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C:\学連HP\0307\"/>
    </mc:Choice>
  </mc:AlternateContent>
  <xr:revisionPtr revIDLastSave="0" documentId="13_ncr:1_{1F458065-DE7D-4CA2-B57B-00ED2FE031DC}" xr6:coauthVersionLast="47" xr6:coauthVersionMax="47" xr10:uidLastSave="{00000000-0000-0000-0000-000000000000}"/>
  <workbookProtection workbookAlgorithmName="SHA-512" workbookHashValue="9kaOX7zLkX8Zb/KfiWLvdltMMaAWH1o1RE45sF/+ea5TF83yPSyInCewrTrN7WruOs9vxVTb9xZdyDzI0f5tzA==" workbookSaltValue="vDE+AtfbXGU+x3/bD7A16A==" workbookSpinCount="100000" lockStructure="1"/>
  <bookViews>
    <workbookView xWindow="12864" yWindow="0" windowWidth="13152" windowHeight="16656" firstSheet="5" activeTab="5" xr2:uid="{00000000-000D-0000-FFFF-FFFF00000000}"/>
  </bookViews>
  <sheets>
    <sheet name="所属情報" sheetId="15" state="hidden" r:id="rId1"/>
    <sheet name="編集用" sheetId="1" state="hidden" r:id="rId2"/>
    <sheet name="男子登録情報" sheetId="2" state="hidden" r:id="rId3"/>
    <sheet name="女子登録情報" sheetId="3" state="hidden" r:id="rId4"/>
    <sheet name="完成マスター" sheetId="5" state="hidden" r:id="rId5"/>
    <sheet name="申込書" sheetId="4" r:id="rId6"/>
    <sheet name="男子対校の部申込" sheetId="8" r:id="rId7"/>
    <sheet name="男子オープンの部申込" sheetId="9" state="hidden" r:id="rId8"/>
    <sheet name="女子対校の部申込" sheetId="14" state="hidden" r:id="rId9"/>
    <sheet name="女子オープンの部申込" sheetId="12" state="hidden" r:id="rId10"/>
    <sheet name="申込確認表" sheetId="13" r:id="rId11"/>
    <sheet name="元マスター" sheetId="6" state="hidden" r:id="rId12"/>
    <sheet name="リスト" sheetId="7" state="hidden" r:id="rId13"/>
  </sheets>
  <definedNames>
    <definedName name="_xlnm._FilterDatabase" localSheetId="12" hidden="1">リスト!$A$1:$E$159</definedName>
    <definedName name="_xlnm._FilterDatabase" localSheetId="0" hidden="1">所属情報!$A$1:$I$1</definedName>
    <definedName name="_xlnm._FilterDatabase" localSheetId="2" hidden="1">男子登録情報!$B$1:$XFB$786</definedName>
    <definedName name="_xlnm.Print_Area" localSheetId="8">女子対校の部申込!$B$1:$O$71</definedName>
    <definedName name="_xlnm.Print_Area" localSheetId="6">男子対校の部申込!$B$1:$O$66</definedName>
    <definedName name="_xlnm.Print_Titles" localSheetId="8">女子対校の部申込!$B:$O,女子対校の部申込!$1:$5</definedName>
    <definedName name="_xlnm.Print_Titles" localSheetId="6">男子対校の部申込!$B:$O,男子対校の部申込!$1:$5</definedName>
    <definedName name="オープン女子" comment="女子オープンの部用の種目選択リスト">編集用!$N$12</definedName>
    <definedName name="オープン男子" comment="男子オープンの部用の種目選択リスト">編集用!$N$8</definedName>
    <definedName name="ラウンド" comment="記録会/ラウンド選択用">リスト!$V$2:$V$9</definedName>
    <definedName name="区分1" comment="区分選択用">リスト!$N$2:$N$3</definedName>
    <definedName name="区分2">リスト!$O$2</definedName>
    <definedName name="国籍">#REF!</definedName>
    <definedName name="七種競技">OFFSET(#REF!,0,0,2-COUNTBLANK(#REF!))</definedName>
    <definedName name="七種補欠・オープン">OFFSET(#REF!,0,0,3-COUNTBLANK(#REF!))</definedName>
    <definedName name="種別">OFFSET(#REF!,0,0,3-COUNTBLANK(#REF!))</definedName>
    <definedName name="種目なし用種目">OFFSET(#REF!,0,0,0)</definedName>
    <definedName name="十種競技">OFFSET(#REF!,0,0,2-COUNTBLANK(#REF!))</definedName>
    <definedName name="十種補欠・オープン">OFFSET(#REF!,0,0,3-COUNTBLANK(#REF!))</definedName>
    <definedName name="所属団体名">OFFSET(所属情報!$A$2,0,0,COUNTA(所属情報!$A:$A)-1)</definedName>
    <definedName name="女子リスト" comment="女子対校・オープン資格種目選択用">OFFSET(編集用!$W$11,0,0,MAX(編集用!$T$11:$T$14),1)</definedName>
    <definedName name="女子リスト1種目">OFFSET(#REF!,0,0,27-COUNTBLANK(#REF!))</definedName>
    <definedName name="女子リスト2種目">OFFSET(#REF!,0,0,27-COUNTBLANK(#REF!))</definedName>
    <definedName name="女子リレー">OFFSET(#REF!,0,0,10-COUNTBLANK(#REF!))</definedName>
    <definedName name="女子リレーオープン">OFFSET(#REF!,0,0,1-COUNTBLANK(#REF!))</definedName>
    <definedName name="女子学校枠">OFFSET(#REF!,0,0,1-COUNTBLANK(#REF!))</definedName>
    <definedName name="女子学校枠補欠OP">IF(#REF!="学校枠",女子学校枠,女子補欠・オープン)</definedName>
    <definedName name="女子種目">OFFSET(#REF!,0,0,54-COUNTBLANK(#REF!))</definedName>
    <definedName name="女子種目別用種目">IF(#REF!="",種目なし用種目,IF(OR(#REF!=#REF!,#REF!=#REF!),女子リスト1種目,IF(OR(#REF!=#REF!,#REF!=#REF!),女子リスト2種目,女子種目)))</definedName>
    <definedName name="女子選択用種目2">IF(#REF!="",女子種目,IF(#REF!=1,種目なし用種目,IF(#REF!=1,IF(#REF!&lt;&gt;"学校枠",女子種目,女子種目別用種目),女子種目)))</definedName>
    <definedName name="女子選択用種目3">IF(#REF!="",女子種目,IF(#REF!&lt;=2,種目なし用種目,IF(#REF!=1,IF(AND(#REF!&lt;&gt;"学校枠",#REF!&lt;&gt;"学校枠"),女子種目,女子種目別用種目),IF(#REF!=2,IF(OR(#REF!&lt;&gt;"学校枠",#REF!&lt;&gt;"学校枠"),女子種目,女子種目別用種目),女子種目))))</definedName>
    <definedName name="女子補欠・オープン">OFFSET(#REF!,0,0,3-COUNTBLANK(#REF!))</definedName>
    <definedName name="選択" comment="記録審査方法選択用">リスト!$Z$2:$Z$3</definedName>
    <definedName name="団体名ｶﾅ">OFFSET(所属情報!$C$1,MATCH(#REF!,所属情報!$A:$A,0)-1,0,1)</definedName>
    <definedName name="団体名英字">OFFSET(所属情報!$D$1,MATCH(#REF!,所属情報!$A:$A,0)-1,0,1)</definedName>
    <definedName name="団体名略称" localSheetId="0">OFFSET(所属情報!$B$1,MATCH(#REF!,所属情報!$A:$A,0)-1,0,1)</definedName>
    <definedName name="団体名略称" comment="団体名略称選択用">OFFSET(リスト!$B$2,0,0,COUNTA(リスト!$B:$B)-1,1)</definedName>
    <definedName name="男子リスト" comment="男子対校・オープン資格種目選択用">OFFSET(編集用!$W$5,0,0,MAX(編集用!$T$5:$T$8),1)</definedName>
    <definedName name="男子リスト1種目">OFFSET(#REF!,0,0,27-COUNTBLANK(#REF!))</definedName>
    <definedName name="男子リスト2種目">OFFSET(#REF!,0,0,27-COUNTBLANK(#REF!))</definedName>
    <definedName name="男子リレー">OFFSET(#REF!,0,0,10-COUNTBLANK(#REF!))</definedName>
    <definedName name="男子リレーオープン">OFFSET(#REF!,0,0,1-COUNTBLANK(#REF!))</definedName>
    <definedName name="男子学校枠">OFFSET(#REF!,0,0,1-COUNTBLANK(#REF!))</definedName>
    <definedName name="男子学校枠補欠OP">IF(#REF!="学校枠",男子学校枠,男子補欠・オープン)</definedName>
    <definedName name="男子種目">OFFSET(#REF!,0,0,54-COUNTBLANK(#REF!))</definedName>
    <definedName name="男子種目別用種目">IF(#REF!="",種目なし用種目,IF(OR(#REF!=#REF!,#REF!=#REF!),男子リスト1種目,IF(OR(#REF!=#REF!,#REF!=#REF!),男子リスト2種目,男子種目)))</definedName>
    <definedName name="男子選択用種目2">IF(#REF!="",男子種目,IF(#REF!=1,種目なし用種目,IF(#REF!=1,IF(#REF!&lt;&gt;"学校枠",男子種目,男子種目別用種目),男子種目)))</definedName>
    <definedName name="男子選択用種目3">IF(#REF!="",男子種目,IF(#REF!&lt;=2,種目なし用種目,IF(#REF!=1,IF(AND(#REF!&lt;&gt;"学校枠",#REF!&lt;&gt;"学校枠"),男子種目,男子種目別用種目),IF(#REF!=2,IF(OR(#REF!&lt;&gt;"学校枠",#REF!&lt;&gt;"学校枠"),男子種目,男子種目別用種目),男子種目))))</definedName>
    <definedName name="男子補欠・オープン">OFFSET(#REF!,0,0,3-COUNTBLANK(#REF!))</definedName>
    <definedName name="標準記録突破年" comment="標準記録突破年選択用">リスト!$X$2:$X$3</definedName>
    <definedName name="陸協記録集" comment="記録審査方法で陸協記録集選択時、陸協選択用">リスト!$AB$2:$AB$4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9" i="8" l="1"/>
  <c r="Q4000" i="2"/>
  <c r="P4000" i="2"/>
  <c r="Q3999" i="2"/>
  <c r="P3999" i="2"/>
  <c r="Q3998" i="2"/>
  <c r="P3998" i="2"/>
  <c r="Q3997" i="2"/>
  <c r="P3997" i="2"/>
  <c r="Q3996" i="2"/>
  <c r="P3996" i="2"/>
  <c r="Q3995" i="2"/>
  <c r="P3995" i="2"/>
  <c r="Q3994" i="2"/>
  <c r="P3994" i="2"/>
  <c r="Q3993" i="2"/>
  <c r="P3993" i="2"/>
  <c r="Q3992" i="2"/>
  <c r="P3992" i="2"/>
  <c r="Q3991" i="2"/>
  <c r="P3991" i="2"/>
  <c r="Q3990" i="2"/>
  <c r="P3990" i="2"/>
  <c r="Q3989" i="2"/>
  <c r="P3989" i="2"/>
  <c r="Q3988" i="2"/>
  <c r="P3988" i="2"/>
  <c r="Q3987" i="2"/>
  <c r="P3987" i="2"/>
  <c r="Q3986" i="2"/>
  <c r="P3986" i="2"/>
  <c r="Q3985" i="2"/>
  <c r="P3985" i="2"/>
  <c r="Q3984" i="2"/>
  <c r="P3984" i="2"/>
  <c r="Q3983" i="2"/>
  <c r="P3983" i="2"/>
  <c r="Q3982" i="2"/>
  <c r="P3982" i="2"/>
  <c r="Q3981" i="2"/>
  <c r="P3981" i="2"/>
  <c r="Q3980" i="2"/>
  <c r="P3980" i="2"/>
  <c r="Q3979" i="2"/>
  <c r="P3979" i="2"/>
  <c r="Q3978" i="2"/>
  <c r="P3978" i="2"/>
  <c r="Q3977" i="2"/>
  <c r="P3977" i="2"/>
  <c r="Q3976" i="2"/>
  <c r="P3976" i="2"/>
  <c r="Q3975" i="2"/>
  <c r="P3975" i="2"/>
  <c r="Q3974" i="2"/>
  <c r="P3974" i="2"/>
  <c r="Q3973" i="2"/>
  <c r="P3973" i="2"/>
  <c r="Q3972" i="2"/>
  <c r="P3972" i="2"/>
  <c r="Q3971" i="2"/>
  <c r="P3971" i="2"/>
  <c r="Q3970" i="2"/>
  <c r="P3970" i="2"/>
  <c r="Q3969" i="2"/>
  <c r="P3969" i="2"/>
  <c r="Q3968" i="2"/>
  <c r="P3968" i="2"/>
  <c r="Q3967" i="2"/>
  <c r="P3967" i="2"/>
  <c r="Q3966" i="2"/>
  <c r="P3966" i="2"/>
  <c r="Q3965" i="2"/>
  <c r="P3965" i="2"/>
  <c r="Q3964" i="2"/>
  <c r="P3964" i="2"/>
  <c r="Q3963" i="2"/>
  <c r="P3963" i="2"/>
  <c r="Q3962" i="2"/>
  <c r="P3962" i="2"/>
  <c r="Q3961" i="2"/>
  <c r="P3961" i="2"/>
  <c r="Q3960" i="2"/>
  <c r="P3960" i="2"/>
  <c r="Q3959" i="2"/>
  <c r="P3959" i="2"/>
  <c r="Q3958" i="2"/>
  <c r="P3958" i="2"/>
  <c r="Q3957" i="2"/>
  <c r="P3957" i="2"/>
  <c r="Q3956" i="2"/>
  <c r="P3956" i="2"/>
  <c r="Q3955" i="2"/>
  <c r="P3955" i="2"/>
  <c r="Q3954" i="2"/>
  <c r="P3954" i="2"/>
  <c r="Q3953" i="2"/>
  <c r="P3953" i="2"/>
  <c r="Q3952" i="2"/>
  <c r="P3952" i="2"/>
  <c r="Q3951" i="2"/>
  <c r="P3951" i="2"/>
  <c r="Q3950" i="2"/>
  <c r="P3950" i="2"/>
  <c r="Q3949" i="2"/>
  <c r="P3949" i="2"/>
  <c r="Q3948" i="2"/>
  <c r="P3948" i="2"/>
  <c r="Q3947" i="2"/>
  <c r="P3947" i="2"/>
  <c r="Q3946" i="2"/>
  <c r="P3946" i="2"/>
  <c r="Q3945" i="2"/>
  <c r="P3945" i="2"/>
  <c r="Q3944" i="2"/>
  <c r="P3944" i="2"/>
  <c r="Q3943" i="2"/>
  <c r="P3943" i="2"/>
  <c r="Q3942" i="2"/>
  <c r="P3942" i="2"/>
  <c r="Q3941" i="2"/>
  <c r="P3941" i="2"/>
  <c r="Q3940" i="2"/>
  <c r="P3940" i="2"/>
  <c r="Q3939" i="2"/>
  <c r="P3939" i="2"/>
  <c r="Q3938" i="2"/>
  <c r="P3938" i="2"/>
  <c r="Q3937" i="2"/>
  <c r="P3937" i="2"/>
  <c r="Q3936" i="2"/>
  <c r="P3936" i="2"/>
  <c r="Q3935" i="2"/>
  <c r="P3935" i="2"/>
  <c r="Q3934" i="2"/>
  <c r="P3934" i="2"/>
  <c r="Q3933" i="2"/>
  <c r="P3933" i="2"/>
  <c r="Q3932" i="2"/>
  <c r="P3932" i="2"/>
  <c r="Q3931" i="2"/>
  <c r="P3931" i="2"/>
  <c r="Q3930" i="2"/>
  <c r="P3930" i="2"/>
  <c r="Q3929" i="2"/>
  <c r="P3929" i="2"/>
  <c r="Q3928" i="2"/>
  <c r="P3928" i="2"/>
  <c r="Q3927" i="2"/>
  <c r="P3927" i="2"/>
  <c r="Q3926" i="2"/>
  <c r="P3926" i="2"/>
  <c r="Q3925" i="2"/>
  <c r="P3925" i="2"/>
  <c r="Q3924" i="2"/>
  <c r="P3924" i="2"/>
  <c r="Q3923" i="2"/>
  <c r="P3923" i="2"/>
  <c r="Q3922" i="2"/>
  <c r="P3922" i="2"/>
  <c r="Q3921" i="2"/>
  <c r="P3921" i="2"/>
  <c r="Q3920" i="2"/>
  <c r="P3920" i="2"/>
  <c r="Q3919" i="2"/>
  <c r="P3919" i="2"/>
  <c r="Q3918" i="2"/>
  <c r="P3918" i="2"/>
  <c r="Q3917" i="2"/>
  <c r="P3917" i="2"/>
  <c r="Q3916" i="2"/>
  <c r="P3916" i="2"/>
  <c r="Q3915" i="2"/>
  <c r="P3915" i="2"/>
  <c r="Q3914" i="2"/>
  <c r="P3914" i="2"/>
  <c r="Q3913" i="2"/>
  <c r="P3913" i="2"/>
  <c r="Q3912" i="2"/>
  <c r="P3912" i="2"/>
  <c r="Q3911" i="2"/>
  <c r="P3911" i="2"/>
  <c r="Q3910" i="2"/>
  <c r="P3910" i="2"/>
  <c r="Q3909" i="2"/>
  <c r="P3909" i="2"/>
  <c r="Q3908" i="2"/>
  <c r="P3908" i="2"/>
  <c r="Q3907" i="2"/>
  <c r="P3907" i="2"/>
  <c r="Q3906" i="2"/>
  <c r="P3906" i="2"/>
  <c r="Q3905" i="2"/>
  <c r="P3905" i="2"/>
  <c r="Q3904" i="2"/>
  <c r="P3904" i="2"/>
  <c r="Q3903" i="2"/>
  <c r="P3903" i="2"/>
  <c r="Q3902" i="2"/>
  <c r="P3902" i="2"/>
  <c r="Q3901" i="2"/>
  <c r="P3901" i="2"/>
  <c r="Q3900" i="2"/>
  <c r="P3900" i="2"/>
  <c r="Q3899" i="2"/>
  <c r="P3899" i="2"/>
  <c r="Q3898" i="2"/>
  <c r="P3898" i="2"/>
  <c r="Q3897" i="2"/>
  <c r="P3897" i="2"/>
  <c r="Q3896" i="2"/>
  <c r="P3896" i="2"/>
  <c r="Q3895" i="2"/>
  <c r="P3895" i="2"/>
  <c r="Q3894" i="2"/>
  <c r="P3894" i="2"/>
  <c r="Q3893" i="2"/>
  <c r="P3893" i="2"/>
  <c r="Q3892" i="2"/>
  <c r="P3892" i="2"/>
  <c r="Q3891" i="2"/>
  <c r="P3891" i="2"/>
  <c r="Q3890" i="2"/>
  <c r="P3890" i="2"/>
  <c r="Q3889" i="2"/>
  <c r="P3889" i="2"/>
  <c r="Q3888" i="2"/>
  <c r="P3888" i="2"/>
  <c r="Q3887" i="2"/>
  <c r="P3887" i="2"/>
  <c r="Q3886" i="2"/>
  <c r="P3886" i="2"/>
  <c r="Q3885" i="2"/>
  <c r="P3885" i="2"/>
  <c r="Q3884" i="2"/>
  <c r="P3884" i="2"/>
  <c r="Q3883" i="2"/>
  <c r="P3883" i="2"/>
  <c r="Q3882" i="2"/>
  <c r="P3882" i="2"/>
  <c r="Q3881" i="2"/>
  <c r="P3881" i="2"/>
  <c r="Q3880" i="2"/>
  <c r="P3880" i="2"/>
  <c r="Q3879" i="2"/>
  <c r="P3879" i="2"/>
  <c r="Q3878" i="2"/>
  <c r="P3878" i="2"/>
  <c r="Q3877" i="2"/>
  <c r="P3877" i="2"/>
  <c r="Q3876" i="2"/>
  <c r="P3876" i="2"/>
  <c r="Q3875" i="2"/>
  <c r="P3875" i="2"/>
  <c r="Q3874" i="2"/>
  <c r="P3874" i="2"/>
  <c r="Q3873" i="2"/>
  <c r="P3873" i="2"/>
  <c r="Q3872" i="2"/>
  <c r="P3872" i="2"/>
  <c r="Q3871" i="2"/>
  <c r="P3871" i="2"/>
  <c r="Q3870" i="2"/>
  <c r="P3870" i="2"/>
  <c r="Q3869" i="2"/>
  <c r="P3869" i="2"/>
  <c r="Q3868" i="2"/>
  <c r="P3868" i="2"/>
  <c r="Q3867" i="2"/>
  <c r="P3867" i="2"/>
  <c r="Q3866" i="2"/>
  <c r="P3866" i="2"/>
  <c r="Q3865" i="2"/>
  <c r="P3865" i="2"/>
  <c r="Q3864" i="2"/>
  <c r="P3864" i="2"/>
  <c r="Q3863" i="2"/>
  <c r="P3863" i="2"/>
  <c r="Q3862" i="2"/>
  <c r="P3862" i="2"/>
  <c r="Q3861" i="2"/>
  <c r="P3861" i="2"/>
  <c r="Q3860" i="2"/>
  <c r="P3860" i="2"/>
  <c r="Q3859" i="2"/>
  <c r="P3859" i="2"/>
  <c r="Q3858" i="2"/>
  <c r="P3858" i="2"/>
  <c r="Q3857" i="2"/>
  <c r="P3857" i="2"/>
  <c r="Q3856" i="2"/>
  <c r="P3856" i="2"/>
  <c r="Q3855" i="2"/>
  <c r="P3855" i="2"/>
  <c r="Q3854" i="2"/>
  <c r="P3854" i="2"/>
  <c r="Q3853" i="2"/>
  <c r="P3853" i="2"/>
  <c r="Q3852" i="2"/>
  <c r="P3852" i="2"/>
  <c r="Q3851" i="2"/>
  <c r="P3851" i="2"/>
  <c r="Q3850" i="2"/>
  <c r="P3850" i="2"/>
  <c r="Q3849" i="2"/>
  <c r="P3849" i="2"/>
  <c r="Q3848" i="2"/>
  <c r="P3848" i="2"/>
  <c r="Q3847" i="2"/>
  <c r="P3847" i="2"/>
  <c r="Q3846" i="2"/>
  <c r="P3846" i="2"/>
  <c r="Q3845" i="2"/>
  <c r="P3845" i="2"/>
  <c r="Q3844" i="2"/>
  <c r="P3844" i="2"/>
  <c r="Q3843" i="2"/>
  <c r="P3843" i="2"/>
  <c r="Q3842" i="2"/>
  <c r="P3842" i="2"/>
  <c r="Q3841" i="2"/>
  <c r="P3841" i="2"/>
  <c r="Q3840" i="2"/>
  <c r="P3840" i="2"/>
  <c r="Q3839" i="2"/>
  <c r="P3839" i="2"/>
  <c r="Q3838" i="2"/>
  <c r="P3838" i="2"/>
  <c r="Q3837" i="2"/>
  <c r="P3837" i="2"/>
  <c r="Q3836" i="2"/>
  <c r="P3836" i="2"/>
  <c r="Q3835" i="2"/>
  <c r="P3835" i="2"/>
  <c r="Q3834" i="2"/>
  <c r="P3834" i="2"/>
  <c r="Q3833" i="2"/>
  <c r="P3833" i="2"/>
  <c r="Q3832" i="2"/>
  <c r="P3832" i="2"/>
  <c r="Q3831" i="2"/>
  <c r="P3831" i="2"/>
  <c r="Q3830" i="2"/>
  <c r="P3830" i="2"/>
  <c r="Q3829" i="2"/>
  <c r="P3829" i="2"/>
  <c r="Q3828" i="2"/>
  <c r="P3828" i="2"/>
  <c r="Q3827" i="2"/>
  <c r="P3827" i="2"/>
  <c r="Q3826" i="2"/>
  <c r="P3826" i="2"/>
  <c r="Q3825" i="2"/>
  <c r="P3825" i="2"/>
  <c r="Q3824" i="2"/>
  <c r="P3824" i="2"/>
  <c r="Q3823" i="2"/>
  <c r="P3823" i="2"/>
  <c r="Q3822" i="2"/>
  <c r="P3822" i="2"/>
  <c r="Q3821" i="2"/>
  <c r="P3821" i="2"/>
  <c r="Q3820" i="2"/>
  <c r="P3820" i="2"/>
  <c r="Q3819" i="2"/>
  <c r="P3819" i="2"/>
  <c r="Q3818" i="2"/>
  <c r="P3818" i="2"/>
  <c r="Q3817" i="2"/>
  <c r="P3817" i="2"/>
  <c r="Q3816" i="2"/>
  <c r="P3816" i="2"/>
  <c r="Q3815" i="2"/>
  <c r="P3815" i="2"/>
  <c r="Q3814" i="2"/>
  <c r="P3814" i="2"/>
  <c r="Q3813" i="2"/>
  <c r="P3813" i="2"/>
  <c r="Q3812" i="2"/>
  <c r="P3812" i="2"/>
  <c r="Q3811" i="2"/>
  <c r="P3811" i="2"/>
  <c r="Q3810" i="2"/>
  <c r="P3810" i="2"/>
  <c r="Q3809" i="2"/>
  <c r="P3809" i="2"/>
  <c r="Q3808" i="2"/>
  <c r="P3808" i="2"/>
  <c r="Q3807" i="2"/>
  <c r="P3807" i="2"/>
  <c r="Q3806" i="2"/>
  <c r="P3806" i="2"/>
  <c r="Q3805" i="2"/>
  <c r="P3805" i="2"/>
  <c r="Q3804" i="2"/>
  <c r="P3804" i="2"/>
  <c r="Q3803" i="2"/>
  <c r="P3803" i="2"/>
  <c r="Q3802" i="2"/>
  <c r="P3802" i="2"/>
  <c r="Q3801" i="2"/>
  <c r="P3801" i="2"/>
  <c r="Q3800" i="2"/>
  <c r="P3800" i="2"/>
  <c r="Q3799" i="2"/>
  <c r="P3799" i="2"/>
  <c r="Q3798" i="2"/>
  <c r="P3798" i="2"/>
  <c r="Q3797" i="2"/>
  <c r="P3797" i="2"/>
  <c r="Q3796" i="2"/>
  <c r="P3796" i="2"/>
  <c r="Q3795" i="2"/>
  <c r="P3795" i="2"/>
  <c r="Q3794" i="2"/>
  <c r="P3794" i="2"/>
  <c r="Q3793" i="2"/>
  <c r="P3793" i="2"/>
  <c r="Q3792" i="2"/>
  <c r="P3792" i="2"/>
  <c r="Q3791" i="2"/>
  <c r="P3791" i="2"/>
  <c r="Q3790" i="2"/>
  <c r="P3790" i="2"/>
  <c r="Q3789" i="2"/>
  <c r="P3789" i="2"/>
  <c r="Q3788" i="2"/>
  <c r="P3788" i="2"/>
  <c r="Q3787" i="2"/>
  <c r="P3787" i="2"/>
  <c r="Q3786" i="2"/>
  <c r="P3786" i="2"/>
  <c r="Q3785" i="2"/>
  <c r="P3785" i="2"/>
  <c r="Q3784" i="2"/>
  <c r="P3784" i="2"/>
  <c r="Q3783" i="2"/>
  <c r="P3783" i="2"/>
  <c r="Q3782" i="2"/>
  <c r="P3782" i="2"/>
  <c r="Q3781" i="2"/>
  <c r="P3781" i="2"/>
  <c r="Q3780" i="2"/>
  <c r="P3780" i="2"/>
  <c r="Q3779" i="2"/>
  <c r="P3779" i="2"/>
  <c r="Q3778" i="2"/>
  <c r="P3778" i="2"/>
  <c r="Q3777" i="2"/>
  <c r="P3777" i="2"/>
  <c r="Q3776" i="2"/>
  <c r="P3776" i="2"/>
  <c r="Q3775" i="2"/>
  <c r="P3775" i="2"/>
  <c r="Q3774" i="2"/>
  <c r="P3774" i="2"/>
  <c r="Q3773" i="2"/>
  <c r="P3773" i="2"/>
  <c r="Q3772" i="2"/>
  <c r="P3772" i="2"/>
  <c r="Q3771" i="2"/>
  <c r="P3771" i="2"/>
  <c r="Q3770" i="2"/>
  <c r="P3770" i="2"/>
  <c r="Q3769" i="2"/>
  <c r="P3769" i="2"/>
  <c r="Q3768" i="2"/>
  <c r="P3768" i="2"/>
  <c r="Q3767" i="2"/>
  <c r="P3767" i="2"/>
  <c r="Q3766" i="2"/>
  <c r="P3766" i="2"/>
  <c r="Q3765" i="2"/>
  <c r="P3765" i="2"/>
  <c r="Q3764" i="2"/>
  <c r="P3764" i="2"/>
  <c r="Q3763" i="2"/>
  <c r="P3763" i="2"/>
  <c r="Q3762" i="2"/>
  <c r="P3762" i="2"/>
  <c r="Q3761" i="2"/>
  <c r="P3761" i="2"/>
  <c r="Q3760" i="2"/>
  <c r="P3760" i="2"/>
  <c r="Q3759" i="2"/>
  <c r="P3759" i="2"/>
  <c r="Q3758" i="2"/>
  <c r="P3758" i="2"/>
  <c r="Q3757" i="2"/>
  <c r="P3757" i="2"/>
  <c r="Q3756" i="2"/>
  <c r="P3756" i="2"/>
  <c r="Q3755" i="2"/>
  <c r="P3755" i="2"/>
  <c r="Q3754" i="2"/>
  <c r="P3754" i="2"/>
  <c r="Q3753" i="2"/>
  <c r="P3753" i="2"/>
  <c r="Q3752" i="2"/>
  <c r="P3752" i="2"/>
  <c r="Q3751" i="2"/>
  <c r="P3751" i="2"/>
  <c r="Q3750" i="2"/>
  <c r="P3750" i="2"/>
  <c r="Q3749" i="2"/>
  <c r="P3749" i="2"/>
  <c r="Q3748" i="2"/>
  <c r="P3748" i="2"/>
  <c r="Q3747" i="2"/>
  <c r="P3747" i="2"/>
  <c r="Q3746" i="2"/>
  <c r="P3746" i="2"/>
  <c r="Q3745" i="2"/>
  <c r="P3745" i="2"/>
  <c r="Q3744" i="2"/>
  <c r="P3744" i="2"/>
  <c r="Q3743" i="2"/>
  <c r="P3743" i="2"/>
  <c r="Q3742" i="2"/>
  <c r="P3742" i="2"/>
  <c r="Q3741" i="2"/>
  <c r="P3741" i="2"/>
  <c r="Q3740" i="2"/>
  <c r="P3740" i="2"/>
  <c r="Q3739" i="2"/>
  <c r="P3739" i="2"/>
  <c r="Q3738" i="2"/>
  <c r="P3738" i="2"/>
  <c r="Q3737" i="2"/>
  <c r="P3737" i="2"/>
  <c r="Q3736" i="2"/>
  <c r="P3736" i="2"/>
  <c r="Q3735" i="2"/>
  <c r="P3735" i="2"/>
  <c r="Q3734" i="2"/>
  <c r="P3734" i="2"/>
  <c r="Q3733" i="2"/>
  <c r="P3733" i="2"/>
  <c r="Q3732" i="2"/>
  <c r="P3732" i="2"/>
  <c r="Q3731" i="2"/>
  <c r="P3731" i="2"/>
  <c r="Q3730" i="2"/>
  <c r="P3730" i="2"/>
  <c r="Q3729" i="2"/>
  <c r="P3729" i="2"/>
  <c r="Q3728" i="2"/>
  <c r="P3728" i="2"/>
  <c r="Q3727" i="2"/>
  <c r="P3727" i="2"/>
  <c r="Q3726" i="2"/>
  <c r="P3726" i="2"/>
  <c r="Q3725" i="2"/>
  <c r="P3725" i="2"/>
  <c r="Q3724" i="2"/>
  <c r="P3724" i="2"/>
  <c r="Q3723" i="2"/>
  <c r="P3723" i="2"/>
  <c r="Q3722" i="2"/>
  <c r="P3722" i="2"/>
  <c r="Q3721" i="2"/>
  <c r="P3721" i="2"/>
  <c r="Q3720" i="2"/>
  <c r="P3720" i="2"/>
  <c r="Q3719" i="2"/>
  <c r="P3719" i="2"/>
  <c r="Q3718" i="2"/>
  <c r="P3718" i="2"/>
  <c r="Q3717" i="2"/>
  <c r="P3717" i="2"/>
  <c r="Q3716" i="2"/>
  <c r="P3716" i="2"/>
  <c r="Q3715" i="2"/>
  <c r="P3715" i="2"/>
  <c r="Q3714" i="2"/>
  <c r="P3714" i="2"/>
  <c r="Q3713" i="2"/>
  <c r="P3713" i="2"/>
  <c r="Q3712" i="2"/>
  <c r="P3712" i="2"/>
  <c r="Q3711" i="2"/>
  <c r="P3711" i="2"/>
  <c r="Q3710" i="2"/>
  <c r="P3710" i="2"/>
  <c r="Q3709" i="2"/>
  <c r="P3709" i="2"/>
  <c r="Q3708" i="2"/>
  <c r="P3708" i="2"/>
  <c r="Q3707" i="2"/>
  <c r="P3707" i="2"/>
  <c r="Q3706" i="2"/>
  <c r="P3706" i="2"/>
  <c r="Q3705" i="2"/>
  <c r="P3705" i="2"/>
  <c r="Q3704" i="2"/>
  <c r="P3704" i="2"/>
  <c r="Q3703" i="2"/>
  <c r="P3703" i="2"/>
  <c r="Q3702" i="2"/>
  <c r="P3702" i="2"/>
  <c r="Q3701" i="2"/>
  <c r="P3701" i="2"/>
  <c r="Q3700" i="2"/>
  <c r="P3700" i="2"/>
  <c r="Q3699" i="2"/>
  <c r="P3699" i="2"/>
  <c r="Q3698" i="2"/>
  <c r="P3698" i="2"/>
  <c r="Q3697" i="2"/>
  <c r="P3697" i="2"/>
  <c r="Q3696" i="2"/>
  <c r="P3696" i="2"/>
  <c r="Q3695" i="2"/>
  <c r="P3695" i="2"/>
  <c r="Q3694" i="2"/>
  <c r="P3694" i="2"/>
  <c r="Q3693" i="2"/>
  <c r="P3693" i="2"/>
  <c r="Q3692" i="2"/>
  <c r="P3692" i="2"/>
  <c r="Q3691" i="2"/>
  <c r="P3691" i="2"/>
  <c r="Q3690" i="2"/>
  <c r="P3690" i="2"/>
  <c r="Q3689" i="2"/>
  <c r="P3689" i="2"/>
  <c r="Q3688" i="2"/>
  <c r="P3688" i="2"/>
  <c r="Q3687" i="2"/>
  <c r="P3687" i="2"/>
  <c r="Q3686" i="2"/>
  <c r="P3686" i="2"/>
  <c r="Q3685" i="2"/>
  <c r="P3685" i="2"/>
  <c r="Q3684" i="2"/>
  <c r="P3684" i="2"/>
  <c r="Q3683" i="2"/>
  <c r="P3683" i="2"/>
  <c r="Q3682" i="2"/>
  <c r="P3682" i="2"/>
  <c r="Q3681" i="2"/>
  <c r="P3681" i="2"/>
  <c r="Q3680" i="2"/>
  <c r="P3680" i="2"/>
  <c r="Q3679" i="2"/>
  <c r="P3679" i="2"/>
  <c r="Q3678" i="2"/>
  <c r="P3678" i="2"/>
  <c r="Q3677" i="2"/>
  <c r="P3677" i="2"/>
  <c r="Q3676" i="2"/>
  <c r="P3676" i="2"/>
  <c r="Q3675" i="2"/>
  <c r="P3675" i="2"/>
  <c r="Q3674" i="2"/>
  <c r="P3674" i="2"/>
  <c r="Q3673" i="2"/>
  <c r="P3673" i="2"/>
  <c r="Q3672" i="2"/>
  <c r="P3672" i="2"/>
  <c r="Q3671" i="2"/>
  <c r="P3671" i="2"/>
  <c r="Q3670" i="2"/>
  <c r="P3670" i="2"/>
  <c r="Q3669" i="2"/>
  <c r="P3669" i="2"/>
  <c r="Q3668" i="2"/>
  <c r="P3668" i="2"/>
  <c r="Q3667" i="2"/>
  <c r="P3667" i="2"/>
  <c r="Q3666" i="2"/>
  <c r="P3666" i="2"/>
  <c r="Q3665" i="2"/>
  <c r="P3665" i="2"/>
  <c r="Q3664" i="2"/>
  <c r="P3664" i="2"/>
  <c r="Q3663" i="2"/>
  <c r="P3663" i="2"/>
  <c r="Q3662" i="2"/>
  <c r="P3662" i="2"/>
  <c r="Q3661" i="2"/>
  <c r="P3661" i="2"/>
  <c r="Q3660" i="2"/>
  <c r="P3660" i="2"/>
  <c r="Q3659" i="2"/>
  <c r="P3659" i="2"/>
  <c r="Q3658" i="2"/>
  <c r="P3658" i="2"/>
  <c r="Q3657" i="2"/>
  <c r="P3657" i="2"/>
  <c r="Q3656" i="2"/>
  <c r="P3656" i="2"/>
  <c r="Q3655" i="2"/>
  <c r="P3655" i="2"/>
  <c r="Q3654" i="2"/>
  <c r="P3654" i="2"/>
  <c r="Q3653" i="2"/>
  <c r="P3653" i="2"/>
  <c r="Q3652" i="2"/>
  <c r="P3652" i="2"/>
  <c r="Q3651" i="2"/>
  <c r="P3651" i="2"/>
  <c r="Q3650" i="2"/>
  <c r="P3650" i="2"/>
  <c r="Q3649" i="2"/>
  <c r="P3649" i="2"/>
  <c r="Q3648" i="2"/>
  <c r="P3648" i="2"/>
  <c r="Q3647" i="2"/>
  <c r="P3647" i="2"/>
  <c r="Q3646" i="2"/>
  <c r="P3646" i="2"/>
  <c r="Q3645" i="2"/>
  <c r="P3645" i="2"/>
  <c r="Q3644" i="2"/>
  <c r="P3644" i="2"/>
  <c r="Q3643" i="2"/>
  <c r="P3643" i="2"/>
  <c r="Q3642" i="2"/>
  <c r="P3642" i="2"/>
  <c r="Q3641" i="2"/>
  <c r="P3641" i="2"/>
  <c r="Q3640" i="2"/>
  <c r="P3640" i="2"/>
  <c r="Q3639" i="2"/>
  <c r="P3639" i="2"/>
  <c r="Q3638" i="2"/>
  <c r="P3638" i="2"/>
  <c r="Q3637" i="2"/>
  <c r="P3637" i="2"/>
  <c r="Q3636" i="2"/>
  <c r="P3636" i="2"/>
  <c r="Q3635" i="2"/>
  <c r="P3635" i="2"/>
  <c r="Q3634" i="2"/>
  <c r="P3634" i="2"/>
  <c r="Q3633" i="2"/>
  <c r="P3633" i="2"/>
  <c r="Q3632" i="2"/>
  <c r="P3632" i="2"/>
  <c r="Q3631" i="2"/>
  <c r="P3631" i="2"/>
  <c r="Q3630" i="2"/>
  <c r="P3630" i="2"/>
  <c r="Q3629" i="2"/>
  <c r="P3629" i="2"/>
  <c r="Q3628" i="2"/>
  <c r="P3628" i="2"/>
  <c r="Q3627" i="2"/>
  <c r="P3627" i="2"/>
  <c r="Q3626" i="2"/>
  <c r="P3626" i="2"/>
  <c r="Q3625" i="2"/>
  <c r="P3625" i="2"/>
  <c r="Q3624" i="2"/>
  <c r="P3624" i="2"/>
  <c r="Q3623" i="2"/>
  <c r="P3623" i="2"/>
  <c r="Q3622" i="2"/>
  <c r="P3622" i="2"/>
  <c r="Q3621" i="2"/>
  <c r="P3621" i="2"/>
  <c r="Q3620" i="2"/>
  <c r="P3620" i="2"/>
  <c r="Q3619" i="2"/>
  <c r="P3619" i="2"/>
  <c r="Q3618" i="2"/>
  <c r="P3618" i="2"/>
  <c r="Q3617" i="2"/>
  <c r="P3617" i="2"/>
  <c r="Q3616" i="2"/>
  <c r="P3616" i="2"/>
  <c r="Q3615" i="2"/>
  <c r="P3615" i="2"/>
  <c r="Q3614" i="2"/>
  <c r="P3614" i="2"/>
  <c r="Q3613" i="2"/>
  <c r="P3613" i="2"/>
  <c r="Q3612" i="2"/>
  <c r="P3612" i="2"/>
  <c r="Q3611" i="2"/>
  <c r="P3611" i="2"/>
  <c r="Q3610" i="2"/>
  <c r="P3610" i="2"/>
  <c r="Q3609" i="2"/>
  <c r="P3609" i="2"/>
  <c r="Q3608" i="2"/>
  <c r="P3608" i="2"/>
  <c r="Q3607" i="2"/>
  <c r="P3607" i="2"/>
  <c r="Q3606" i="2"/>
  <c r="P3606" i="2"/>
  <c r="Q3605" i="2"/>
  <c r="P3605" i="2"/>
  <c r="Q3604" i="2"/>
  <c r="P3604" i="2"/>
  <c r="Q3603" i="2"/>
  <c r="P3603" i="2"/>
  <c r="Q3602" i="2"/>
  <c r="P3602" i="2"/>
  <c r="Q3601" i="2"/>
  <c r="P3601" i="2"/>
  <c r="Q3600" i="2"/>
  <c r="P3600" i="2"/>
  <c r="Q3599" i="2"/>
  <c r="P3599" i="2"/>
  <c r="Q3598" i="2"/>
  <c r="P3598" i="2"/>
  <c r="Q3597" i="2"/>
  <c r="P3597" i="2"/>
  <c r="Q3596" i="2"/>
  <c r="P3596" i="2"/>
  <c r="Q3595" i="2"/>
  <c r="P3595" i="2"/>
  <c r="Q3594" i="2"/>
  <c r="P3594" i="2"/>
  <c r="Q3593" i="2"/>
  <c r="P3593" i="2"/>
  <c r="Q3592" i="2"/>
  <c r="P3592" i="2"/>
  <c r="Q3591" i="2"/>
  <c r="P3591" i="2"/>
  <c r="Q3590" i="2"/>
  <c r="P3590" i="2"/>
  <c r="Q3589" i="2"/>
  <c r="P3589" i="2"/>
  <c r="Q3588" i="2"/>
  <c r="P3588" i="2"/>
  <c r="Q3587" i="2"/>
  <c r="P3587" i="2"/>
  <c r="Q3586" i="2"/>
  <c r="P3586" i="2"/>
  <c r="Q3585" i="2"/>
  <c r="P3585" i="2"/>
  <c r="Q3584" i="2"/>
  <c r="P3584" i="2"/>
  <c r="Q3583" i="2"/>
  <c r="P3583" i="2"/>
  <c r="Q3582" i="2"/>
  <c r="P3582" i="2"/>
  <c r="Q3581" i="2"/>
  <c r="P3581" i="2"/>
  <c r="Q3580" i="2"/>
  <c r="P3580" i="2"/>
  <c r="Q3579" i="2"/>
  <c r="P3579" i="2"/>
  <c r="Q3578" i="2"/>
  <c r="P3578" i="2"/>
  <c r="Q3577" i="2"/>
  <c r="P3577" i="2"/>
  <c r="Q3576" i="2"/>
  <c r="P3576" i="2"/>
  <c r="Q3575" i="2"/>
  <c r="P3575" i="2"/>
  <c r="Q3574" i="2"/>
  <c r="P3574" i="2"/>
  <c r="Q3573" i="2"/>
  <c r="P3573" i="2"/>
  <c r="Q3572" i="2"/>
  <c r="P3572" i="2"/>
  <c r="Q3571" i="2"/>
  <c r="P3571" i="2"/>
  <c r="Q3570" i="2"/>
  <c r="P3570" i="2"/>
  <c r="Q3569" i="2"/>
  <c r="P3569" i="2"/>
  <c r="Q3568" i="2"/>
  <c r="P3568" i="2"/>
  <c r="Q3567" i="2"/>
  <c r="P3567" i="2"/>
  <c r="Q3566" i="2"/>
  <c r="P3566" i="2"/>
  <c r="Q3565" i="2"/>
  <c r="P3565" i="2"/>
  <c r="Q3564" i="2"/>
  <c r="P3564" i="2"/>
  <c r="Q3563" i="2"/>
  <c r="P3563" i="2"/>
  <c r="Q3562" i="2"/>
  <c r="P3562" i="2"/>
  <c r="Q3561" i="2"/>
  <c r="P3561" i="2"/>
  <c r="Q3560" i="2"/>
  <c r="P3560" i="2"/>
  <c r="Q3559" i="2"/>
  <c r="P3559" i="2"/>
  <c r="Q3558" i="2"/>
  <c r="P3558" i="2"/>
  <c r="Q3557" i="2"/>
  <c r="P3557" i="2"/>
  <c r="Q3556" i="2"/>
  <c r="P3556" i="2"/>
  <c r="Q3555" i="2"/>
  <c r="P3555" i="2"/>
  <c r="Q3554" i="2"/>
  <c r="P3554" i="2"/>
  <c r="Q3553" i="2"/>
  <c r="P3553" i="2"/>
  <c r="Q3552" i="2"/>
  <c r="P3552" i="2"/>
  <c r="Q3551" i="2"/>
  <c r="P3551" i="2"/>
  <c r="Q3550" i="2"/>
  <c r="P3550" i="2"/>
  <c r="Q3549" i="2"/>
  <c r="P3549" i="2"/>
  <c r="Q3548" i="2"/>
  <c r="P3548" i="2"/>
  <c r="Q3547" i="2"/>
  <c r="P3547" i="2"/>
  <c r="Q3546" i="2"/>
  <c r="P3546" i="2"/>
  <c r="Q3545" i="2"/>
  <c r="P3545" i="2"/>
  <c r="Q3544" i="2"/>
  <c r="P3544" i="2"/>
  <c r="Q3543" i="2"/>
  <c r="P3543" i="2"/>
  <c r="Q3542" i="2"/>
  <c r="P3542" i="2"/>
  <c r="Q3541" i="2"/>
  <c r="P3541" i="2"/>
  <c r="Q3540" i="2"/>
  <c r="P3540" i="2"/>
  <c r="Q3539" i="2"/>
  <c r="P3539" i="2"/>
  <c r="Q3538" i="2"/>
  <c r="P3538" i="2"/>
  <c r="Q3537" i="2"/>
  <c r="P3537" i="2"/>
  <c r="Q3536" i="2"/>
  <c r="P3536" i="2"/>
  <c r="Q3535" i="2"/>
  <c r="P3535" i="2"/>
  <c r="Q3534" i="2"/>
  <c r="P3534" i="2"/>
  <c r="Q3533" i="2"/>
  <c r="P3533" i="2"/>
  <c r="Q3532" i="2"/>
  <c r="P3532" i="2"/>
  <c r="Q3531" i="2"/>
  <c r="P3531" i="2"/>
  <c r="Q3530" i="2"/>
  <c r="P3530" i="2"/>
  <c r="Q3529" i="2"/>
  <c r="P3529" i="2"/>
  <c r="Q3528" i="2"/>
  <c r="P3528" i="2"/>
  <c r="Q3527" i="2"/>
  <c r="P3527" i="2"/>
  <c r="Q3526" i="2"/>
  <c r="P3526" i="2"/>
  <c r="Q3525" i="2"/>
  <c r="P3525" i="2"/>
  <c r="Q3524" i="2"/>
  <c r="P3524" i="2"/>
  <c r="Q3523" i="2"/>
  <c r="P3523" i="2"/>
  <c r="Q3522" i="2"/>
  <c r="P3522" i="2"/>
  <c r="Q3521" i="2"/>
  <c r="P3521" i="2"/>
  <c r="Q3520" i="2"/>
  <c r="P3520" i="2"/>
  <c r="Q3519" i="2"/>
  <c r="P3519" i="2"/>
  <c r="Q3518" i="2"/>
  <c r="P3518" i="2"/>
  <c r="Q3517" i="2"/>
  <c r="P3517" i="2"/>
  <c r="Q3516" i="2"/>
  <c r="P3516" i="2"/>
  <c r="Q3515" i="2"/>
  <c r="P3515" i="2"/>
  <c r="Q3514" i="2"/>
  <c r="P3514" i="2"/>
  <c r="Q3513" i="2"/>
  <c r="P3513" i="2"/>
  <c r="Q3512" i="2"/>
  <c r="P3512" i="2"/>
  <c r="Q3511" i="2"/>
  <c r="P3511" i="2"/>
  <c r="Q3510" i="2"/>
  <c r="P3510" i="2"/>
  <c r="Q3509" i="2"/>
  <c r="P3509" i="2"/>
  <c r="Q3508" i="2"/>
  <c r="P3508" i="2"/>
  <c r="Q3507" i="2"/>
  <c r="P3507" i="2"/>
  <c r="Q3506" i="2"/>
  <c r="P3506" i="2"/>
  <c r="Q3505" i="2"/>
  <c r="P3505" i="2"/>
  <c r="Q3504" i="2"/>
  <c r="P3504" i="2"/>
  <c r="Q3503" i="2"/>
  <c r="P3503" i="2"/>
  <c r="Q3502" i="2"/>
  <c r="P3502" i="2"/>
  <c r="Q3501" i="2"/>
  <c r="P3501" i="2"/>
  <c r="Q3500" i="2"/>
  <c r="P3500" i="2"/>
  <c r="Q3499" i="2"/>
  <c r="P3499" i="2"/>
  <c r="Q3498" i="2"/>
  <c r="P3498" i="2"/>
  <c r="Q3497" i="2"/>
  <c r="P3497" i="2"/>
  <c r="Q3496" i="2"/>
  <c r="P3496" i="2"/>
  <c r="Q3495" i="2"/>
  <c r="P3495" i="2"/>
  <c r="Q3494" i="2"/>
  <c r="P3494" i="2"/>
  <c r="Q3493" i="2"/>
  <c r="P3493" i="2"/>
  <c r="Q3492" i="2"/>
  <c r="P3492" i="2"/>
  <c r="Q3491" i="2"/>
  <c r="P3491" i="2"/>
  <c r="Q3490" i="2"/>
  <c r="P3490" i="2"/>
  <c r="Q3489" i="2"/>
  <c r="P3489" i="2"/>
  <c r="Q3488" i="2"/>
  <c r="P3488" i="2"/>
  <c r="Q3487" i="2"/>
  <c r="P3487" i="2"/>
  <c r="Q3486" i="2"/>
  <c r="P3486" i="2"/>
  <c r="Q3485" i="2"/>
  <c r="P3485" i="2"/>
  <c r="Q3484" i="2"/>
  <c r="P3484" i="2"/>
  <c r="Q3483" i="2"/>
  <c r="P3483" i="2"/>
  <c r="Q3482" i="2"/>
  <c r="P3482" i="2"/>
  <c r="Q3481" i="2"/>
  <c r="P3481" i="2"/>
  <c r="Q3480" i="2"/>
  <c r="P3480" i="2"/>
  <c r="Q3479" i="2"/>
  <c r="P3479" i="2"/>
  <c r="Q3478" i="2"/>
  <c r="P3478" i="2"/>
  <c r="Q3477" i="2"/>
  <c r="P3477" i="2"/>
  <c r="Q3476" i="2"/>
  <c r="P3476" i="2"/>
  <c r="Q3475" i="2"/>
  <c r="P3475" i="2"/>
  <c r="Q3474" i="2"/>
  <c r="P3474" i="2"/>
  <c r="Q3473" i="2"/>
  <c r="P3473" i="2"/>
  <c r="Q3472" i="2"/>
  <c r="P3472" i="2"/>
  <c r="Q3471" i="2"/>
  <c r="P3471" i="2"/>
  <c r="Q3470" i="2"/>
  <c r="P3470" i="2"/>
  <c r="Q3469" i="2"/>
  <c r="P3469" i="2"/>
  <c r="Q3468" i="2"/>
  <c r="P3468" i="2"/>
  <c r="Q3467" i="2"/>
  <c r="P3467" i="2"/>
  <c r="Q3466" i="2"/>
  <c r="P3466" i="2"/>
  <c r="Q3465" i="2"/>
  <c r="P3465" i="2"/>
  <c r="Q3464" i="2"/>
  <c r="P3464" i="2"/>
  <c r="Q3463" i="2"/>
  <c r="P3463" i="2"/>
  <c r="Q3462" i="2"/>
  <c r="P3462" i="2"/>
  <c r="Q3461" i="2"/>
  <c r="P3461" i="2"/>
  <c r="Q3460" i="2"/>
  <c r="P3460" i="2"/>
  <c r="Q3459" i="2"/>
  <c r="P3459" i="2"/>
  <c r="Q3458" i="2"/>
  <c r="P3458" i="2"/>
  <c r="Q3457" i="2"/>
  <c r="P3457" i="2"/>
  <c r="Q3456" i="2"/>
  <c r="P3456" i="2"/>
  <c r="Q3455" i="2"/>
  <c r="P3455" i="2"/>
  <c r="Q3454" i="2"/>
  <c r="P3454" i="2"/>
  <c r="Q3453" i="2"/>
  <c r="P3453" i="2"/>
  <c r="Q3452" i="2"/>
  <c r="P3452" i="2"/>
  <c r="Q3451" i="2"/>
  <c r="P3451" i="2"/>
  <c r="Q3450" i="2"/>
  <c r="P3450" i="2"/>
  <c r="Q3449" i="2"/>
  <c r="P3449" i="2"/>
  <c r="Q3448" i="2"/>
  <c r="P3448" i="2"/>
  <c r="Q3447" i="2"/>
  <c r="P3447" i="2"/>
  <c r="Q3446" i="2"/>
  <c r="P3446" i="2"/>
  <c r="Q3445" i="2"/>
  <c r="P3445" i="2"/>
  <c r="Q3444" i="2"/>
  <c r="P3444" i="2"/>
  <c r="Q3443" i="2"/>
  <c r="P3443" i="2"/>
  <c r="Q3442" i="2"/>
  <c r="P3442" i="2"/>
  <c r="Q3441" i="2"/>
  <c r="P3441" i="2"/>
  <c r="Q3440" i="2"/>
  <c r="P3440" i="2"/>
  <c r="Q3439" i="2"/>
  <c r="P3439" i="2"/>
  <c r="Q3438" i="2"/>
  <c r="P3438" i="2"/>
  <c r="Q3437" i="2"/>
  <c r="P3437" i="2"/>
  <c r="Q3436" i="2"/>
  <c r="P3436" i="2"/>
  <c r="Q3435" i="2"/>
  <c r="P3435" i="2"/>
  <c r="Q3434" i="2"/>
  <c r="P3434" i="2"/>
  <c r="Q3433" i="2"/>
  <c r="P3433" i="2"/>
  <c r="Q3432" i="2"/>
  <c r="P3432" i="2"/>
  <c r="Q3431" i="2"/>
  <c r="P3431" i="2"/>
  <c r="Q3430" i="2"/>
  <c r="P3430" i="2"/>
  <c r="Q3429" i="2"/>
  <c r="P3429" i="2"/>
  <c r="Q3428" i="2"/>
  <c r="P3428" i="2"/>
  <c r="Q3427" i="2"/>
  <c r="P3427" i="2"/>
  <c r="Q3426" i="2"/>
  <c r="P3426" i="2"/>
  <c r="Q3425" i="2"/>
  <c r="P3425" i="2"/>
  <c r="Q3424" i="2"/>
  <c r="P3424" i="2"/>
  <c r="Q3423" i="2"/>
  <c r="P3423" i="2"/>
  <c r="Q3422" i="2"/>
  <c r="P3422" i="2"/>
  <c r="Q3421" i="2"/>
  <c r="P3421" i="2"/>
  <c r="Q3420" i="2"/>
  <c r="P3420" i="2"/>
  <c r="Q3419" i="2"/>
  <c r="P3419" i="2"/>
  <c r="Q3418" i="2"/>
  <c r="P3418" i="2"/>
  <c r="Q3417" i="2"/>
  <c r="P3417" i="2"/>
  <c r="Q3416" i="2"/>
  <c r="P3416" i="2"/>
  <c r="Q3415" i="2"/>
  <c r="P3415" i="2"/>
  <c r="Q3414" i="2"/>
  <c r="P3414" i="2"/>
  <c r="Q3413" i="2"/>
  <c r="P3413" i="2"/>
  <c r="Q3412" i="2"/>
  <c r="P3412" i="2"/>
  <c r="Q3411" i="2"/>
  <c r="P3411" i="2"/>
  <c r="Q3410" i="2"/>
  <c r="P3410" i="2"/>
  <c r="Q3409" i="2"/>
  <c r="P3409" i="2"/>
  <c r="Q3408" i="2"/>
  <c r="P3408" i="2"/>
  <c r="Q3407" i="2"/>
  <c r="P3407" i="2"/>
  <c r="Q3406" i="2"/>
  <c r="P3406" i="2"/>
  <c r="Q3405" i="2"/>
  <c r="P3405" i="2"/>
  <c r="Q3404" i="2"/>
  <c r="P3404" i="2"/>
  <c r="Q3403" i="2"/>
  <c r="P3403" i="2"/>
  <c r="Q3402" i="2"/>
  <c r="P3402" i="2"/>
  <c r="Q3401" i="2"/>
  <c r="P3401" i="2"/>
  <c r="Q3400" i="2"/>
  <c r="P3400" i="2"/>
  <c r="Q3399" i="2"/>
  <c r="P3399" i="2"/>
  <c r="Q3398" i="2"/>
  <c r="P3398" i="2"/>
  <c r="Q3397" i="2"/>
  <c r="P3397" i="2"/>
  <c r="Q3396" i="2"/>
  <c r="P3396" i="2"/>
  <c r="Q3395" i="2"/>
  <c r="P3395" i="2"/>
  <c r="Q3394" i="2"/>
  <c r="P3394" i="2"/>
  <c r="Q3393" i="2"/>
  <c r="P3393" i="2"/>
  <c r="Q3392" i="2"/>
  <c r="P3392" i="2"/>
  <c r="Q3391" i="2"/>
  <c r="P3391" i="2"/>
  <c r="Q3390" i="2"/>
  <c r="P3390" i="2"/>
  <c r="Q3389" i="2"/>
  <c r="P3389" i="2"/>
  <c r="Q3388" i="2"/>
  <c r="P3388" i="2"/>
  <c r="Q3387" i="2"/>
  <c r="P3387" i="2"/>
  <c r="Q3386" i="2"/>
  <c r="P3386" i="2"/>
  <c r="Q3385" i="2"/>
  <c r="P3385" i="2"/>
  <c r="Q3384" i="2"/>
  <c r="P3384" i="2"/>
  <c r="Q3383" i="2"/>
  <c r="P3383" i="2"/>
  <c r="Q3382" i="2"/>
  <c r="P3382" i="2"/>
  <c r="Q3381" i="2"/>
  <c r="P3381" i="2"/>
  <c r="Q3380" i="2"/>
  <c r="P3380" i="2"/>
  <c r="Q3379" i="2"/>
  <c r="P3379" i="2"/>
  <c r="Q3378" i="2"/>
  <c r="P3378" i="2"/>
  <c r="Q3377" i="2"/>
  <c r="P3377" i="2"/>
  <c r="Q3376" i="2"/>
  <c r="P3376" i="2"/>
  <c r="Q3375" i="2"/>
  <c r="P3375" i="2"/>
  <c r="Q3374" i="2"/>
  <c r="P3374" i="2"/>
  <c r="Q3373" i="2"/>
  <c r="P3373" i="2"/>
  <c r="Q3372" i="2"/>
  <c r="P3372" i="2"/>
  <c r="Q3371" i="2"/>
  <c r="P3371" i="2"/>
  <c r="Q3370" i="2"/>
  <c r="P3370" i="2"/>
  <c r="Q3369" i="2"/>
  <c r="P3369" i="2"/>
  <c r="Q3368" i="2"/>
  <c r="P3368" i="2"/>
  <c r="Q3367" i="2"/>
  <c r="P3367" i="2"/>
  <c r="Q3366" i="2"/>
  <c r="P3366" i="2"/>
  <c r="Q3365" i="2"/>
  <c r="P3365" i="2"/>
  <c r="Q3364" i="2"/>
  <c r="P3364" i="2"/>
  <c r="Q3363" i="2"/>
  <c r="P3363" i="2"/>
  <c r="Q3362" i="2"/>
  <c r="P3362" i="2"/>
  <c r="Q3361" i="2"/>
  <c r="P3361" i="2"/>
  <c r="Q3360" i="2"/>
  <c r="P3360" i="2"/>
  <c r="Q3359" i="2"/>
  <c r="P3359" i="2"/>
  <c r="Q3358" i="2"/>
  <c r="P3358" i="2"/>
  <c r="Q3357" i="2"/>
  <c r="P3357" i="2"/>
  <c r="Q3356" i="2"/>
  <c r="P3356" i="2"/>
  <c r="Q3355" i="2"/>
  <c r="P3355" i="2"/>
  <c r="Q3354" i="2"/>
  <c r="P3354" i="2"/>
  <c r="Q3353" i="2"/>
  <c r="P3353" i="2"/>
  <c r="Q3352" i="2"/>
  <c r="P3352" i="2"/>
  <c r="Q3351" i="2"/>
  <c r="P3351" i="2"/>
  <c r="Q3350" i="2"/>
  <c r="P3350" i="2"/>
  <c r="Q3349" i="2"/>
  <c r="P3349" i="2"/>
  <c r="Q3348" i="2"/>
  <c r="P3348" i="2"/>
  <c r="Q3347" i="2"/>
  <c r="P3347" i="2"/>
  <c r="Q3346" i="2"/>
  <c r="P3346" i="2"/>
  <c r="Q3345" i="2"/>
  <c r="P3345" i="2"/>
  <c r="Q3344" i="2"/>
  <c r="P3344" i="2"/>
  <c r="Q3343" i="2"/>
  <c r="P3343" i="2"/>
  <c r="Q3342" i="2"/>
  <c r="P3342" i="2"/>
  <c r="Q3341" i="2"/>
  <c r="P3341" i="2"/>
  <c r="Q3340" i="2"/>
  <c r="P3340" i="2"/>
  <c r="Q3339" i="2"/>
  <c r="P3339" i="2"/>
  <c r="Q3338" i="2"/>
  <c r="P3338" i="2"/>
  <c r="Q3337" i="2"/>
  <c r="P3337" i="2"/>
  <c r="Q3336" i="2"/>
  <c r="P3336" i="2"/>
  <c r="Q3335" i="2"/>
  <c r="P3335" i="2"/>
  <c r="Q3334" i="2"/>
  <c r="P3334" i="2"/>
  <c r="Q3333" i="2"/>
  <c r="P3333" i="2"/>
  <c r="Q3332" i="2"/>
  <c r="P3332" i="2"/>
  <c r="Q3331" i="2"/>
  <c r="P3331" i="2"/>
  <c r="Q3330" i="2"/>
  <c r="P3330" i="2"/>
  <c r="Q3329" i="2"/>
  <c r="P3329" i="2"/>
  <c r="Q3328" i="2"/>
  <c r="P3328" i="2"/>
  <c r="Q3327" i="2"/>
  <c r="P3327" i="2"/>
  <c r="Q3326" i="2"/>
  <c r="P3326" i="2"/>
  <c r="Q3325" i="2"/>
  <c r="P3325" i="2"/>
  <c r="Q3324" i="2"/>
  <c r="P3324" i="2"/>
  <c r="Q3323" i="2"/>
  <c r="P3323" i="2"/>
  <c r="Q3322" i="2"/>
  <c r="P3322" i="2"/>
  <c r="Q3321" i="2"/>
  <c r="P3321" i="2"/>
  <c r="Q3320" i="2"/>
  <c r="P3320" i="2"/>
  <c r="Q3319" i="2"/>
  <c r="P3319" i="2"/>
  <c r="Q3318" i="2"/>
  <c r="P3318" i="2"/>
  <c r="Q3317" i="2"/>
  <c r="P3317" i="2"/>
  <c r="Q3316" i="2"/>
  <c r="P3316" i="2"/>
  <c r="Q3315" i="2"/>
  <c r="P3315" i="2"/>
  <c r="Q3314" i="2"/>
  <c r="P3314" i="2"/>
  <c r="Q3313" i="2"/>
  <c r="P3313" i="2"/>
  <c r="Q3312" i="2"/>
  <c r="P3312" i="2"/>
  <c r="Q3311" i="2"/>
  <c r="P3311" i="2"/>
  <c r="Q3310" i="2"/>
  <c r="P3310" i="2"/>
  <c r="Q3309" i="2"/>
  <c r="P3309" i="2"/>
  <c r="Q3308" i="2"/>
  <c r="P3308" i="2"/>
  <c r="Q3307" i="2"/>
  <c r="P3307" i="2"/>
  <c r="Q3306" i="2"/>
  <c r="P3306" i="2"/>
  <c r="Q3305" i="2"/>
  <c r="P3305" i="2"/>
  <c r="Q3304" i="2"/>
  <c r="P3304" i="2"/>
  <c r="Q3303" i="2"/>
  <c r="P3303" i="2"/>
  <c r="Q3302" i="2"/>
  <c r="P3302" i="2"/>
  <c r="Q3301" i="2"/>
  <c r="P3301" i="2"/>
  <c r="Q3300" i="2"/>
  <c r="P3300" i="2"/>
  <c r="Q3299" i="2"/>
  <c r="P3299" i="2"/>
  <c r="Q3298" i="2"/>
  <c r="P3298" i="2"/>
  <c r="Q3297" i="2"/>
  <c r="P3297" i="2"/>
  <c r="Q3296" i="2"/>
  <c r="P3296" i="2"/>
  <c r="Q3295" i="2"/>
  <c r="P3295" i="2"/>
  <c r="Q3294" i="2"/>
  <c r="P3294" i="2"/>
  <c r="Q3293" i="2"/>
  <c r="P3293" i="2"/>
  <c r="Q3292" i="2"/>
  <c r="P3292" i="2"/>
  <c r="Q3291" i="2"/>
  <c r="P3291" i="2"/>
  <c r="Q3290" i="2"/>
  <c r="P3290" i="2"/>
  <c r="Q3289" i="2"/>
  <c r="P3289" i="2"/>
  <c r="Q3288" i="2"/>
  <c r="P3288" i="2"/>
  <c r="Q3287" i="2"/>
  <c r="P3287" i="2"/>
  <c r="Q3286" i="2"/>
  <c r="P3286" i="2"/>
  <c r="Q3285" i="2"/>
  <c r="P3285" i="2"/>
  <c r="Q3284" i="2"/>
  <c r="P3284" i="2"/>
  <c r="Q3283" i="2"/>
  <c r="P3283" i="2"/>
  <c r="Q3282" i="2"/>
  <c r="P3282" i="2"/>
  <c r="Q3281" i="2"/>
  <c r="P3281" i="2"/>
  <c r="Q3280" i="2"/>
  <c r="P3280" i="2"/>
  <c r="Q3279" i="2"/>
  <c r="P3279" i="2"/>
  <c r="Q3278" i="2"/>
  <c r="P3278" i="2"/>
  <c r="Q3277" i="2"/>
  <c r="P3277" i="2"/>
  <c r="Q3276" i="2"/>
  <c r="P3276" i="2"/>
  <c r="Q3275" i="2"/>
  <c r="P3275" i="2"/>
  <c r="Q3274" i="2"/>
  <c r="P3274" i="2"/>
  <c r="Q3273" i="2"/>
  <c r="P3273" i="2"/>
  <c r="Q3272" i="2"/>
  <c r="P3272" i="2"/>
  <c r="Q3271" i="2"/>
  <c r="P3271" i="2"/>
  <c r="Q3270" i="2"/>
  <c r="P3270" i="2"/>
  <c r="Q3269" i="2"/>
  <c r="P3269" i="2"/>
  <c r="Q3268" i="2"/>
  <c r="P3268" i="2"/>
  <c r="Q3267" i="2"/>
  <c r="P3267" i="2"/>
  <c r="Q3266" i="2"/>
  <c r="P3266" i="2"/>
  <c r="Q3265" i="2"/>
  <c r="P3265" i="2"/>
  <c r="Q3264" i="2"/>
  <c r="P3264" i="2"/>
  <c r="Q3263" i="2"/>
  <c r="P3263" i="2"/>
  <c r="Q3262" i="2"/>
  <c r="P3262" i="2"/>
  <c r="Q3261" i="2"/>
  <c r="P3261" i="2"/>
  <c r="Q3260" i="2"/>
  <c r="P3260" i="2"/>
  <c r="Q3259" i="2"/>
  <c r="P3259" i="2"/>
  <c r="Q3258" i="2"/>
  <c r="P3258" i="2"/>
  <c r="Q3257" i="2"/>
  <c r="P3257" i="2"/>
  <c r="Q3256" i="2"/>
  <c r="P3256" i="2"/>
  <c r="Q3255" i="2"/>
  <c r="P3255" i="2"/>
  <c r="Q3254" i="2"/>
  <c r="P3254" i="2"/>
  <c r="Q3253" i="2"/>
  <c r="P3253" i="2"/>
  <c r="Q3252" i="2"/>
  <c r="P3252" i="2"/>
  <c r="Q3251" i="2"/>
  <c r="P3251" i="2"/>
  <c r="Q3250" i="2"/>
  <c r="P3250" i="2"/>
  <c r="Q3249" i="2"/>
  <c r="P3249" i="2"/>
  <c r="Q3248" i="2"/>
  <c r="P3248" i="2"/>
  <c r="Q3247" i="2"/>
  <c r="P3247" i="2"/>
  <c r="Q3246" i="2"/>
  <c r="P3246" i="2"/>
  <c r="Q3245" i="2"/>
  <c r="P3245" i="2"/>
  <c r="Q3244" i="2"/>
  <c r="P3244" i="2"/>
  <c r="Q3243" i="2"/>
  <c r="P3243" i="2"/>
  <c r="Q3242" i="2"/>
  <c r="P3242" i="2"/>
  <c r="Q3241" i="2"/>
  <c r="P3241" i="2"/>
  <c r="Q3240" i="2"/>
  <c r="P3240" i="2"/>
  <c r="Q3239" i="2"/>
  <c r="P3239" i="2"/>
  <c r="Q3238" i="2"/>
  <c r="P3238" i="2"/>
  <c r="Q3237" i="2"/>
  <c r="P3237" i="2"/>
  <c r="Q3236" i="2"/>
  <c r="P3236" i="2"/>
  <c r="Q3235" i="2"/>
  <c r="P3235" i="2"/>
  <c r="Q3234" i="2"/>
  <c r="P3234" i="2"/>
  <c r="Q3233" i="2"/>
  <c r="P3233" i="2"/>
  <c r="Q3232" i="2"/>
  <c r="P3232" i="2"/>
  <c r="Q3231" i="2"/>
  <c r="P3231" i="2"/>
  <c r="Q3230" i="2"/>
  <c r="P3230" i="2"/>
  <c r="Q3229" i="2"/>
  <c r="P3229" i="2"/>
  <c r="Q3228" i="2"/>
  <c r="P3228" i="2"/>
  <c r="Q3227" i="2"/>
  <c r="P3227" i="2"/>
  <c r="Q3226" i="2"/>
  <c r="P3226" i="2"/>
  <c r="Q3225" i="2"/>
  <c r="P3225" i="2"/>
  <c r="Q3224" i="2"/>
  <c r="P3224" i="2"/>
  <c r="Q3223" i="2"/>
  <c r="P3223" i="2"/>
  <c r="Q3222" i="2"/>
  <c r="P3222" i="2"/>
  <c r="Q3221" i="2"/>
  <c r="P3221" i="2"/>
  <c r="Q3220" i="2"/>
  <c r="P3220" i="2"/>
  <c r="Q3219" i="2"/>
  <c r="P3219" i="2"/>
  <c r="Q3218" i="2"/>
  <c r="P3218" i="2"/>
  <c r="Q3217" i="2"/>
  <c r="P3217" i="2"/>
  <c r="Q3216" i="2"/>
  <c r="P3216" i="2"/>
  <c r="Q3215" i="2"/>
  <c r="P3215" i="2"/>
  <c r="Q3214" i="2"/>
  <c r="P3214" i="2"/>
  <c r="Q3213" i="2"/>
  <c r="P3213" i="2"/>
  <c r="Q3212" i="2"/>
  <c r="P3212" i="2"/>
  <c r="Q3211" i="2"/>
  <c r="P3211" i="2"/>
  <c r="Q3210" i="2"/>
  <c r="P3210" i="2"/>
  <c r="Q3209" i="2"/>
  <c r="P3209" i="2"/>
  <c r="Q3208" i="2"/>
  <c r="P3208" i="2"/>
  <c r="Q3207" i="2"/>
  <c r="P3207" i="2"/>
  <c r="Q3206" i="2"/>
  <c r="P3206" i="2"/>
  <c r="Q3205" i="2"/>
  <c r="P3205" i="2"/>
  <c r="Q3204" i="2"/>
  <c r="P3204" i="2"/>
  <c r="Q3203" i="2"/>
  <c r="P3203" i="2"/>
  <c r="Q3202" i="2"/>
  <c r="P3202" i="2"/>
  <c r="Q3201" i="2"/>
  <c r="P3201" i="2"/>
  <c r="Q3200" i="2"/>
  <c r="P3200" i="2"/>
  <c r="Q3199" i="2"/>
  <c r="P3199" i="2"/>
  <c r="Q3198" i="2"/>
  <c r="P3198" i="2"/>
  <c r="Q3197" i="2"/>
  <c r="P3197" i="2"/>
  <c r="Q3196" i="2"/>
  <c r="P3196" i="2"/>
  <c r="Q3195" i="2"/>
  <c r="P3195" i="2"/>
  <c r="Q3194" i="2"/>
  <c r="P3194" i="2"/>
  <c r="Q3193" i="2"/>
  <c r="P3193" i="2"/>
  <c r="Q3192" i="2"/>
  <c r="P3192" i="2"/>
  <c r="Q3191" i="2"/>
  <c r="P3191" i="2"/>
  <c r="Q3190" i="2"/>
  <c r="P3190" i="2"/>
  <c r="Q3189" i="2"/>
  <c r="P3189" i="2"/>
  <c r="Q3188" i="2"/>
  <c r="P3188" i="2"/>
  <c r="Q3187" i="2"/>
  <c r="P3187" i="2"/>
  <c r="Q3186" i="2"/>
  <c r="P3186" i="2"/>
  <c r="Q3185" i="2"/>
  <c r="P3185" i="2"/>
  <c r="Q3184" i="2"/>
  <c r="P3184" i="2"/>
  <c r="Q3183" i="2"/>
  <c r="P3183" i="2"/>
  <c r="Q3182" i="2"/>
  <c r="P3182" i="2"/>
  <c r="Q3181" i="2"/>
  <c r="P3181" i="2"/>
  <c r="Q3180" i="2"/>
  <c r="P3180" i="2"/>
  <c r="Q3179" i="2"/>
  <c r="P3179" i="2"/>
  <c r="Q3178" i="2"/>
  <c r="P3178" i="2"/>
  <c r="Q3177" i="2"/>
  <c r="P3177" i="2"/>
  <c r="Q3176" i="2"/>
  <c r="P3176" i="2"/>
  <c r="Q3175" i="2"/>
  <c r="P3175" i="2"/>
  <c r="Q3174" i="2"/>
  <c r="P3174" i="2"/>
  <c r="Q3173" i="2"/>
  <c r="P3173" i="2"/>
  <c r="Q3172" i="2"/>
  <c r="P3172" i="2"/>
  <c r="Q3171" i="2"/>
  <c r="P3171" i="2"/>
  <c r="Q3170" i="2"/>
  <c r="P3170" i="2"/>
  <c r="Q3169" i="2"/>
  <c r="P3169" i="2"/>
  <c r="Q3168" i="2"/>
  <c r="P3168" i="2"/>
  <c r="Q3167" i="2"/>
  <c r="P3167" i="2"/>
  <c r="Q3166" i="2"/>
  <c r="P3166" i="2"/>
  <c r="Q3165" i="2"/>
  <c r="P3165" i="2"/>
  <c r="Q3164" i="2"/>
  <c r="P3164" i="2"/>
  <c r="Q3163" i="2"/>
  <c r="P3163" i="2"/>
  <c r="Q3162" i="2"/>
  <c r="P3162" i="2"/>
  <c r="Q3161" i="2"/>
  <c r="P3161" i="2"/>
  <c r="Q3160" i="2"/>
  <c r="P3160" i="2"/>
  <c r="Q3159" i="2"/>
  <c r="P3159" i="2"/>
  <c r="Q3158" i="2"/>
  <c r="P3158" i="2"/>
  <c r="Q3157" i="2"/>
  <c r="P3157" i="2"/>
  <c r="Q3156" i="2"/>
  <c r="P3156" i="2"/>
  <c r="Q3155" i="2"/>
  <c r="P3155" i="2"/>
  <c r="Q3154" i="2"/>
  <c r="P3154" i="2"/>
  <c r="Q3153" i="2"/>
  <c r="P3153" i="2"/>
  <c r="Q3152" i="2"/>
  <c r="P3152" i="2"/>
  <c r="Q3151" i="2"/>
  <c r="P3151" i="2"/>
  <c r="Q3150" i="2"/>
  <c r="P3150" i="2"/>
  <c r="Q3149" i="2"/>
  <c r="P3149" i="2"/>
  <c r="Q3148" i="2"/>
  <c r="P3148" i="2"/>
  <c r="Q3147" i="2"/>
  <c r="P3147" i="2"/>
  <c r="Q3146" i="2"/>
  <c r="P3146" i="2"/>
  <c r="Q3145" i="2"/>
  <c r="P3145" i="2"/>
  <c r="Q3144" i="2"/>
  <c r="P3144" i="2"/>
  <c r="Q3143" i="2"/>
  <c r="P3143" i="2"/>
  <c r="Q3142" i="2"/>
  <c r="P3142" i="2"/>
  <c r="Q3141" i="2"/>
  <c r="P3141" i="2"/>
  <c r="Q3140" i="2"/>
  <c r="P3140" i="2"/>
  <c r="Q3139" i="2"/>
  <c r="P3139" i="2"/>
  <c r="Q3138" i="2"/>
  <c r="P3138" i="2"/>
  <c r="Q3137" i="2"/>
  <c r="P3137" i="2"/>
  <c r="Q3136" i="2"/>
  <c r="P3136" i="2"/>
  <c r="Q3135" i="2"/>
  <c r="P3135" i="2"/>
  <c r="Q3134" i="2"/>
  <c r="P3134" i="2"/>
  <c r="Q3133" i="2"/>
  <c r="P3133" i="2"/>
  <c r="Q3132" i="2"/>
  <c r="P3132" i="2"/>
  <c r="Q3131" i="2"/>
  <c r="P3131" i="2"/>
  <c r="Q3130" i="2"/>
  <c r="P3130" i="2"/>
  <c r="Q3129" i="2"/>
  <c r="P3129" i="2"/>
  <c r="Q3128" i="2"/>
  <c r="P3128" i="2"/>
  <c r="Q3127" i="2"/>
  <c r="P3127" i="2"/>
  <c r="Q3126" i="2"/>
  <c r="P3126" i="2"/>
  <c r="Q3125" i="2"/>
  <c r="P3125" i="2"/>
  <c r="Q3124" i="2"/>
  <c r="P3124" i="2"/>
  <c r="Q3123" i="2"/>
  <c r="P3123" i="2"/>
  <c r="Q3122" i="2"/>
  <c r="P3122" i="2"/>
  <c r="Q3121" i="2"/>
  <c r="P3121" i="2"/>
  <c r="Q3120" i="2"/>
  <c r="P3120" i="2"/>
  <c r="Q3119" i="2"/>
  <c r="P3119" i="2"/>
  <c r="Q3118" i="2"/>
  <c r="P3118" i="2"/>
  <c r="Q3117" i="2"/>
  <c r="P3117" i="2"/>
  <c r="Q3116" i="2"/>
  <c r="P3116" i="2"/>
  <c r="Q3115" i="2"/>
  <c r="P3115" i="2"/>
  <c r="Q3114" i="2"/>
  <c r="P3114" i="2"/>
  <c r="Q3113" i="2"/>
  <c r="P3113" i="2"/>
  <c r="Q3112" i="2"/>
  <c r="P3112" i="2"/>
  <c r="Q3111" i="2"/>
  <c r="P3111" i="2"/>
  <c r="Q3110" i="2"/>
  <c r="P3110" i="2"/>
  <c r="Q3109" i="2"/>
  <c r="P3109" i="2"/>
  <c r="Q3108" i="2"/>
  <c r="P3108" i="2"/>
  <c r="Q3107" i="2"/>
  <c r="P3107" i="2"/>
  <c r="Q3106" i="2"/>
  <c r="P3106" i="2"/>
  <c r="Q3105" i="2"/>
  <c r="P3105" i="2"/>
  <c r="Q3104" i="2"/>
  <c r="P3104" i="2"/>
  <c r="Q3103" i="2"/>
  <c r="P3103" i="2"/>
  <c r="Q3102" i="2"/>
  <c r="P3102" i="2"/>
  <c r="Q3101" i="2"/>
  <c r="P3101" i="2"/>
  <c r="Q3100" i="2"/>
  <c r="P3100" i="2"/>
  <c r="Q3099" i="2"/>
  <c r="P3099" i="2"/>
  <c r="Q3098" i="2"/>
  <c r="P3098" i="2"/>
  <c r="Q3097" i="2"/>
  <c r="P3097" i="2"/>
  <c r="Q3096" i="2"/>
  <c r="P3096" i="2"/>
  <c r="Q3095" i="2"/>
  <c r="P3095" i="2"/>
  <c r="Q3094" i="2"/>
  <c r="P3094" i="2"/>
  <c r="Q3093" i="2"/>
  <c r="P3093" i="2"/>
  <c r="Q3092" i="2"/>
  <c r="P3092" i="2"/>
  <c r="Q3091" i="2"/>
  <c r="P3091" i="2"/>
  <c r="Q3090" i="2"/>
  <c r="P3090" i="2"/>
  <c r="Q3089" i="2"/>
  <c r="P3089" i="2"/>
  <c r="Q3088" i="2"/>
  <c r="P3088" i="2"/>
  <c r="Q3087" i="2"/>
  <c r="P3087" i="2"/>
  <c r="Q3086" i="2"/>
  <c r="P3086" i="2"/>
  <c r="Q3085" i="2"/>
  <c r="P3085" i="2"/>
  <c r="Q3084" i="2"/>
  <c r="P3084" i="2"/>
  <c r="Q3083" i="2"/>
  <c r="P3083" i="2"/>
  <c r="Q3082" i="2"/>
  <c r="P3082" i="2"/>
  <c r="Q3081" i="2"/>
  <c r="P3081" i="2"/>
  <c r="Q3080" i="2"/>
  <c r="P3080" i="2"/>
  <c r="Q3079" i="2"/>
  <c r="P3079" i="2"/>
  <c r="Q3078" i="2"/>
  <c r="P3078" i="2"/>
  <c r="Q3077" i="2"/>
  <c r="P3077" i="2"/>
  <c r="Q3076" i="2"/>
  <c r="P3076" i="2"/>
  <c r="Q3075" i="2"/>
  <c r="P3075" i="2"/>
  <c r="Q3074" i="2"/>
  <c r="P3074" i="2"/>
  <c r="Q3073" i="2"/>
  <c r="P3073" i="2"/>
  <c r="Q3072" i="2"/>
  <c r="P3072" i="2"/>
  <c r="Q3071" i="2"/>
  <c r="P3071" i="2"/>
  <c r="Q3070" i="2"/>
  <c r="P3070" i="2"/>
  <c r="Q3069" i="2"/>
  <c r="P3069" i="2"/>
  <c r="Q3068" i="2"/>
  <c r="P3068" i="2"/>
  <c r="Q3067" i="2"/>
  <c r="P3067" i="2"/>
  <c r="Q3066" i="2"/>
  <c r="P3066" i="2"/>
  <c r="Q3065" i="2"/>
  <c r="P3065" i="2"/>
  <c r="Q3064" i="2"/>
  <c r="P3064" i="2"/>
  <c r="Q3063" i="2"/>
  <c r="P3063" i="2"/>
  <c r="Q3062" i="2"/>
  <c r="P3062" i="2"/>
  <c r="Q3061" i="2"/>
  <c r="P3061" i="2"/>
  <c r="Q3060" i="2"/>
  <c r="P3060" i="2"/>
  <c r="Q3059" i="2"/>
  <c r="P3059" i="2"/>
  <c r="Q3058" i="2"/>
  <c r="P3058" i="2"/>
  <c r="Q3057" i="2"/>
  <c r="P3057" i="2"/>
  <c r="Q3056" i="2"/>
  <c r="P3056" i="2"/>
  <c r="Q3055" i="2"/>
  <c r="P3055" i="2"/>
  <c r="Q3054" i="2"/>
  <c r="P3054" i="2"/>
  <c r="Q3053" i="2"/>
  <c r="P3053" i="2"/>
  <c r="Q3052" i="2"/>
  <c r="P3052" i="2"/>
  <c r="Q3051" i="2"/>
  <c r="P3051" i="2"/>
  <c r="Q3050" i="2"/>
  <c r="P3050" i="2"/>
  <c r="Q3049" i="2"/>
  <c r="P3049" i="2"/>
  <c r="Q3048" i="2"/>
  <c r="P3048" i="2"/>
  <c r="Q3047" i="2"/>
  <c r="P3047" i="2"/>
  <c r="Q3046" i="2"/>
  <c r="P3046" i="2"/>
  <c r="Q3045" i="2"/>
  <c r="P3045" i="2"/>
  <c r="Q3044" i="2"/>
  <c r="P3044" i="2"/>
  <c r="Q3043" i="2"/>
  <c r="P3043" i="2"/>
  <c r="Q3042" i="2"/>
  <c r="P3042" i="2"/>
  <c r="Q3041" i="2"/>
  <c r="P3041" i="2"/>
  <c r="Q3040" i="2"/>
  <c r="P3040" i="2"/>
  <c r="Q3039" i="2"/>
  <c r="P3039" i="2"/>
  <c r="Q3038" i="2"/>
  <c r="P3038" i="2"/>
  <c r="Q3037" i="2"/>
  <c r="P3037" i="2"/>
  <c r="Q3036" i="2"/>
  <c r="P3036" i="2"/>
  <c r="Q3035" i="2"/>
  <c r="P3035" i="2"/>
  <c r="Q3034" i="2"/>
  <c r="P3034" i="2"/>
  <c r="Q3033" i="2"/>
  <c r="P3033" i="2"/>
  <c r="Q3032" i="2"/>
  <c r="P3032" i="2"/>
  <c r="Q3031" i="2"/>
  <c r="P3031" i="2"/>
  <c r="Q3030" i="2"/>
  <c r="P3030" i="2"/>
  <c r="Q3029" i="2"/>
  <c r="P3029" i="2"/>
  <c r="Q3028" i="2"/>
  <c r="P3028" i="2"/>
  <c r="Q3027" i="2"/>
  <c r="P3027" i="2"/>
  <c r="Q3026" i="2"/>
  <c r="P3026" i="2"/>
  <c r="Q3025" i="2"/>
  <c r="P3025" i="2"/>
  <c r="Q3024" i="2"/>
  <c r="P3024" i="2"/>
  <c r="Q3023" i="2"/>
  <c r="P3023" i="2"/>
  <c r="Q3022" i="2"/>
  <c r="P3022" i="2"/>
  <c r="Q3021" i="2"/>
  <c r="P3021" i="2"/>
  <c r="Q3020" i="2"/>
  <c r="P3020" i="2"/>
  <c r="Q3019" i="2"/>
  <c r="P3019" i="2"/>
  <c r="Q3018" i="2"/>
  <c r="P3018" i="2"/>
  <c r="Q3017" i="2"/>
  <c r="P3017" i="2"/>
  <c r="Q3016" i="2"/>
  <c r="P3016" i="2"/>
  <c r="Q3015" i="2"/>
  <c r="P3015" i="2"/>
  <c r="Q3014" i="2"/>
  <c r="P3014" i="2"/>
  <c r="Q3013" i="2"/>
  <c r="P3013" i="2"/>
  <c r="Q3012" i="2"/>
  <c r="P3012" i="2"/>
  <c r="Q3011" i="2"/>
  <c r="P3011" i="2"/>
  <c r="Q3010" i="2"/>
  <c r="P3010" i="2"/>
  <c r="Q3009" i="2"/>
  <c r="P3009" i="2"/>
  <c r="Q3008" i="2"/>
  <c r="P3008" i="2"/>
  <c r="Q3007" i="2"/>
  <c r="P3007" i="2"/>
  <c r="Q3006" i="2"/>
  <c r="P3006" i="2"/>
  <c r="Q3005" i="2"/>
  <c r="P3005" i="2"/>
  <c r="Q3004" i="2"/>
  <c r="P3004" i="2"/>
  <c r="Q3003" i="2"/>
  <c r="P3003" i="2"/>
  <c r="Q3002" i="2"/>
  <c r="P3002" i="2"/>
  <c r="Q3001" i="2"/>
  <c r="P3001" i="2"/>
  <c r="Q3000" i="2"/>
  <c r="P3000" i="2"/>
  <c r="Q2999" i="2"/>
  <c r="P2999" i="2"/>
  <c r="Q2998" i="2"/>
  <c r="P2998" i="2"/>
  <c r="Q2997" i="2"/>
  <c r="P2997" i="2"/>
  <c r="Q2996" i="2"/>
  <c r="P2996" i="2"/>
  <c r="Q2995" i="2"/>
  <c r="P2995" i="2"/>
  <c r="Q2994" i="2"/>
  <c r="P2994" i="2"/>
  <c r="Q2993" i="2"/>
  <c r="P2993" i="2"/>
  <c r="Q2992" i="2"/>
  <c r="P2992" i="2"/>
  <c r="Q2991" i="2"/>
  <c r="P2991" i="2"/>
  <c r="Q2990" i="2"/>
  <c r="P2990" i="2"/>
  <c r="Q2989" i="2"/>
  <c r="P2989" i="2"/>
  <c r="Q2988" i="2"/>
  <c r="P2988" i="2"/>
  <c r="Q2987" i="2"/>
  <c r="P2987" i="2"/>
  <c r="Q2986" i="2"/>
  <c r="P2986" i="2"/>
  <c r="Q2985" i="2"/>
  <c r="P2985" i="2"/>
  <c r="Q2984" i="2"/>
  <c r="P2984" i="2"/>
  <c r="Q2983" i="2"/>
  <c r="P2983" i="2"/>
  <c r="Q2982" i="2"/>
  <c r="P2982" i="2"/>
  <c r="Q2981" i="2"/>
  <c r="P2981" i="2"/>
  <c r="Q2980" i="2"/>
  <c r="P2980" i="2"/>
  <c r="Q2979" i="2"/>
  <c r="P2979" i="2"/>
  <c r="Q2978" i="2"/>
  <c r="P2978" i="2"/>
  <c r="Q2977" i="2"/>
  <c r="P2977" i="2"/>
  <c r="Q2976" i="2"/>
  <c r="P2976" i="2"/>
  <c r="Q2975" i="2"/>
  <c r="P2975" i="2"/>
  <c r="Q2974" i="2"/>
  <c r="P2974" i="2"/>
  <c r="Q2973" i="2"/>
  <c r="P2973" i="2"/>
  <c r="Q2972" i="2"/>
  <c r="P2972" i="2"/>
  <c r="Q2971" i="2"/>
  <c r="P2971" i="2"/>
  <c r="Q2970" i="2"/>
  <c r="P2970" i="2"/>
  <c r="Q2969" i="2"/>
  <c r="P2969" i="2"/>
  <c r="Q2968" i="2"/>
  <c r="P2968" i="2"/>
  <c r="Q2967" i="2"/>
  <c r="P2967" i="2"/>
  <c r="Q2966" i="2"/>
  <c r="P2966" i="2"/>
  <c r="Q2965" i="2"/>
  <c r="P2965" i="2"/>
  <c r="Q2964" i="2"/>
  <c r="P2964" i="2"/>
  <c r="Q2963" i="2"/>
  <c r="P2963" i="2"/>
  <c r="Q2962" i="2"/>
  <c r="P2962" i="2"/>
  <c r="Q2961" i="2"/>
  <c r="P2961" i="2"/>
  <c r="Q2960" i="2"/>
  <c r="P2960" i="2"/>
  <c r="Q2959" i="2"/>
  <c r="P2959" i="2"/>
  <c r="Q2958" i="2"/>
  <c r="P2958" i="2"/>
  <c r="Q2957" i="2"/>
  <c r="P2957" i="2"/>
  <c r="Q2956" i="2"/>
  <c r="P2956" i="2"/>
  <c r="Q2955" i="2"/>
  <c r="P2955" i="2"/>
  <c r="Q2954" i="2"/>
  <c r="P2954" i="2"/>
  <c r="Q2953" i="2"/>
  <c r="P2953" i="2"/>
  <c r="Q2952" i="2"/>
  <c r="P2952" i="2"/>
  <c r="Q2951" i="2"/>
  <c r="P2951" i="2"/>
  <c r="Q2950" i="2"/>
  <c r="P2950" i="2"/>
  <c r="Q2949" i="2"/>
  <c r="P2949" i="2"/>
  <c r="Q2948" i="2"/>
  <c r="P2948" i="2"/>
  <c r="Q2947" i="2"/>
  <c r="P2947" i="2"/>
  <c r="Q2946" i="2"/>
  <c r="P2946" i="2"/>
  <c r="Q2945" i="2"/>
  <c r="P2945" i="2"/>
  <c r="Q2944" i="2"/>
  <c r="P2944" i="2"/>
  <c r="Q2943" i="2"/>
  <c r="P2943" i="2"/>
  <c r="Q2942" i="2"/>
  <c r="P2942" i="2"/>
  <c r="Q2941" i="2"/>
  <c r="P2941" i="2"/>
  <c r="Q2940" i="2"/>
  <c r="P2940" i="2"/>
  <c r="Q2939" i="2"/>
  <c r="P2939" i="2"/>
  <c r="Q2938" i="2"/>
  <c r="P2938" i="2"/>
  <c r="Q2937" i="2"/>
  <c r="P2937" i="2"/>
  <c r="Q2936" i="2"/>
  <c r="P2936" i="2"/>
  <c r="Q2935" i="2"/>
  <c r="P2935" i="2"/>
  <c r="Q2934" i="2"/>
  <c r="P2934" i="2"/>
  <c r="Q2933" i="2"/>
  <c r="P2933" i="2"/>
  <c r="Q2932" i="2"/>
  <c r="P2932" i="2"/>
  <c r="Q2931" i="2"/>
  <c r="P2931" i="2"/>
  <c r="Q2930" i="2"/>
  <c r="P2930" i="2"/>
  <c r="Q2929" i="2"/>
  <c r="P2929" i="2"/>
  <c r="Q2928" i="2"/>
  <c r="P2928" i="2"/>
  <c r="Q2927" i="2"/>
  <c r="P2927" i="2"/>
  <c r="Q2926" i="2"/>
  <c r="P2926" i="2"/>
  <c r="Q2925" i="2"/>
  <c r="P2925" i="2"/>
  <c r="Q2924" i="2"/>
  <c r="P2924" i="2"/>
  <c r="Q2923" i="2"/>
  <c r="P2923" i="2"/>
  <c r="Q2922" i="2"/>
  <c r="P2922" i="2"/>
  <c r="Q2921" i="2"/>
  <c r="P2921" i="2"/>
  <c r="Q2920" i="2"/>
  <c r="P2920" i="2"/>
  <c r="Q2919" i="2"/>
  <c r="P2919" i="2"/>
  <c r="Q2918" i="2"/>
  <c r="P2918" i="2"/>
  <c r="Q2917" i="2"/>
  <c r="P2917" i="2"/>
  <c r="Q2916" i="2"/>
  <c r="P2916" i="2"/>
  <c r="Q2915" i="2"/>
  <c r="P2915" i="2"/>
  <c r="Q2914" i="2"/>
  <c r="P2914" i="2"/>
  <c r="Q2913" i="2"/>
  <c r="P2913" i="2"/>
  <c r="Q2912" i="2"/>
  <c r="P2912" i="2"/>
  <c r="Q2911" i="2"/>
  <c r="P2911" i="2"/>
  <c r="Q2910" i="2"/>
  <c r="P2910" i="2"/>
  <c r="Q2909" i="2"/>
  <c r="P2909" i="2"/>
  <c r="Q2908" i="2"/>
  <c r="P2908" i="2"/>
  <c r="Q2907" i="2"/>
  <c r="P2907" i="2"/>
  <c r="Q2906" i="2"/>
  <c r="P2906" i="2"/>
  <c r="Q2905" i="2"/>
  <c r="P2905" i="2"/>
  <c r="Q2904" i="2"/>
  <c r="P2904" i="2"/>
  <c r="Q2903" i="2"/>
  <c r="P2903" i="2"/>
  <c r="Q2902" i="2"/>
  <c r="P2902" i="2"/>
  <c r="Q2901" i="2"/>
  <c r="P2901" i="2"/>
  <c r="Q2900" i="2"/>
  <c r="P2900" i="2"/>
  <c r="Q2899" i="2"/>
  <c r="P2899" i="2"/>
  <c r="Q2898" i="2"/>
  <c r="P2898" i="2"/>
  <c r="Q2897" i="2"/>
  <c r="P2897" i="2"/>
  <c r="Q2896" i="2"/>
  <c r="P2896" i="2"/>
  <c r="Q2895" i="2"/>
  <c r="P2895" i="2"/>
  <c r="Q2894" i="2"/>
  <c r="P2894" i="2"/>
  <c r="Q2893" i="2"/>
  <c r="P2893" i="2"/>
  <c r="Q2892" i="2"/>
  <c r="P2892" i="2"/>
  <c r="Q2891" i="2"/>
  <c r="P2891" i="2"/>
  <c r="Q2890" i="2"/>
  <c r="P2890" i="2"/>
  <c r="Q2889" i="2"/>
  <c r="P2889" i="2"/>
  <c r="Q2888" i="2"/>
  <c r="P2888" i="2"/>
  <c r="Q2887" i="2"/>
  <c r="P2887" i="2"/>
  <c r="Q2886" i="2"/>
  <c r="P2886" i="2"/>
  <c r="Q2885" i="2"/>
  <c r="P2885" i="2"/>
  <c r="Q2884" i="2"/>
  <c r="P2884" i="2"/>
  <c r="Q2883" i="2"/>
  <c r="P2883" i="2"/>
  <c r="Q2882" i="2"/>
  <c r="P2882" i="2"/>
  <c r="Q2881" i="2"/>
  <c r="P2881" i="2"/>
  <c r="Q2880" i="2"/>
  <c r="P2880" i="2"/>
  <c r="Q2879" i="2"/>
  <c r="P2879" i="2"/>
  <c r="Q2878" i="2"/>
  <c r="P2878" i="2"/>
  <c r="Q2877" i="2"/>
  <c r="P2877" i="2"/>
  <c r="Q2876" i="2"/>
  <c r="P2876" i="2"/>
  <c r="Q2875" i="2"/>
  <c r="P2875" i="2"/>
  <c r="Q2874" i="2"/>
  <c r="P2874" i="2"/>
  <c r="Q2873" i="2"/>
  <c r="P2873" i="2"/>
  <c r="Q2872" i="2"/>
  <c r="P2872" i="2"/>
  <c r="Q2871" i="2"/>
  <c r="P2871" i="2"/>
  <c r="Q2870" i="2"/>
  <c r="P2870" i="2"/>
  <c r="Q2869" i="2"/>
  <c r="P2869" i="2"/>
  <c r="Q2868" i="2"/>
  <c r="P2868" i="2"/>
  <c r="Q2867" i="2"/>
  <c r="P2867" i="2"/>
  <c r="Q2866" i="2"/>
  <c r="P2866" i="2"/>
  <c r="Q2865" i="2"/>
  <c r="P2865" i="2"/>
  <c r="Q2864" i="2"/>
  <c r="P2864" i="2"/>
  <c r="Q2863" i="2"/>
  <c r="P2863" i="2"/>
  <c r="Q2862" i="2"/>
  <c r="P2862" i="2"/>
  <c r="Q2861" i="2"/>
  <c r="P2861" i="2"/>
  <c r="Q2860" i="2"/>
  <c r="P2860" i="2"/>
  <c r="Q2859" i="2"/>
  <c r="P2859" i="2"/>
  <c r="Q2858" i="2"/>
  <c r="P2858" i="2"/>
  <c r="Q2857" i="2"/>
  <c r="P2857" i="2"/>
  <c r="Q2856" i="2"/>
  <c r="P2856" i="2"/>
  <c r="Q2855" i="2"/>
  <c r="P2855" i="2"/>
  <c r="Q2854" i="2"/>
  <c r="P2854" i="2"/>
  <c r="Q2853" i="2"/>
  <c r="P2853" i="2"/>
  <c r="Q2852" i="2"/>
  <c r="P2852" i="2"/>
  <c r="Q2851" i="2"/>
  <c r="P2851" i="2"/>
  <c r="Q2850" i="2"/>
  <c r="P2850" i="2"/>
  <c r="Q2849" i="2"/>
  <c r="P2849" i="2"/>
  <c r="Q2848" i="2"/>
  <c r="P2848" i="2"/>
  <c r="Q2847" i="2"/>
  <c r="P2847" i="2"/>
  <c r="Q2846" i="2"/>
  <c r="P2846" i="2"/>
  <c r="Q2845" i="2"/>
  <c r="P2845" i="2"/>
  <c r="Q2844" i="2"/>
  <c r="P2844" i="2"/>
  <c r="Q2843" i="2"/>
  <c r="P2843" i="2"/>
  <c r="Q2842" i="2"/>
  <c r="P2842" i="2"/>
  <c r="Q2841" i="2"/>
  <c r="P2841" i="2"/>
  <c r="Q2840" i="2"/>
  <c r="P2840" i="2"/>
  <c r="Q2839" i="2"/>
  <c r="P2839" i="2"/>
  <c r="Q2838" i="2"/>
  <c r="P2838" i="2"/>
  <c r="Q2837" i="2"/>
  <c r="P2837" i="2"/>
  <c r="Q2836" i="2"/>
  <c r="P2836" i="2"/>
  <c r="Q2835" i="2"/>
  <c r="P2835" i="2"/>
  <c r="Q2834" i="2"/>
  <c r="P2834" i="2"/>
  <c r="Q2833" i="2"/>
  <c r="P2833" i="2"/>
  <c r="Q2832" i="2"/>
  <c r="P2832" i="2"/>
  <c r="Q2831" i="2"/>
  <c r="P2831" i="2"/>
  <c r="Q2830" i="2"/>
  <c r="P2830" i="2"/>
  <c r="Q2829" i="2"/>
  <c r="P2829" i="2"/>
  <c r="Q2828" i="2"/>
  <c r="P2828" i="2"/>
  <c r="Q2827" i="2"/>
  <c r="P2827" i="2"/>
  <c r="Q2826" i="2"/>
  <c r="P2826" i="2"/>
  <c r="Q2825" i="2"/>
  <c r="P2825" i="2"/>
  <c r="Q2824" i="2"/>
  <c r="P2824" i="2"/>
  <c r="Q2823" i="2"/>
  <c r="P2823" i="2"/>
  <c r="Q2822" i="2"/>
  <c r="P2822" i="2"/>
  <c r="Q2821" i="2"/>
  <c r="P2821" i="2"/>
  <c r="Q2820" i="2"/>
  <c r="P2820" i="2"/>
  <c r="Q2819" i="2"/>
  <c r="P2819" i="2"/>
  <c r="Q2818" i="2"/>
  <c r="P2818" i="2"/>
  <c r="Q2817" i="2"/>
  <c r="P2817" i="2"/>
  <c r="Q2816" i="2"/>
  <c r="P2816" i="2"/>
  <c r="Q2815" i="2"/>
  <c r="P2815" i="2"/>
  <c r="Q2814" i="2"/>
  <c r="P2814" i="2"/>
  <c r="Q2813" i="2"/>
  <c r="P2813" i="2"/>
  <c r="Q2812" i="2"/>
  <c r="P2812" i="2"/>
  <c r="Q2811" i="2"/>
  <c r="P2811" i="2"/>
  <c r="Q2810" i="2"/>
  <c r="P2810" i="2"/>
  <c r="Q2809" i="2"/>
  <c r="P2809" i="2"/>
  <c r="Q2808" i="2"/>
  <c r="P2808" i="2"/>
  <c r="Q2807" i="2"/>
  <c r="P2807" i="2"/>
  <c r="Q2806" i="2"/>
  <c r="P2806" i="2"/>
  <c r="Q2805" i="2"/>
  <c r="P2805" i="2"/>
  <c r="Q2804" i="2"/>
  <c r="P2804" i="2"/>
  <c r="Q2803" i="2"/>
  <c r="P2803" i="2"/>
  <c r="Q2802" i="2"/>
  <c r="P2802" i="2"/>
  <c r="Q2801" i="2"/>
  <c r="P2801" i="2"/>
  <c r="Q2800" i="2"/>
  <c r="P2800" i="2"/>
  <c r="Q2799" i="2"/>
  <c r="P2799" i="2"/>
  <c r="Q2798" i="2"/>
  <c r="P2798" i="2"/>
  <c r="Q2797" i="2"/>
  <c r="P2797" i="2"/>
  <c r="Q2796" i="2"/>
  <c r="P2796" i="2"/>
  <c r="Q2795" i="2"/>
  <c r="P2795" i="2"/>
  <c r="Q2794" i="2"/>
  <c r="P2794" i="2"/>
  <c r="Q2793" i="2"/>
  <c r="P2793" i="2"/>
  <c r="Q2792" i="2"/>
  <c r="P2792" i="2"/>
  <c r="Q2791" i="2"/>
  <c r="P2791" i="2"/>
  <c r="Q2790" i="2"/>
  <c r="P2790" i="2"/>
  <c r="Q2789" i="2"/>
  <c r="P2789" i="2"/>
  <c r="Q2788" i="2"/>
  <c r="P2788" i="2"/>
  <c r="Q2787" i="2"/>
  <c r="P2787" i="2"/>
  <c r="Q2786" i="2"/>
  <c r="P2786" i="2"/>
  <c r="Q2785" i="2"/>
  <c r="P2785" i="2"/>
  <c r="Q2784" i="2"/>
  <c r="P2784" i="2"/>
  <c r="Q2783" i="2"/>
  <c r="P2783" i="2"/>
  <c r="Q2782" i="2"/>
  <c r="P2782" i="2"/>
  <c r="Q2781" i="2"/>
  <c r="P2781" i="2"/>
  <c r="Q2780" i="2"/>
  <c r="P2780" i="2"/>
  <c r="Q2779" i="2"/>
  <c r="P2779" i="2"/>
  <c r="Q2778" i="2"/>
  <c r="P2778" i="2"/>
  <c r="Q2777" i="2"/>
  <c r="P2777" i="2"/>
  <c r="Q2776" i="2"/>
  <c r="P2776" i="2"/>
  <c r="Q2775" i="2"/>
  <c r="P2775" i="2"/>
  <c r="Q2774" i="2"/>
  <c r="P2774" i="2"/>
  <c r="Q2773" i="2"/>
  <c r="P2773" i="2"/>
  <c r="Q2772" i="2"/>
  <c r="P2772" i="2"/>
  <c r="Q2771" i="2"/>
  <c r="P2771" i="2"/>
  <c r="Q2770" i="2"/>
  <c r="P2770" i="2"/>
  <c r="Q2769" i="2"/>
  <c r="P2769" i="2"/>
  <c r="Q2768" i="2"/>
  <c r="P2768" i="2"/>
  <c r="Q2767" i="2"/>
  <c r="P2767" i="2"/>
  <c r="Q2766" i="2"/>
  <c r="P2766" i="2"/>
  <c r="Q2765" i="2"/>
  <c r="P2765" i="2"/>
  <c r="Q2764" i="2"/>
  <c r="P2764" i="2"/>
  <c r="Q2763" i="2"/>
  <c r="P2763" i="2"/>
  <c r="Q2762" i="2"/>
  <c r="P2762" i="2"/>
  <c r="Q2761" i="2"/>
  <c r="P2761" i="2"/>
  <c r="Q2760" i="2"/>
  <c r="P2760" i="2"/>
  <c r="Q2759" i="2"/>
  <c r="P2759" i="2"/>
  <c r="Q2758" i="2"/>
  <c r="P2758" i="2"/>
  <c r="Q2757" i="2"/>
  <c r="P2757" i="2"/>
  <c r="Q2756" i="2"/>
  <c r="P2756" i="2"/>
  <c r="Q2755" i="2"/>
  <c r="P2755" i="2"/>
  <c r="Q2754" i="2"/>
  <c r="P2754" i="2"/>
  <c r="Q2753" i="2"/>
  <c r="P2753" i="2"/>
  <c r="Q2752" i="2"/>
  <c r="P2752" i="2"/>
  <c r="Q2751" i="2"/>
  <c r="P2751" i="2"/>
  <c r="Q2750" i="2"/>
  <c r="P2750" i="2"/>
  <c r="Q2749" i="2"/>
  <c r="P2749" i="2"/>
  <c r="Q2748" i="2"/>
  <c r="P2748" i="2"/>
  <c r="Q2747" i="2"/>
  <c r="P2747" i="2"/>
  <c r="Q2746" i="2"/>
  <c r="P2746" i="2"/>
  <c r="Q2745" i="2"/>
  <c r="P2745" i="2"/>
  <c r="Q2744" i="2"/>
  <c r="P2744" i="2"/>
  <c r="Q2743" i="2"/>
  <c r="P2743" i="2"/>
  <c r="Q2742" i="2"/>
  <c r="P2742" i="2"/>
  <c r="Q2741" i="2"/>
  <c r="P2741" i="2"/>
  <c r="Q2740" i="2"/>
  <c r="P2740" i="2"/>
  <c r="Q2739" i="2"/>
  <c r="P2739" i="2"/>
  <c r="Q2738" i="2"/>
  <c r="P2738" i="2"/>
  <c r="Q2737" i="2"/>
  <c r="P2737" i="2"/>
  <c r="Q2736" i="2"/>
  <c r="P2736" i="2"/>
  <c r="Q2735" i="2"/>
  <c r="P2735" i="2"/>
  <c r="Q2734" i="2"/>
  <c r="P2734" i="2"/>
  <c r="Q2733" i="2"/>
  <c r="P2733" i="2"/>
  <c r="Q2732" i="2"/>
  <c r="P2732" i="2"/>
  <c r="Q2731" i="2"/>
  <c r="P2731" i="2"/>
  <c r="Q2730" i="2"/>
  <c r="P2730" i="2"/>
  <c r="Q2729" i="2"/>
  <c r="P2729" i="2"/>
  <c r="Q2728" i="2"/>
  <c r="P2728" i="2"/>
  <c r="Q2727" i="2"/>
  <c r="P2727" i="2"/>
  <c r="Q2726" i="2"/>
  <c r="P2726" i="2"/>
  <c r="Q2725" i="2"/>
  <c r="P2725" i="2"/>
  <c r="Q2724" i="2"/>
  <c r="P2724" i="2"/>
  <c r="Q2723" i="2"/>
  <c r="P2723" i="2"/>
  <c r="Q2722" i="2"/>
  <c r="P2722" i="2"/>
  <c r="Q2721" i="2"/>
  <c r="P2721" i="2"/>
  <c r="Q2720" i="2"/>
  <c r="P2720" i="2"/>
  <c r="Q2719" i="2"/>
  <c r="P2719" i="2"/>
  <c r="Q2718" i="2"/>
  <c r="P2718" i="2"/>
  <c r="Q2717" i="2"/>
  <c r="P2717" i="2"/>
  <c r="Q2716" i="2"/>
  <c r="P2716" i="2"/>
  <c r="Q2715" i="2"/>
  <c r="P2715" i="2"/>
  <c r="Q2714" i="2"/>
  <c r="P2714" i="2"/>
  <c r="Q2713" i="2"/>
  <c r="P2713" i="2"/>
  <c r="Q2712" i="2"/>
  <c r="P2712" i="2"/>
  <c r="Q2711" i="2"/>
  <c r="P2711" i="2"/>
  <c r="Q2710" i="2"/>
  <c r="P2710" i="2"/>
  <c r="Q2709" i="2"/>
  <c r="P2709" i="2"/>
  <c r="Q2708" i="2"/>
  <c r="P2708" i="2"/>
  <c r="Q2707" i="2"/>
  <c r="P2707" i="2"/>
  <c r="Q2706" i="2"/>
  <c r="P2706" i="2"/>
  <c r="Q2705" i="2"/>
  <c r="P2705" i="2"/>
  <c r="Q2704" i="2"/>
  <c r="P2704" i="2"/>
  <c r="Q2703" i="2"/>
  <c r="P2703" i="2"/>
  <c r="Q2702" i="2"/>
  <c r="P2702" i="2"/>
  <c r="Q2701" i="2"/>
  <c r="P2701" i="2"/>
  <c r="Q2700" i="2"/>
  <c r="P2700" i="2"/>
  <c r="Q2699" i="2"/>
  <c r="P2699" i="2"/>
  <c r="Q2698" i="2"/>
  <c r="P2698" i="2"/>
  <c r="Q2697" i="2"/>
  <c r="P2697" i="2"/>
  <c r="Q2696" i="2"/>
  <c r="P2696" i="2"/>
  <c r="Q2695" i="2"/>
  <c r="P2695" i="2"/>
  <c r="Q2694" i="2"/>
  <c r="P2694" i="2"/>
  <c r="Q2693" i="2"/>
  <c r="P2693" i="2"/>
  <c r="Q2692" i="2"/>
  <c r="P2692" i="2"/>
  <c r="Q2691" i="2"/>
  <c r="P2691" i="2"/>
  <c r="Q2690" i="2"/>
  <c r="P2690" i="2"/>
  <c r="Q2689" i="2"/>
  <c r="P2689" i="2"/>
  <c r="Q2688" i="2"/>
  <c r="P2688" i="2"/>
  <c r="Q2687" i="2"/>
  <c r="P2687" i="2"/>
  <c r="Q2686" i="2"/>
  <c r="P2686" i="2"/>
  <c r="Q2685" i="2"/>
  <c r="P2685" i="2"/>
  <c r="Q2684" i="2"/>
  <c r="P2684" i="2"/>
  <c r="Q2683" i="2"/>
  <c r="P2683" i="2"/>
  <c r="Q2682" i="2"/>
  <c r="P2682" i="2"/>
  <c r="Q2681" i="2"/>
  <c r="P2681" i="2"/>
  <c r="Q2680" i="2"/>
  <c r="P2680" i="2"/>
  <c r="Q2679" i="2"/>
  <c r="P2679" i="2"/>
  <c r="Q2678" i="2"/>
  <c r="P2678" i="2"/>
  <c r="Q2677" i="2"/>
  <c r="P2677" i="2"/>
  <c r="Q2676" i="2"/>
  <c r="P2676" i="2"/>
  <c r="Q2675" i="2"/>
  <c r="P2675" i="2"/>
  <c r="Q2674" i="2"/>
  <c r="P2674" i="2"/>
  <c r="Q2673" i="2"/>
  <c r="P2673" i="2"/>
  <c r="Q2672" i="2"/>
  <c r="P2672" i="2"/>
  <c r="Q2671" i="2"/>
  <c r="P2671" i="2"/>
  <c r="Q2670" i="2"/>
  <c r="P2670" i="2"/>
  <c r="Q2669" i="2"/>
  <c r="P2669" i="2"/>
  <c r="Q2668" i="2"/>
  <c r="P2668" i="2"/>
  <c r="Q2667" i="2"/>
  <c r="P2667" i="2"/>
  <c r="Q2666" i="2"/>
  <c r="P2666" i="2"/>
  <c r="Q2665" i="2"/>
  <c r="P2665" i="2"/>
  <c r="Q2664" i="2"/>
  <c r="P2664" i="2"/>
  <c r="Q2663" i="2"/>
  <c r="P2663" i="2"/>
  <c r="Q2662" i="2"/>
  <c r="P2662" i="2"/>
  <c r="Q2661" i="2"/>
  <c r="P2661" i="2"/>
  <c r="Q2660" i="2"/>
  <c r="P2660" i="2"/>
  <c r="Q2659" i="2"/>
  <c r="P2659" i="2"/>
  <c r="Q2658" i="2"/>
  <c r="P2658" i="2"/>
  <c r="Q2657" i="2"/>
  <c r="P2657" i="2"/>
  <c r="Q2656" i="2"/>
  <c r="P2656" i="2"/>
  <c r="Q2655" i="2"/>
  <c r="P2655" i="2"/>
  <c r="Q2654" i="2"/>
  <c r="P2654" i="2"/>
  <c r="Q2653" i="2"/>
  <c r="P2653" i="2"/>
  <c r="Q2652" i="2"/>
  <c r="P2652" i="2"/>
  <c r="Q2651" i="2"/>
  <c r="P2651" i="2"/>
  <c r="Q2650" i="2"/>
  <c r="P2650" i="2"/>
  <c r="Q2649" i="2"/>
  <c r="P2649" i="2"/>
  <c r="Q2648" i="2"/>
  <c r="P2648" i="2"/>
  <c r="Q2647" i="2"/>
  <c r="P2647" i="2"/>
  <c r="Q2646" i="2"/>
  <c r="P2646" i="2"/>
  <c r="Q2645" i="2"/>
  <c r="P2645" i="2"/>
  <c r="Q2644" i="2"/>
  <c r="P2644" i="2"/>
  <c r="Q2643" i="2"/>
  <c r="P2643" i="2"/>
  <c r="Q2642" i="2"/>
  <c r="P2642" i="2"/>
  <c r="Q2641" i="2"/>
  <c r="P2641" i="2"/>
  <c r="Q2640" i="2"/>
  <c r="P2640" i="2"/>
  <c r="Q2639" i="2"/>
  <c r="P2639" i="2"/>
  <c r="Q2638" i="2"/>
  <c r="P2638" i="2"/>
  <c r="Q2637" i="2"/>
  <c r="P2637" i="2"/>
  <c r="Q2636" i="2"/>
  <c r="P2636" i="2"/>
  <c r="Q2635" i="2"/>
  <c r="P2635" i="2"/>
  <c r="Q2634" i="2"/>
  <c r="P2634" i="2"/>
  <c r="Q2633" i="2"/>
  <c r="P2633" i="2"/>
  <c r="Q2632" i="2"/>
  <c r="P2632" i="2"/>
  <c r="Q2631" i="2"/>
  <c r="P2631" i="2"/>
  <c r="Q2630" i="2"/>
  <c r="P2630" i="2"/>
  <c r="Q2629" i="2"/>
  <c r="P2629" i="2"/>
  <c r="Q2628" i="2"/>
  <c r="P2628" i="2"/>
  <c r="Q2627" i="2"/>
  <c r="P2627" i="2"/>
  <c r="Q2626" i="2"/>
  <c r="P2626" i="2"/>
  <c r="Q2625" i="2"/>
  <c r="P2625" i="2"/>
  <c r="Q2624" i="2"/>
  <c r="P2624" i="2"/>
  <c r="Q2623" i="2"/>
  <c r="P2623" i="2"/>
  <c r="Q2622" i="2"/>
  <c r="P2622" i="2"/>
  <c r="Q2621" i="2"/>
  <c r="P2621" i="2"/>
  <c r="Q2620" i="2"/>
  <c r="P2620" i="2"/>
  <c r="Q2619" i="2"/>
  <c r="P2619" i="2"/>
  <c r="Q2618" i="2"/>
  <c r="P2618" i="2"/>
  <c r="Q2617" i="2"/>
  <c r="P2617" i="2"/>
  <c r="Q2616" i="2"/>
  <c r="P2616" i="2"/>
  <c r="Q2615" i="2"/>
  <c r="P2615" i="2"/>
  <c r="Q2614" i="2"/>
  <c r="P2614" i="2"/>
  <c r="Q2613" i="2"/>
  <c r="P2613" i="2"/>
  <c r="Q2612" i="2"/>
  <c r="P2612" i="2"/>
  <c r="Q2611" i="2"/>
  <c r="P2611" i="2"/>
  <c r="Q2610" i="2"/>
  <c r="P2610" i="2"/>
  <c r="Q2609" i="2"/>
  <c r="P2609" i="2"/>
  <c r="Q2608" i="2"/>
  <c r="P2608" i="2"/>
  <c r="Q2607" i="2"/>
  <c r="P2607" i="2"/>
  <c r="Q2606" i="2"/>
  <c r="P2606" i="2"/>
  <c r="Q2605" i="2"/>
  <c r="P2605" i="2"/>
  <c r="Q2604" i="2"/>
  <c r="P2604" i="2"/>
  <c r="Q2603" i="2"/>
  <c r="P2603" i="2"/>
  <c r="Q2602" i="2"/>
  <c r="P2602" i="2"/>
  <c r="Q2601" i="2"/>
  <c r="P2601" i="2"/>
  <c r="Q2600" i="2"/>
  <c r="P2600" i="2"/>
  <c r="Q2599" i="2"/>
  <c r="P2599" i="2"/>
  <c r="Q2598" i="2"/>
  <c r="P2598" i="2"/>
  <c r="Q2597" i="2"/>
  <c r="P2597" i="2"/>
  <c r="Q2596" i="2"/>
  <c r="P2596" i="2"/>
  <c r="Q2595" i="2"/>
  <c r="P2595" i="2"/>
  <c r="Q2594" i="2"/>
  <c r="P2594" i="2"/>
  <c r="Q2593" i="2"/>
  <c r="P2593" i="2"/>
  <c r="Q2592" i="2"/>
  <c r="P2592" i="2"/>
  <c r="Q2591" i="2"/>
  <c r="P2591" i="2"/>
  <c r="Q2590" i="2"/>
  <c r="P2590" i="2"/>
  <c r="Q2589" i="2"/>
  <c r="P2589" i="2"/>
  <c r="Q2588" i="2"/>
  <c r="P2588" i="2"/>
  <c r="Q2587" i="2"/>
  <c r="P2587" i="2"/>
  <c r="Q2586" i="2"/>
  <c r="P2586" i="2"/>
  <c r="Q2585" i="2"/>
  <c r="P2585" i="2"/>
  <c r="Q2584" i="2"/>
  <c r="P2584" i="2"/>
  <c r="Q2583" i="2"/>
  <c r="P2583" i="2"/>
  <c r="Q2582" i="2"/>
  <c r="P2582" i="2"/>
  <c r="Q2581" i="2"/>
  <c r="P2581" i="2"/>
  <c r="Q2580" i="2"/>
  <c r="P2580" i="2"/>
  <c r="Q2579" i="2"/>
  <c r="P2579" i="2"/>
  <c r="Q2578" i="2"/>
  <c r="P2578" i="2"/>
  <c r="Q2577" i="2"/>
  <c r="P2577" i="2"/>
  <c r="Q2576" i="2"/>
  <c r="P2576" i="2"/>
  <c r="Q2575" i="2"/>
  <c r="P2575" i="2"/>
  <c r="Q2574" i="2"/>
  <c r="P2574" i="2"/>
  <c r="Q2573" i="2"/>
  <c r="P2573" i="2"/>
  <c r="Q2572" i="2"/>
  <c r="P2572" i="2"/>
  <c r="Q2571" i="2"/>
  <c r="P2571" i="2"/>
  <c r="Q2570" i="2"/>
  <c r="P2570" i="2"/>
  <c r="Q2569" i="2"/>
  <c r="P2569" i="2"/>
  <c r="Q2568" i="2"/>
  <c r="P2568" i="2"/>
  <c r="Q2567" i="2"/>
  <c r="P2567" i="2"/>
  <c r="Q2566" i="2"/>
  <c r="P2566" i="2"/>
  <c r="Q2565" i="2"/>
  <c r="P2565" i="2"/>
  <c r="Q2564" i="2"/>
  <c r="P2564" i="2"/>
  <c r="Q2563" i="2"/>
  <c r="P2563" i="2"/>
  <c r="Q2562" i="2"/>
  <c r="P2562" i="2"/>
  <c r="Q2561" i="2"/>
  <c r="P2561" i="2"/>
  <c r="Q2560" i="2"/>
  <c r="P2560" i="2"/>
  <c r="Q2559" i="2"/>
  <c r="P2559" i="2"/>
  <c r="Q2558" i="2"/>
  <c r="P2558" i="2"/>
  <c r="Q2557" i="2"/>
  <c r="P2557" i="2"/>
  <c r="Q2556" i="2"/>
  <c r="P2556" i="2"/>
  <c r="Q2555" i="2"/>
  <c r="P2555" i="2"/>
  <c r="Q2554" i="2"/>
  <c r="P2554" i="2"/>
  <c r="Q2553" i="2"/>
  <c r="P2553" i="2"/>
  <c r="Q2552" i="2"/>
  <c r="P2552" i="2"/>
  <c r="Q2551" i="2"/>
  <c r="P2551" i="2"/>
  <c r="Q2550" i="2"/>
  <c r="P2550" i="2"/>
  <c r="Q2549" i="2"/>
  <c r="P2549" i="2"/>
  <c r="Q2548" i="2"/>
  <c r="P2548" i="2"/>
  <c r="Q2547" i="2"/>
  <c r="P2547" i="2"/>
  <c r="Q2546" i="2"/>
  <c r="P2546" i="2"/>
  <c r="Q2545" i="2"/>
  <c r="P2545" i="2"/>
  <c r="Q2544" i="2"/>
  <c r="P2544" i="2"/>
  <c r="Q2543" i="2"/>
  <c r="P2543" i="2"/>
  <c r="Q2542" i="2"/>
  <c r="P2542" i="2"/>
  <c r="Q2541" i="2"/>
  <c r="P2541" i="2"/>
  <c r="Q2540" i="2"/>
  <c r="P2540" i="2"/>
  <c r="Q2539" i="2"/>
  <c r="P2539" i="2"/>
  <c r="Q2538" i="2"/>
  <c r="P2538" i="2"/>
  <c r="Q2537" i="2"/>
  <c r="P2537" i="2"/>
  <c r="Q2536" i="2"/>
  <c r="P2536" i="2"/>
  <c r="Q2535" i="2"/>
  <c r="P2535" i="2"/>
  <c r="Q2534" i="2"/>
  <c r="P2534" i="2"/>
  <c r="Q2533" i="2"/>
  <c r="P2533" i="2"/>
  <c r="Q2532" i="2"/>
  <c r="P2532" i="2"/>
  <c r="Q2531" i="2"/>
  <c r="P2531" i="2"/>
  <c r="Q2530" i="2"/>
  <c r="P2530" i="2"/>
  <c r="Q2529" i="2"/>
  <c r="P2529" i="2"/>
  <c r="Q2528" i="2"/>
  <c r="P2528" i="2"/>
  <c r="Q2527" i="2"/>
  <c r="P2527" i="2"/>
  <c r="Q2526" i="2"/>
  <c r="P2526" i="2"/>
  <c r="Q2525" i="2"/>
  <c r="P2525" i="2"/>
  <c r="Q2524" i="2"/>
  <c r="P2524" i="2"/>
  <c r="Q2523" i="2"/>
  <c r="P2523" i="2"/>
  <c r="Q2522" i="2"/>
  <c r="P2522" i="2"/>
  <c r="Q2521" i="2"/>
  <c r="P2521" i="2"/>
  <c r="Q2520" i="2"/>
  <c r="P2520" i="2"/>
  <c r="Q2519" i="2"/>
  <c r="P2519" i="2"/>
  <c r="Q2518" i="2"/>
  <c r="P2518" i="2"/>
  <c r="Q2517" i="2"/>
  <c r="P2517" i="2"/>
  <c r="Q2516" i="2"/>
  <c r="P2516" i="2"/>
  <c r="Q2515" i="2"/>
  <c r="P2515" i="2"/>
  <c r="Q2514" i="2"/>
  <c r="P2514" i="2"/>
  <c r="Q2513" i="2"/>
  <c r="P2513" i="2"/>
  <c r="Q2512" i="2"/>
  <c r="P2512" i="2"/>
  <c r="Q2511" i="2"/>
  <c r="P2511" i="2"/>
  <c r="Q2510" i="2"/>
  <c r="P2510" i="2"/>
  <c r="Q2509" i="2"/>
  <c r="P2509" i="2"/>
  <c r="Q2508" i="2"/>
  <c r="P2508" i="2"/>
  <c r="Q2507" i="2"/>
  <c r="P2507" i="2"/>
  <c r="Q2506" i="2"/>
  <c r="P2506" i="2"/>
  <c r="Q2505" i="2"/>
  <c r="P2505" i="2"/>
  <c r="Q2504" i="2"/>
  <c r="P2504" i="2"/>
  <c r="Q2503" i="2"/>
  <c r="P2503" i="2"/>
  <c r="Q2502" i="2"/>
  <c r="P2502" i="2"/>
  <c r="Q2501" i="2"/>
  <c r="P2501" i="2"/>
  <c r="Q2500" i="2"/>
  <c r="P2500" i="2"/>
  <c r="Q2499" i="2"/>
  <c r="P2499" i="2"/>
  <c r="Q2498" i="2"/>
  <c r="P2498" i="2"/>
  <c r="Q2497" i="2"/>
  <c r="P2497" i="2"/>
  <c r="Q2496" i="2"/>
  <c r="P2496" i="2"/>
  <c r="Q2495" i="2"/>
  <c r="P2495" i="2"/>
  <c r="Q2494" i="2"/>
  <c r="P2494" i="2"/>
  <c r="Q2493" i="2"/>
  <c r="P2493" i="2"/>
  <c r="Q2492" i="2"/>
  <c r="P2492" i="2"/>
  <c r="Q2491" i="2"/>
  <c r="P2491" i="2"/>
  <c r="Q2490" i="2"/>
  <c r="P2490" i="2"/>
  <c r="Q2489" i="2"/>
  <c r="P2489" i="2"/>
  <c r="Q2488" i="2"/>
  <c r="P2488" i="2"/>
  <c r="Q2487" i="2"/>
  <c r="P2487" i="2"/>
  <c r="Q2486" i="2"/>
  <c r="P2486" i="2"/>
  <c r="Q2485" i="2"/>
  <c r="P2485" i="2"/>
  <c r="Q2484" i="2"/>
  <c r="P2484" i="2"/>
  <c r="Q2483" i="2"/>
  <c r="P2483" i="2"/>
  <c r="Q2482" i="2"/>
  <c r="P2482" i="2"/>
  <c r="Q2481" i="2"/>
  <c r="P2481" i="2"/>
  <c r="Q2480" i="2"/>
  <c r="P2480" i="2"/>
  <c r="Q2479" i="2"/>
  <c r="P2479" i="2"/>
  <c r="Q2478" i="2"/>
  <c r="P2478" i="2"/>
  <c r="Q2477" i="2"/>
  <c r="P2477" i="2"/>
  <c r="Q2476" i="2"/>
  <c r="P2476" i="2"/>
  <c r="Q2475" i="2"/>
  <c r="P2475" i="2"/>
  <c r="Q2474" i="2"/>
  <c r="P2474" i="2"/>
  <c r="Q2473" i="2"/>
  <c r="P2473" i="2"/>
  <c r="Q2472" i="2"/>
  <c r="P2472" i="2"/>
  <c r="Q2471" i="2"/>
  <c r="P2471" i="2"/>
  <c r="Q2470" i="2"/>
  <c r="P2470" i="2"/>
  <c r="Q2469" i="2"/>
  <c r="P2469" i="2"/>
  <c r="Q2468" i="2"/>
  <c r="P2468" i="2"/>
  <c r="Q2467" i="2"/>
  <c r="P2467" i="2"/>
  <c r="Q2466" i="2"/>
  <c r="P2466" i="2"/>
  <c r="Q2465" i="2"/>
  <c r="P2465" i="2"/>
  <c r="Q2464" i="2"/>
  <c r="P2464" i="2"/>
  <c r="Q2463" i="2"/>
  <c r="P2463" i="2"/>
  <c r="Q2462" i="2"/>
  <c r="P2462" i="2"/>
  <c r="Q2461" i="2"/>
  <c r="P2461" i="2"/>
  <c r="Q2460" i="2"/>
  <c r="P2460" i="2"/>
  <c r="Q2459" i="2"/>
  <c r="P2459" i="2"/>
  <c r="Q2458" i="2"/>
  <c r="P2458" i="2"/>
  <c r="Q2457" i="2"/>
  <c r="P2457" i="2"/>
  <c r="Q2456" i="2"/>
  <c r="P2456" i="2"/>
  <c r="Q2455" i="2"/>
  <c r="P2455" i="2"/>
  <c r="Q2454" i="2"/>
  <c r="P2454" i="2"/>
  <c r="Q2453" i="2"/>
  <c r="P2453" i="2"/>
  <c r="Q2452" i="2"/>
  <c r="P2452" i="2"/>
  <c r="Q2451" i="2"/>
  <c r="P2451" i="2"/>
  <c r="Q2450" i="2"/>
  <c r="P2450" i="2"/>
  <c r="Q2449" i="2"/>
  <c r="P2449" i="2"/>
  <c r="Q2448" i="2"/>
  <c r="P2448" i="2"/>
  <c r="Q2447" i="2"/>
  <c r="P2447" i="2"/>
  <c r="Q2446" i="2"/>
  <c r="P2446" i="2"/>
  <c r="Q2445" i="2"/>
  <c r="P2445" i="2"/>
  <c r="Q2444" i="2"/>
  <c r="P2444" i="2"/>
  <c r="Q2443" i="2"/>
  <c r="P2443" i="2"/>
  <c r="Q2442" i="2"/>
  <c r="P2442" i="2"/>
  <c r="Q2441" i="2"/>
  <c r="P2441" i="2"/>
  <c r="Q2440" i="2"/>
  <c r="P2440" i="2"/>
  <c r="Q2439" i="2"/>
  <c r="P2439" i="2"/>
  <c r="Q2438" i="2"/>
  <c r="P2438" i="2"/>
  <c r="Q2437" i="2"/>
  <c r="P2437" i="2"/>
  <c r="Q2436" i="2"/>
  <c r="P2436" i="2"/>
  <c r="Q2435" i="2"/>
  <c r="P2435" i="2"/>
  <c r="Q2434" i="2"/>
  <c r="P2434" i="2"/>
  <c r="Q2433" i="2"/>
  <c r="P2433" i="2"/>
  <c r="Q2432" i="2"/>
  <c r="P2432" i="2"/>
  <c r="Q2431" i="2"/>
  <c r="P2431" i="2"/>
  <c r="Q2430" i="2"/>
  <c r="P2430" i="2"/>
  <c r="Q2429" i="2"/>
  <c r="P2429" i="2"/>
  <c r="Q2428" i="2"/>
  <c r="P2428" i="2"/>
  <c r="Q2427" i="2"/>
  <c r="P2427" i="2"/>
  <c r="Q2426" i="2"/>
  <c r="P2426" i="2"/>
  <c r="Q2425" i="2"/>
  <c r="P2425" i="2"/>
  <c r="Q2424" i="2"/>
  <c r="P2424" i="2"/>
  <c r="Q2423" i="2"/>
  <c r="P2423" i="2"/>
  <c r="Q2422" i="2"/>
  <c r="P2422" i="2"/>
  <c r="Q2421" i="2"/>
  <c r="P2421" i="2"/>
  <c r="Q2420" i="2"/>
  <c r="P2420" i="2"/>
  <c r="Q2419" i="2"/>
  <c r="P2419" i="2"/>
  <c r="Q2418" i="2"/>
  <c r="P2418" i="2"/>
  <c r="Q2417" i="2"/>
  <c r="P2417" i="2"/>
  <c r="Q2416" i="2"/>
  <c r="P2416" i="2"/>
  <c r="Q2415" i="2"/>
  <c r="P2415" i="2"/>
  <c r="Q2414" i="2"/>
  <c r="P2414" i="2"/>
  <c r="Q2413" i="2"/>
  <c r="P2413" i="2"/>
  <c r="Q2412" i="2"/>
  <c r="P2412" i="2"/>
  <c r="Q2411" i="2"/>
  <c r="P2411" i="2"/>
  <c r="Q2410" i="2"/>
  <c r="P2410" i="2"/>
  <c r="Q2409" i="2"/>
  <c r="P2409" i="2"/>
  <c r="Q2408" i="2"/>
  <c r="P2408" i="2"/>
  <c r="Q2407" i="2"/>
  <c r="P2407" i="2"/>
  <c r="Q2406" i="2"/>
  <c r="P2406" i="2"/>
  <c r="Q2405" i="2"/>
  <c r="P2405" i="2"/>
  <c r="Q2404" i="2"/>
  <c r="P2404" i="2"/>
  <c r="Q2403" i="2"/>
  <c r="P2403" i="2"/>
  <c r="Q2402" i="2"/>
  <c r="P2402" i="2"/>
  <c r="Q2401" i="2"/>
  <c r="P2401" i="2"/>
  <c r="Q2400" i="2"/>
  <c r="P2400" i="2"/>
  <c r="Q2399" i="2"/>
  <c r="P2399" i="2"/>
  <c r="Q2398" i="2"/>
  <c r="P2398" i="2"/>
  <c r="Q2397" i="2"/>
  <c r="P2397" i="2"/>
  <c r="Q2396" i="2"/>
  <c r="P2396" i="2"/>
  <c r="Q2395" i="2"/>
  <c r="P2395" i="2"/>
  <c r="Q2394" i="2"/>
  <c r="P2394" i="2"/>
  <c r="Q2393" i="2"/>
  <c r="P2393" i="2"/>
  <c r="Q2392" i="2"/>
  <c r="P2392" i="2"/>
  <c r="Q2391" i="2"/>
  <c r="P2391" i="2"/>
  <c r="Q2390" i="2"/>
  <c r="P2390" i="2"/>
  <c r="Q2389" i="2"/>
  <c r="P2389" i="2"/>
  <c r="Q2388" i="2"/>
  <c r="P2388" i="2"/>
  <c r="Q2387" i="2"/>
  <c r="P2387" i="2"/>
  <c r="Q2386" i="2"/>
  <c r="P2386" i="2"/>
  <c r="Q2385" i="2"/>
  <c r="P2385" i="2"/>
  <c r="Q2384" i="2"/>
  <c r="P2384" i="2"/>
  <c r="Q2383" i="2"/>
  <c r="P2383" i="2"/>
  <c r="Q2382" i="2"/>
  <c r="P2382" i="2"/>
  <c r="Q2381" i="2"/>
  <c r="P2381" i="2"/>
  <c r="Q2380" i="2"/>
  <c r="P2380" i="2"/>
  <c r="Q2379" i="2"/>
  <c r="P2379" i="2"/>
  <c r="Q2378" i="2"/>
  <c r="P2378" i="2"/>
  <c r="Q2377" i="2"/>
  <c r="P2377" i="2"/>
  <c r="Q2376" i="2"/>
  <c r="P2376" i="2"/>
  <c r="Q2375" i="2"/>
  <c r="P2375" i="2"/>
  <c r="Q2374" i="2"/>
  <c r="P2374" i="2"/>
  <c r="Q2373" i="2"/>
  <c r="P2373" i="2"/>
  <c r="Q2372" i="2"/>
  <c r="P2372" i="2"/>
  <c r="Q2371" i="2"/>
  <c r="P2371" i="2"/>
  <c r="Q2370" i="2"/>
  <c r="P2370" i="2"/>
  <c r="Q2369" i="2"/>
  <c r="P2369" i="2"/>
  <c r="Q2368" i="2"/>
  <c r="P2368" i="2"/>
  <c r="Q2367" i="2"/>
  <c r="P2367" i="2"/>
  <c r="Q2366" i="2"/>
  <c r="P2366" i="2"/>
  <c r="Q2365" i="2"/>
  <c r="P2365" i="2"/>
  <c r="Q2364" i="2"/>
  <c r="P2364" i="2"/>
  <c r="Q2363" i="2"/>
  <c r="P2363" i="2"/>
  <c r="Q2362" i="2"/>
  <c r="P2362" i="2"/>
  <c r="Q2361" i="2"/>
  <c r="P2361" i="2"/>
  <c r="Q2360" i="2"/>
  <c r="P2360" i="2"/>
  <c r="Q2359" i="2"/>
  <c r="P2359" i="2"/>
  <c r="Q2358" i="2"/>
  <c r="P2358" i="2"/>
  <c r="Q2357" i="2"/>
  <c r="P2357" i="2"/>
  <c r="Q2356" i="2"/>
  <c r="P2356" i="2"/>
  <c r="Q2355" i="2"/>
  <c r="P2355" i="2"/>
  <c r="Q2354" i="2"/>
  <c r="P2354" i="2"/>
  <c r="Q2353" i="2"/>
  <c r="P2353" i="2"/>
  <c r="Q2352" i="2"/>
  <c r="P2352" i="2"/>
  <c r="Q2351" i="2"/>
  <c r="P2351" i="2"/>
  <c r="Q2350" i="2"/>
  <c r="P2350" i="2"/>
  <c r="Q2349" i="2"/>
  <c r="P2349" i="2"/>
  <c r="Q2348" i="2"/>
  <c r="P2348" i="2"/>
  <c r="Q2347" i="2"/>
  <c r="P2347" i="2"/>
  <c r="Q2346" i="2"/>
  <c r="P2346" i="2"/>
  <c r="Q2345" i="2"/>
  <c r="P2345" i="2"/>
  <c r="Q2344" i="2"/>
  <c r="P2344" i="2"/>
  <c r="Q2343" i="2"/>
  <c r="P2343" i="2"/>
  <c r="Q2342" i="2"/>
  <c r="P2342" i="2"/>
  <c r="Q2341" i="2"/>
  <c r="P2341" i="2"/>
  <c r="Q2340" i="2"/>
  <c r="P2340" i="2"/>
  <c r="Q2339" i="2"/>
  <c r="P2339" i="2"/>
  <c r="Q2338" i="2"/>
  <c r="P2338" i="2"/>
  <c r="Q2337" i="2"/>
  <c r="P2337" i="2"/>
  <c r="Q2336" i="2"/>
  <c r="P2336" i="2"/>
  <c r="Q2335" i="2"/>
  <c r="P2335" i="2"/>
  <c r="Q2334" i="2"/>
  <c r="P2334" i="2"/>
  <c r="Q2333" i="2"/>
  <c r="P2333" i="2"/>
  <c r="Q2332" i="2"/>
  <c r="P2332" i="2"/>
  <c r="Q2331" i="2"/>
  <c r="P2331" i="2"/>
  <c r="Q2330" i="2"/>
  <c r="P2330" i="2"/>
  <c r="Q2329" i="2"/>
  <c r="P2329" i="2"/>
  <c r="Q2328" i="2"/>
  <c r="P2328" i="2"/>
  <c r="Q2327" i="2"/>
  <c r="P2327" i="2"/>
  <c r="Q2326" i="2"/>
  <c r="P2326" i="2"/>
  <c r="Q2325" i="2"/>
  <c r="P2325" i="2"/>
  <c r="Q2324" i="2"/>
  <c r="P2324" i="2"/>
  <c r="Q2323" i="2"/>
  <c r="P2323" i="2"/>
  <c r="Q2322" i="2"/>
  <c r="P2322" i="2"/>
  <c r="Q2321" i="2"/>
  <c r="P2321" i="2"/>
  <c r="Q2320" i="2"/>
  <c r="P2320" i="2"/>
  <c r="Q2319" i="2"/>
  <c r="P2319" i="2"/>
  <c r="Q2318" i="2"/>
  <c r="P2318" i="2"/>
  <c r="Q2317" i="2"/>
  <c r="P2317" i="2"/>
  <c r="Q2316" i="2"/>
  <c r="P2316" i="2"/>
  <c r="Q2315" i="2"/>
  <c r="P2315" i="2"/>
  <c r="Q2314" i="2"/>
  <c r="P2314" i="2"/>
  <c r="Q2313" i="2"/>
  <c r="P2313" i="2"/>
  <c r="Q2312" i="2"/>
  <c r="P2312" i="2"/>
  <c r="Q2311" i="2"/>
  <c r="P2311" i="2"/>
  <c r="Q2310" i="2"/>
  <c r="P2310" i="2"/>
  <c r="Q2309" i="2"/>
  <c r="P2309" i="2"/>
  <c r="Q2308" i="2"/>
  <c r="P2308" i="2"/>
  <c r="Q2307" i="2"/>
  <c r="P2307" i="2"/>
  <c r="Q2306" i="2"/>
  <c r="P2306" i="2"/>
  <c r="Q2305" i="2"/>
  <c r="P2305" i="2"/>
  <c r="Q2304" i="2"/>
  <c r="P2304" i="2"/>
  <c r="Q2303" i="2"/>
  <c r="P2303" i="2"/>
  <c r="Q2302" i="2"/>
  <c r="P2302" i="2"/>
  <c r="Q2301" i="2"/>
  <c r="P2301" i="2"/>
  <c r="Q2300" i="2"/>
  <c r="P2300" i="2"/>
  <c r="Q2299" i="2"/>
  <c r="P2299" i="2"/>
  <c r="Q2298" i="2"/>
  <c r="P2298" i="2"/>
  <c r="Q2297" i="2"/>
  <c r="P2297" i="2"/>
  <c r="Q2296" i="2"/>
  <c r="P2296" i="2"/>
  <c r="Q2295" i="2"/>
  <c r="P2295" i="2"/>
  <c r="Q2294" i="2"/>
  <c r="P2294" i="2"/>
  <c r="Q2293" i="2"/>
  <c r="P2293" i="2"/>
  <c r="Q2292" i="2"/>
  <c r="P2292" i="2"/>
  <c r="Q2291" i="2"/>
  <c r="P2291" i="2"/>
  <c r="Q2290" i="2"/>
  <c r="P2290" i="2"/>
  <c r="Q2289" i="2"/>
  <c r="P2289" i="2"/>
  <c r="Q2288" i="2"/>
  <c r="P2288" i="2"/>
  <c r="Q2287" i="2"/>
  <c r="P2287" i="2"/>
  <c r="Q2286" i="2"/>
  <c r="P2286" i="2"/>
  <c r="Q2285" i="2"/>
  <c r="P2285" i="2"/>
  <c r="Q2284" i="2"/>
  <c r="P2284" i="2"/>
  <c r="Q2283" i="2"/>
  <c r="P2283" i="2"/>
  <c r="Q2282" i="2"/>
  <c r="P2282" i="2"/>
  <c r="Q2281" i="2"/>
  <c r="P2281" i="2"/>
  <c r="Q2280" i="2"/>
  <c r="P2280" i="2"/>
  <c r="Q2279" i="2"/>
  <c r="P2279" i="2"/>
  <c r="Q2278" i="2"/>
  <c r="P2278" i="2"/>
  <c r="Q2277" i="2"/>
  <c r="P2277" i="2"/>
  <c r="Q2276" i="2"/>
  <c r="P2276" i="2"/>
  <c r="Q2275" i="2"/>
  <c r="P2275" i="2"/>
  <c r="Q2274" i="2"/>
  <c r="P2274" i="2"/>
  <c r="Q2273" i="2"/>
  <c r="P2273" i="2"/>
  <c r="Q2272" i="2"/>
  <c r="P2272" i="2"/>
  <c r="Q2271" i="2"/>
  <c r="P2271" i="2"/>
  <c r="Q2270" i="2"/>
  <c r="P2270" i="2"/>
  <c r="Q2269" i="2"/>
  <c r="P2269" i="2"/>
  <c r="Q2268" i="2"/>
  <c r="P2268" i="2"/>
  <c r="Q2267" i="2"/>
  <c r="P2267" i="2"/>
  <c r="Q2266" i="2"/>
  <c r="P2266" i="2"/>
  <c r="Q2265" i="2"/>
  <c r="P2265" i="2"/>
  <c r="Q2264" i="2"/>
  <c r="P2264" i="2"/>
  <c r="Q2263" i="2"/>
  <c r="P2263" i="2"/>
  <c r="Q2262" i="2"/>
  <c r="P2262" i="2"/>
  <c r="Q2261" i="2"/>
  <c r="P2261" i="2"/>
  <c r="Q2260" i="2"/>
  <c r="P2260" i="2"/>
  <c r="Q2259" i="2"/>
  <c r="P2259" i="2"/>
  <c r="Q2258" i="2"/>
  <c r="P2258" i="2"/>
  <c r="Q2257" i="2"/>
  <c r="P2257" i="2"/>
  <c r="Q2256" i="2"/>
  <c r="P2256" i="2"/>
  <c r="Q2255" i="2"/>
  <c r="P2255" i="2"/>
  <c r="Q2254" i="2"/>
  <c r="P2254" i="2"/>
  <c r="Q2253" i="2"/>
  <c r="P2253" i="2"/>
  <c r="Q2252" i="2"/>
  <c r="P2252" i="2"/>
  <c r="Q2251" i="2"/>
  <c r="P2251" i="2"/>
  <c r="Q2250" i="2"/>
  <c r="P2250" i="2"/>
  <c r="Q2249" i="2"/>
  <c r="P2249" i="2"/>
  <c r="Q2248" i="2"/>
  <c r="P2248" i="2"/>
  <c r="Q2247" i="2"/>
  <c r="P2247" i="2"/>
  <c r="Q2246" i="2"/>
  <c r="P2246" i="2"/>
  <c r="Q2245" i="2"/>
  <c r="P2245" i="2"/>
  <c r="Q2244" i="2"/>
  <c r="P2244" i="2"/>
  <c r="Q2243" i="2"/>
  <c r="P2243" i="2"/>
  <c r="Q2242" i="2"/>
  <c r="P2242" i="2"/>
  <c r="Q2241" i="2"/>
  <c r="P2241" i="2"/>
  <c r="Q2240" i="2"/>
  <c r="P2240" i="2"/>
  <c r="Q2239" i="2"/>
  <c r="P2239" i="2"/>
  <c r="Q2238" i="2"/>
  <c r="P2238" i="2"/>
  <c r="Q2237" i="2"/>
  <c r="P2237" i="2"/>
  <c r="Q2236" i="2"/>
  <c r="P2236" i="2"/>
  <c r="Q2235" i="2"/>
  <c r="P2235" i="2"/>
  <c r="Q2234" i="2"/>
  <c r="P2234" i="2"/>
  <c r="Q2233" i="2"/>
  <c r="P2233" i="2"/>
  <c r="Q2232" i="2"/>
  <c r="P2232" i="2"/>
  <c r="Q2231" i="2"/>
  <c r="P2231" i="2"/>
  <c r="Q2230" i="2"/>
  <c r="P2230" i="2"/>
  <c r="Q2229" i="2"/>
  <c r="P2229" i="2"/>
  <c r="Q2228" i="2"/>
  <c r="P2228" i="2"/>
  <c r="Q2227" i="2"/>
  <c r="P2227" i="2"/>
  <c r="Q2226" i="2"/>
  <c r="P2226" i="2"/>
  <c r="Q2225" i="2"/>
  <c r="P2225" i="2"/>
  <c r="Q2224" i="2"/>
  <c r="P2224" i="2"/>
  <c r="Q2223" i="2"/>
  <c r="P2223" i="2"/>
  <c r="Q2222" i="2"/>
  <c r="P2222" i="2"/>
  <c r="Q2221" i="2"/>
  <c r="P2221" i="2"/>
  <c r="Q2220" i="2"/>
  <c r="P2220" i="2"/>
  <c r="Q2219" i="2"/>
  <c r="P2219" i="2"/>
  <c r="Q2218" i="2"/>
  <c r="P2218" i="2"/>
  <c r="Q2217" i="2"/>
  <c r="P2217" i="2"/>
  <c r="Q2216" i="2"/>
  <c r="P2216" i="2"/>
  <c r="Q2215" i="2"/>
  <c r="P2215" i="2"/>
  <c r="Q2214" i="2"/>
  <c r="P2214" i="2"/>
  <c r="Q2213" i="2"/>
  <c r="P2213" i="2"/>
  <c r="Q2212" i="2"/>
  <c r="P2212" i="2"/>
  <c r="Q2211" i="2"/>
  <c r="P2211" i="2"/>
  <c r="Q2210" i="2"/>
  <c r="P2210" i="2"/>
  <c r="Q2209" i="2"/>
  <c r="P2209" i="2"/>
  <c r="Q2208" i="2"/>
  <c r="P2208" i="2"/>
  <c r="Q2207" i="2"/>
  <c r="P2207" i="2"/>
  <c r="Q2206" i="2"/>
  <c r="P2206" i="2"/>
  <c r="Q2205" i="2"/>
  <c r="P2205" i="2"/>
  <c r="Q2204" i="2"/>
  <c r="P2204" i="2"/>
  <c r="Q2203" i="2"/>
  <c r="P2203" i="2"/>
  <c r="Q2202" i="2"/>
  <c r="P2202" i="2"/>
  <c r="Q2201" i="2"/>
  <c r="P2201" i="2"/>
  <c r="Q2200" i="2"/>
  <c r="P2200" i="2"/>
  <c r="Q2199" i="2"/>
  <c r="P2199" i="2"/>
  <c r="Q2198" i="2"/>
  <c r="P2198" i="2"/>
  <c r="Q2197" i="2"/>
  <c r="P2197" i="2"/>
  <c r="Q2196" i="2"/>
  <c r="P2196" i="2"/>
  <c r="Q2195" i="2"/>
  <c r="P2195" i="2"/>
  <c r="Q2194" i="2"/>
  <c r="P2194" i="2"/>
  <c r="Q2193" i="2"/>
  <c r="P2193" i="2"/>
  <c r="Q2192" i="2"/>
  <c r="P2192" i="2"/>
  <c r="Q2191" i="2"/>
  <c r="P2191" i="2"/>
  <c r="Q2190" i="2"/>
  <c r="P2190" i="2"/>
  <c r="Q2189" i="2"/>
  <c r="P2189" i="2"/>
  <c r="Q2188" i="2"/>
  <c r="P2188" i="2"/>
  <c r="Q2187" i="2"/>
  <c r="P2187" i="2"/>
  <c r="Q2186" i="2"/>
  <c r="P2186" i="2"/>
  <c r="Q2185" i="2"/>
  <c r="P2185" i="2"/>
  <c r="Q2184" i="2"/>
  <c r="P2184" i="2"/>
  <c r="Q2183" i="2"/>
  <c r="P2183" i="2"/>
  <c r="Q2182" i="2"/>
  <c r="P2182" i="2"/>
  <c r="Q2181" i="2"/>
  <c r="P2181" i="2"/>
  <c r="Q2180" i="2"/>
  <c r="P2180" i="2"/>
  <c r="Q2179" i="2"/>
  <c r="P2179" i="2"/>
  <c r="Q2178" i="2"/>
  <c r="P2178" i="2"/>
  <c r="Q2177" i="2"/>
  <c r="P2177" i="2"/>
  <c r="Q2176" i="2"/>
  <c r="P2176" i="2"/>
  <c r="Q2175" i="2"/>
  <c r="P2175" i="2"/>
  <c r="Q2174" i="2"/>
  <c r="P2174" i="2"/>
  <c r="Q2173" i="2"/>
  <c r="P2173" i="2"/>
  <c r="Q2172" i="2"/>
  <c r="P2172" i="2"/>
  <c r="Q2171" i="2"/>
  <c r="P2171" i="2"/>
  <c r="Q2170" i="2"/>
  <c r="P2170" i="2"/>
  <c r="Q2169" i="2"/>
  <c r="P2169" i="2"/>
  <c r="Q2168" i="2"/>
  <c r="P2168" i="2"/>
  <c r="Q2167" i="2"/>
  <c r="P2167" i="2"/>
  <c r="Q2166" i="2"/>
  <c r="P2166" i="2"/>
  <c r="Q2165" i="2"/>
  <c r="P2165" i="2"/>
  <c r="Q2164" i="2"/>
  <c r="P2164" i="2"/>
  <c r="Q2163" i="2"/>
  <c r="P2163" i="2"/>
  <c r="Q2162" i="2"/>
  <c r="P2162" i="2"/>
  <c r="Q2161" i="2"/>
  <c r="P2161" i="2"/>
  <c r="Q2160" i="2"/>
  <c r="P2160" i="2"/>
  <c r="Q2159" i="2"/>
  <c r="P2159" i="2"/>
  <c r="Q2158" i="2"/>
  <c r="P2158" i="2"/>
  <c r="Q2157" i="2"/>
  <c r="P2157" i="2"/>
  <c r="Q2156" i="2"/>
  <c r="P2156" i="2"/>
  <c r="Q2155" i="2"/>
  <c r="P2155" i="2"/>
  <c r="Q2154" i="2"/>
  <c r="P2154" i="2"/>
  <c r="Q2153" i="2"/>
  <c r="P2153" i="2"/>
  <c r="Q2152" i="2"/>
  <c r="P2152" i="2"/>
  <c r="Q2151" i="2"/>
  <c r="P2151" i="2"/>
  <c r="Q2150" i="2"/>
  <c r="P2150" i="2"/>
  <c r="Q2149" i="2"/>
  <c r="P2149" i="2"/>
  <c r="Q2148" i="2"/>
  <c r="P2148" i="2"/>
  <c r="Q2147" i="2"/>
  <c r="P2147" i="2"/>
  <c r="Q2146" i="2"/>
  <c r="P2146" i="2"/>
  <c r="Q2145" i="2"/>
  <c r="P2145" i="2"/>
  <c r="Q2144" i="2"/>
  <c r="P2144" i="2"/>
  <c r="Q2143" i="2"/>
  <c r="P2143" i="2"/>
  <c r="Q2142" i="2"/>
  <c r="P2142" i="2"/>
  <c r="Q2141" i="2"/>
  <c r="P2141" i="2"/>
  <c r="Q2140" i="2"/>
  <c r="P2140" i="2"/>
  <c r="Q2139" i="2"/>
  <c r="P2139" i="2"/>
  <c r="Q2138" i="2"/>
  <c r="P2138" i="2"/>
  <c r="Q2137" i="2"/>
  <c r="P2137" i="2"/>
  <c r="Q2136" i="2"/>
  <c r="P2136" i="2"/>
  <c r="Q2135" i="2"/>
  <c r="P2135" i="2"/>
  <c r="Q2134" i="2"/>
  <c r="P2134" i="2"/>
  <c r="Q2133" i="2"/>
  <c r="P2133" i="2"/>
  <c r="Q2132" i="2"/>
  <c r="P2132" i="2"/>
  <c r="Q2131" i="2"/>
  <c r="P2131" i="2"/>
  <c r="Q2130" i="2"/>
  <c r="P2130" i="2"/>
  <c r="Q2129" i="2"/>
  <c r="P2129" i="2"/>
  <c r="Q2128" i="2"/>
  <c r="P2128" i="2"/>
  <c r="Q2127" i="2"/>
  <c r="P2127" i="2"/>
  <c r="Q2126" i="2"/>
  <c r="P2126" i="2"/>
  <c r="Q2125" i="2"/>
  <c r="P2125" i="2"/>
  <c r="Q2124" i="2"/>
  <c r="P2124" i="2"/>
  <c r="Q2123" i="2"/>
  <c r="P2123" i="2"/>
  <c r="Q2122" i="2"/>
  <c r="P2122" i="2"/>
  <c r="Q2121" i="2"/>
  <c r="P2121" i="2"/>
  <c r="Q2120" i="2"/>
  <c r="P2120" i="2"/>
  <c r="Q2119" i="2"/>
  <c r="P2119" i="2"/>
  <c r="Q2118" i="2"/>
  <c r="P2118" i="2"/>
  <c r="Q2117" i="2"/>
  <c r="P2117" i="2"/>
  <c r="Q2116" i="2"/>
  <c r="P2116" i="2"/>
  <c r="Q2115" i="2"/>
  <c r="P2115" i="2"/>
  <c r="Q2114" i="2"/>
  <c r="P2114" i="2"/>
  <c r="Q2113" i="2"/>
  <c r="P2113" i="2"/>
  <c r="Q2112" i="2"/>
  <c r="P2112" i="2"/>
  <c r="Q2111" i="2"/>
  <c r="P2111" i="2"/>
  <c r="Q2110" i="2"/>
  <c r="P2110" i="2"/>
  <c r="Q2109" i="2"/>
  <c r="P2109" i="2"/>
  <c r="Q2108" i="2"/>
  <c r="P2108" i="2"/>
  <c r="Q2107" i="2"/>
  <c r="P2107" i="2"/>
  <c r="Q2106" i="2"/>
  <c r="P2106" i="2"/>
  <c r="Q2105" i="2"/>
  <c r="P2105" i="2"/>
  <c r="Q2104" i="2"/>
  <c r="P2104" i="2"/>
  <c r="Q2103" i="2"/>
  <c r="P2103" i="2"/>
  <c r="Q2102" i="2"/>
  <c r="P2102" i="2"/>
  <c r="Q2101" i="2"/>
  <c r="P2101" i="2"/>
  <c r="Q2100" i="2"/>
  <c r="P2100" i="2"/>
  <c r="Q2099" i="2"/>
  <c r="P2099" i="2"/>
  <c r="Q2098" i="2"/>
  <c r="P2098" i="2"/>
  <c r="Q2097" i="2"/>
  <c r="P2097" i="2"/>
  <c r="Q2096" i="2"/>
  <c r="P2096" i="2"/>
  <c r="Q2095" i="2"/>
  <c r="P2095" i="2"/>
  <c r="Q2094" i="2"/>
  <c r="P2094" i="2"/>
  <c r="Q2093" i="2"/>
  <c r="P2093" i="2"/>
  <c r="Q2092" i="2"/>
  <c r="P2092" i="2"/>
  <c r="Q2091" i="2"/>
  <c r="P2091" i="2"/>
  <c r="Q2090" i="2"/>
  <c r="P2090" i="2"/>
  <c r="Q2089" i="2"/>
  <c r="P2089" i="2"/>
  <c r="Q2088" i="2"/>
  <c r="P2088" i="2"/>
  <c r="Q2087" i="2"/>
  <c r="P2087" i="2"/>
  <c r="Q2086" i="2"/>
  <c r="P2086" i="2"/>
  <c r="Q2085" i="2"/>
  <c r="P2085" i="2"/>
  <c r="Q2084" i="2"/>
  <c r="P2084" i="2"/>
  <c r="Q2083" i="2"/>
  <c r="P2083" i="2"/>
  <c r="Q2082" i="2"/>
  <c r="P2082" i="2"/>
  <c r="Q2081" i="2"/>
  <c r="P2081" i="2"/>
  <c r="Q2080" i="2"/>
  <c r="P2080" i="2"/>
  <c r="Q2079" i="2"/>
  <c r="P2079" i="2"/>
  <c r="Q2078" i="2"/>
  <c r="P2078" i="2"/>
  <c r="Q2077" i="2"/>
  <c r="P2077" i="2"/>
  <c r="Q2076" i="2"/>
  <c r="P2076" i="2"/>
  <c r="Q2075" i="2"/>
  <c r="P2075" i="2"/>
  <c r="Q2074" i="2"/>
  <c r="P2074" i="2"/>
  <c r="Q2073" i="2"/>
  <c r="P2073" i="2"/>
  <c r="Q2072" i="2"/>
  <c r="P2072" i="2"/>
  <c r="Q2071" i="2"/>
  <c r="P2071" i="2"/>
  <c r="Q2070" i="2"/>
  <c r="P2070" i="2"/>
  <c r="Q2069" i="2"/>
  <c r="P2069" i="2"/>
  <c r="Q2068" i="2"/>
  <c r="P2068" i="2"/>
  <c r="Q2067" i="2"/>
  <c r="P2067" i="2"/>
  <c r="Q2066" i="2"/>
  <c r="P2066" i="2"/>
  <c r="Q2065" i="2"/>
  <c r="P2065" i="2"/>
  <c r="Q2064" i="2"/>
  <c r="P2064" i="2"/>
  <c r="Q2063" i="2"/>
  <c r="P2063" i="2"/>
  <c r="Q2062" i="2"/>
  <c r="P2062" i="2"/>
  <c r="Q2061" i="2"/>
  <c r="P2061" i="2"/>
  <c r="Q2060" i="2"/>
  <c r="P2060" i="2"/>
  <c r="Q2059" i="2"/>
  <c r="P2059" i="2"/>
  <c r="Q2058" i="2"/>
  <c r="P2058" i="2"/>
  <c r="Q2057" i="2"/>
  <c r="P2057" i="2"/>
  <c r="Q2056" i="2"/>
  <c r="P2056" i="2"/>
  <c r="Q2055" i="2"/>
  <c r="P2055" i="2"/>
  <c r="Q2054" i="2"/>
  <c r="P2054" i="2"/>
  <c r="Q2053" i="2"/>
  <c r="P2053" i="2"/>
  <c r="Q2052" i="2"/>
  <c r="P2052" i="2"/>
  <c r="Q2051" i="2"/>
  <c r="P2051" i="2"/>
  <c r="Q2050" i="2"/>
  <c r="P2050" i="2"/>
  <c r="Q2049" i="2"/>
  <c r="P2049" i="2"/>
  <c r="Q2048" i="2"/>
  <c r="P2048" i="2"/>
  <c r="Q2047" i="2"/>
  <c r="P2047" i="2"/>
  <c r="Q2046" i="2"/>
  <c r="P2046" i="2"/>
  <c r="Q2045" i="2"/>
  <c r="P2045" i="2"/>
  <c r="Q2044" i="2"/>
  <c r="P2044" i="2"/>
  <c r="Q2043" i="2"/>
  <c r="P2043" i="2"/>
  <c r="Q2042" i="2"/>
  <c r="P2042" i="2"/>
  <c r="Q2041" i="2"/>
  <c r="P2041" i="2"/>
  <c r="Q2040" i="2"/>
  <c r="P2040" i="2"/>
  <c r="Q2039" i="2"/>
  <c r="P2039" i="2"/>
  <c r="Q2038" i="2"/>
  <c r="P2038" i="2"/>
  <c r="Q2037" i="2"/>
  <c r="P2037" i="2"/>
  <c r="Q2036" i="2"/>
  <c r="P2036" i="2"/>
  <c r="Q2035" i="2"/>
  <c r="P2035" i="2"/>
  <c r="Q2034" i="2"/>
  <c r="P2034" i="2"/>
  <c r="Q2033" i="2"/>
  <c r="P2033" i="2"/>
  <c r="Q2032" i="2"/>
  <c r="P2032" i="2"/>
  <c r="Q2031" i="2"/>
  <c r="P2031" i="2"/>
  <c r="Q2030" i="2"/>
  <c r="P2030" i="2"/>
  <c r="Q2029" i="2"/>
  <c r="P2029" i="2"/>
  <c r="Q2028" i="2"/>
  <c r="P2028" i="2"/>
  <c r="Q2027" i="2"/>
  <c r="P2027" i="2"/>
  <c r="Q2026" i="2"/>
  <c r="P2026" i="2"/>
  <c r="Q2025" i="2"/>
  <c r="P2025" i="2"/>
  <c r="Q2024" i="2"/>
  <c r="P2024" i="2"/>
  <c r="Q2023" i="2"/>
  <c r="P2023" i="2"/>
  <c r="Q2022" i="2"/>
  <c r="P2022" i="2"/>
  <c r="Q2021" i="2"/>
  <c r="P2021" i="2"/>
  <c r="Q2020" i="2"/>
  <c r="P2020" i="2"/>
  <c r="Q2019" i="2"/>
  <c r="P2019" i="2"/>
  <c r="Q2018" i="2"/>
  <c r="P2018" i="2"/>
  <c r="Q2017" i="2"/>
  <c r="P2017" i="2"/>
  <c r="Q2016" i="2"/>
  <c r="P2016" i="2"/>
  <c r="Q2015" i="2"/>
  <c r="P2015" i="2"/>
  <c r="Q2014" i="2"/>
  <c r="P2014" i="2"/>
  <c r="Q2013" i="2"/>
  <c r="P2013" i="2"/>
  <c r="Q2012" i="2"/>
  <c r="P2012" i="2"/>
  <c r="Q2011" i="2"/>
  <c r="P2011" i="2"/>
  <c r="Q2010" i="2"/>
  <c r="P2010" i="2"/>
  <c r="Q2009" i="2"/>
  <c r="P2009" i="2"/>
  <c r="Q2008" i="2"/>
  <c r="P2008" i="2"/>
  <c r="Q2007" i="2"/>
  <c r="P2007" i="2"/>
  <c r="Q2006" i="2"/>
  <c r="P2006" i="2"/>
  <c r="Q2005" i="2"/>
  <c r="P2005" i="2"/>
  <c r="Q2004" i="2"/>
  <c r="P2004" i="2"/>
  <c r="Q2003" i="2"/>
  <c r="P2003" i="2"/>
  <c r="Q2002" i="2"/>
  <c r="P2002" i="2"/>
  <c r="Q2001" i="2"/>
  <c r="P2001" i="2"/>
  <c r="Q2000" i="2"/>
  <c r="P2000" i="2"/>
  <c r="Q1999" i="2"/>
  <c r="P1999" i="2"/>
  <c r="Q1998" i="2"/>
  <c r="P1998" i="2"/>
  <c r="Q1997" i="2"/>
  <c r="P1997" i="2"/>
  <c r="Q1996" i="2"/>
  <c r="P1996" i="2"/>
  <c r="Q1995" i="2"/>
  <c r="P1995" i="2"/>
  <c r="Q1994" i="2"/>
  <c r="P1994" i="2"/>
  <c r="Q1993" i="2"/>
  <c r="P1993" i="2"/>
  <c r="Q1992" i="2"/>
  <c r="P1992" i="2"/>
  <c r="Q1991" i="2"/>
  <c r="P1991" i="2"/>
  <c r="Q1990" i="2"/>
  <c r="P1990" i="2"/>
  <c r="Q1989" i="2"/>
  <c r="P1989" i="2"/>
  <c r="Q1988" i="2"/>
  <c r="P1988" i="2"/>
  <c r="Q1987" i="2"/>
  <c r="P1987" i="2"/>
  <c r="Q1986" i="2"/>
  <c r="P1986" i="2"/>
  <c r="Q1985" i="2"/>
  <c r="P1985" i="2"/>
  <c r="Q1984" i="2"/>
  <c r="P1984" i="2"/>
  <c r="Q1983" i="2"/>
  <c r="P1983" i="2"/>
  <c r="Q1982" i="2"/>
  <c r="P1982" i="2"/>
  <c r="Q1981" i="2"/>
  <c r="P1981" i="2"/>
  <c r="Q1980" i="2"/>
  <c r="P1980" i="2"/>
  <c r="Q1979" i="2"/>
  <c r="P1979" i="2"/>
  <c r="Q1978" i="2"/>
  <c r="P1978" i="2"/>
  <c r="Q1977" i="2"/>
  <c r="P1977" i="2"/>
  <c r="Q1976" i="2"/>
  <c r="P1976" i="2"/>
  <c r="Q1975" i="2"/>
  <c r="P1975" i="2"/>
  <c r="Q1974" i="2"/>
  <c r="P1974" i="2"/>
  <c r="Q1973" i="2"/>
  <c r="P1973" i="2"/>
  <c r="Q1972" i="2"/>
  <c r="P1972" i="2"/>
  <c r="Q1971" i="2"/>
  <c r="P1971" i="2"/>
  <c r="Q1970" i="2"/>
  <c r="P1970" i="2"/>
  <c r="Q1969" i="2"/>
  <c r="P1969" i="2"/>
  <c r="Q1968" i="2"/>
  <c r="P1968" i="2"/>
  <c r="Q1967" i="2"/>
  <c r="P1967" i="2"/>
  <c r="Q1966" i="2"/>
  <c r="P1966" i="2"/>
  <c r="Q1965" i="2"/>
  <c r="P1965" i="2"/>
  <c r="Q1964" i="2"/>
  <c r="P1964" i="2"/>
  <c r="Q1963" i="2"/>
  <c r="P1963" i="2"/>
  <c r="Q1962" i="2"/>
  <c r="P1962" i="2"/>
  <c r="Q1961" i="2"/>
  <c r="P1961" i="2"/>
  <c r="Q1960" i="2"/>
  <c r="P1960" i="2"/>
  <c r="Q1959" i="2"/>
  <c r="P1959" i="2"/>
  <c r="Q1958" i="2"/>
  <c r="P1958" i="2"/>
  <c r="Q1957" i="2"/>
  <c r="P1957" i="2"/>
  <c r="Q1956" i="2"/>
  <c r="P1956" i="2"/>
  <c r="Q1955" i="2"/>
  <c r="P1955" i="2"/>
  <c r="Q1954" i="2"/>
  <c r="P1954" i="2"/>
  <c r="Q1953" i="2"/>
  <c r="P1953" i="2"/>
  <c r="Q1952" i="2"/>
  <c r="P1952" i="2"/>
  <c r="Q1951" i="2"/>
  <c r="P1951" i="2"/>
  <c r="Q1950" i="2"/>
  <c r="P1950" i="2"/>
  <c r="Q1949" i="2"/>
  <c r="P1949" i="2"/>
  <c r="Q1948" i="2"/>
  <c r="P1948" i="2"/>
  <c r="Q1947" i="2"/>
  <c r="P1947" i="2"/>
  <c r="Q1946" i="2"/>
  <c r="P1946" i="2"/>
  <c r="Q1945" i="2"/>
  <c r="P1945" i="2"/>
  <c r="Q1944" i="2"/>
  <c r="P1944" i="2"/>
  <c r="Q1943" i="2"/>
  <c r="P1943" i="2"/>
  <c r="Q1942" i="2"/>
  <c r="P1942" i="2"/>
  <c r="Q1941" i="2"/>
  <c r="P1941" i="2"/>
  <c r="Q1940" i="2"/>
  <c r="P1940" i="2"/>
  <c r="Q1939" i="2"/>
  <c r="P1939" i="2"/>
  <c r="Q1938" i="2"/>
  <c r="P1938" i="2"/>
  <c r="Q1937" i="2"/>
  <c r="P1937" i="2"/>
  <c r="Q1936" i="2"/>
  <c r="P1936" i="2"/>
  <c r="Q1935" i="2"/>
  <c r="P1935" i="2"/>
  <c r="Q1934" i="2"/>
  <c r="P1934" i="2"/>
  <c r="Q1933" i="2"/>
  <c r="P1933" i="2"/>
  <c r="Q1932" i="2"/>
  <c r="P1932" i="2"/>
  <c r="Q1931" i="2"/>
  <c r="P1931" i="2"/>
  <c r="Q1930" i="2"/>
  <c r="P1930" i="2"/>
  <c r="Q1929" i="2"/>
  <c r="P1929" i="2"/>
  <c r="Q1928" i="2"/>
  <c r="P1928" i="2"/>
  <c r="Q1927" i="2"/>
  <c r="P1927" i="2"/>
  <c r="Q1926" i="2"/>
  <c r="P1926" i="2"/>
  <c r="Q1925" i="2"/>
  <c r="P1925" i="2"/>
  <c r="Q1924" i="2"/>
  <c r="P1924" i="2"/>
  <c r="Q1923" i="2"/>
  <c r="P1923" i="2"/>
  <c r="Q1922" i="2"/>
  <c r="P1922" i="2"/>
  <c r="Q1921" i="2"/>
  <c r="P1921" i="2"/>
  <c r="Q1920" i="2"/>
  <c r="P1920" i="2"/>
  <c r="Q1919" i="2"/>
  <c r="P1919" i="2"/>
  <c r="Q1918" i="2"/>
  <c r="P1918" i="2"/>
  <c r="Q1917" i="2"/>
  <c r="P1917" i="2"/>
  <c r="Q1916" i="2"/>
  <c r="P1916" i="2"/>
  <c r="Q1915" i="2"/>
  <c r="P1915" i="2"/>
  <c r="Q1914" i="2"/>
  <c r="P1914" i="2"/>
  <c r="Q1913" i="2"/>
  <c r="P1913" i="2"/>
  <c r="Q1912" i="2"/>
  <c r="P1912" i="2"/>
  <c r="Q1911" i="2"/>
  <c r="P1911" i="2"/>
  <c r="Q1910" i="2"/>
  <c r="P1910" i="2"/>
  <c r="Q1909" i="2"/>
  <c r="P1909" i="2"/>
  <c r="Q1908" i="2"/>
  <c r="P1908" i="2"/>
  <c r="Q1907" i="2"/>
  <c r="P1907" i="2"/>
  <c r="Q1906" i="2"/>
  <c r="P1906" i="2"/>
  <c r="Q1905" i="2"/>
  <c r="P1905" i="2"/>
  <c r="Q1904" i="2"/>
  <c r="P1904" i="2"/>
  <c r="Q1903" i="2"/>
  <c r="P1903" i="2"/>
  <c r="Q1902" i="2"/>
  <c r="P1902" i="2"/>
  <c r="Q1901" i="2"/>
  <c r="P1901" i="2"/>
  <c r="Q1900" i="2"/>
  <c r="P1900" i="2"/>
  <c r="Q1899" i="2"/>
  <c r="P1899" i="2"/>
  <c r="Q1898" i="2"/>
  <c r="P1898" i="2"/>
  <c r="Q1897" i="2"/>
  <c r="P1897" i="2"/>
  <c r="Q1896" i="2"/>
  <c r="P1896" i="2"/>
  <c r="Q1895" i="2"/>
  <c r="P1895" i="2"/>
  <c r="Q1894" i="2"/>
  <c r="P1894" i="2"/>
  <c r="Q1893" i="2"/>
  <c r="P1893" i="2"/>
  <c r="Q1892" i="2"/>
  <c r="P1892" i="2"/>
  <c r="Q1891" i="2"/>
  <c r="P1891" i="2"/>
  <c r="Q1890" i="2"/>
  <c r="P1890" i="2"/>
  <c r="Q1889" i="2"/>
  <c r="P1889" i="2"/>
  <c r="Q1888" i="2"/>
  <c r="P1888" i="2"/>
  <c r="Q1887" i="2"/>
  <c r="P1887" i="2"/>
  <c r="Q1886" i="2"/>
  <c r="P1886" i="2"/>
  <c r="Q1885" i="2"/>
  <c r="P1885" i="2"/>
  <c r="Q1884" i="2"/>
  <c r="P1884" i="2"/>
  <c r="Q1883" i="2"/>
  <c r="P1883" i="2"/>
  <c r="Q1882" i="2"/>
  <c r="P1882" i="2"/>
  <c r="Q1881" i="2"/>
  <c r="P1881" i="2"/>
  <c r="Q1880" i="2"/>
  <c r="P1880" i="2"/>
  <c r="Q1879" i="2"/>
  <c r="P1879" i="2"/>
  <c r="Q1878" i="2"/>
  <c r="P1878" i="2"/>
  <c r="Q1877" i="2"/>
  <c r="P1877" i="2"/>
  <c r="Q1876" i="2"/>
  <c r="P1876" i="2"/>
  <c r="Q1875" i="2"/>
  <c r="P1875" i="2"/>
  <c r="Q1874" i="2"/>
  <c r="P1874" i="2"/>
  <c r="Q1873" i="2"/>
  <c r="P1873" i="2"/>
  <c r="Q1872" i="2"/>
  <c r="P1872" i="2"/>
  <c r="Q1871" i="2"/>
  <c r="P1871" i="2"/>
  <c r="Q1870" i="2"/>
  <c r="P1870" i="2"/>
  <c r="Q1869" i="2"/>
  <c r="P1869" i="2"/>
  <c r="Q1868" i="2"/>
  <c r="P1868" i="2"/>
  <c r="Q1867" i="2"/>
  <c r="P1867" i="2"/>
  <c r="Q1866" i="2"/>
  <c r="P1866" i="2"/>
  <c r="Q1865" i="2"/>
  <c r="P1865" i="2"/>
  <c r="Q1864" i="2"/>
  <c r="P1864" i="2"/>
  <c r="Q1863" i="2"/>
  <c r="P1863" i="2"/>
  <c r="Q1862" i="2"/>
  <c r="P1862" i="2"/>
  <c r="Q1861" i="2"/>
  <c r="P1861" i="2"/>
  <c r="Q1860" i="2"/>
  <c r="P1860" i="2"/>
  <c r="Q1859" i="2"/>
  <c r="P1859" i="2"/>
  <c r="Q1858" i="2"/>
  <c r="P1858" i="2"/>
  <c r="Q1857" i="2"/>
  <c r="P1857" i="2"/>
  <c r="Q1856" i="2"/>
  <c r="P1856" i="2"/>
  <c r="Q1855" i="2"/>
  <c r="P1855" i="2"/>
  <c r="Q1854" i="2"/>
  <c r="P1854" i="2"/>
  <c r="Q1853" i="2"/>
  <c r="P1853" i="2"/>
  <c r="Q1852" i="2"/>
  <c r="P1852" i="2"/>
  <c r="Q1851" i="2"/>
  <c r="P1851" i="2"/>
  <c r="Q1850" i="2"/>
  <c r="P1850" i="2"/>
  <c r="Q1849" i="2"/>
  <c r="P1849" i="2"/>
  <c r="Q1848" i="2"/>
  <c r="P1848" i="2"/>
  <c r="Q1847" i="2"/>
  <c r="P1847" i="2"/>
  <c r="Q1846" i="2"/>
  <c r="P1846" i="2"/>
  <c r="Q1845" i="2"/>
  <c r="P1845" i="2"/>
  <c r="Q1844" i="2"/>
  <c r="P1844" i="2"/>
  <c r="Q1843" i="2"/>
  <c r="P1843" i="2"/>
  <c r="Q1842" i="2"/>
  <c r="P1842" i="2"/>
  <c r="Q1841" i="2"/>
  <c r="P1841" i="2"/>
  <c r="Q1840" i="2"/>
  <c r="P1840" i="2"/>
  <c r="Q1839" i="2"/>
  <c r="P1839" i="2"/>
  <c r="Q1838" i="2"/>
  <c r="P1838" i="2"/>
  <c r="Q1837" i="2"/>
  <c r="P1837" i="2"/>
  <c r="Q1836" i="2"/>
  <c r="P1836" i="2"/>
  <c r="Q1835" i="2"/>
  <c r="P1835" i="2"/>
  <c r="Q1834" i="2"/>
  <c r="P1834" i="2"/>
  <c r="Q1833" i="2"/>
  <c r="P1833" i="2"/>
  <c r="Q1832" i="2"/>
  <c r="P1832" i="2"/>
  <c r="Q1831" i="2"/>
  <c r="P1831" i="2"/>
  <c r="Q1830" i="2"/>
  <c r="P1830" i="2"/>
  <c r="Q1829" i="2"/>
  <c r="P1829" i="2"/>
  <c r="Q1828" i="2"/>
  <c r="P1828" i="2"/>
  <c r="Q1827" i="2"/>
  <c r="P1827" i="2"/>
  <c r="Q1826" i="2"/>
  <c r="P1826" i="2"/>
  <c r="Q1825" i="2"/>
  <c r="P1825" i="2"/>
  <c r="Q1824" i="2"/>
  <c r="P1824" i="2"/>
  <c r="Q1823" i="2"/>
  <c r="P1823" i="2"/>
  <c r="Q1822" i="2"/>
  <c r="P1822" i="2"/>
  <c r="Q1821" i="2"/>
  <c r="P1821" i="2"/>
  <c r="Q1820" i="2"/>
  <c r="P1820" i="2"/>
  <c r="Q1819" i="2"/>
  <c r="P1819" i="2"/>
  <c r="Q1818" i="2"/>
  <c r="P1818" i="2"/>
  <c r="Q1817" i="2"/>
  <c r="P1817" i="2"/>
  <c r="Q1816" i="2"/>
  <c r="P1816" i="2"/>
  <c r="Q1815" i="2"/>
  <c r="P1815" i="2"/>
  <c r="Q1814" i="2"/>
  <c r="P1814" i="2"/>
  <c r="Q1813" i="2"/>
  <c r="P1813" i="2"/>
  <c r="Q1812" i="2"/>
  <c r="P1812" i="2"/>
  <c r="Q1811" i="2"/>
  <c r="P1811" i="2"/>
  <c r="Q1810" i="2"/>
  <c r="P1810" i="2"/>
  <c r="Q1809" i="2"/>
  <c r="P1809" i="2"/>
  <c r="Q1808" i="2"/>
  <c r="P1808" i="2"/>
  <c r="Q1807" i="2"/>
  <c r="P1807" i="2"/>
  <c r="Q1806" i="2"/>
  <c r="P1806" i="2"/>
  <c r="Q1805" i="2"/>
  <c r="P1805" i="2"/>
  <c r="Q1804" i="2"/>
  <c r="P1804" i="2"/>
  <c r="Q1803" i="2"/>
  <c r="P1803" i="2"/>
  <c r="Q1802" i="2"/>
  <c r="P1802" i="2"/>
  <c r="Q1801" i="2"/>
  <c r="P1801" i="2"/>
  <c r="Q1800" i="2"/>
  <c r="P1800" i="2"/>
  <c r="Q1799" i="2"/>
  <c r="P1799" i="2"/>
  <c r="Q1798" i="2"/>
  <c r="P1798" i="2"/>
  <c r="Q1797" i="2"/>
  <c r="P1797" i="2"/>
  <c r="Q1796" i="2"/>
  <c r="P1796" i="2"/>
  <c r="Q1795" i="2"/>
  <c r="P1795" i="2"/>
  <c r="Q1794" i="2"/>
  <c r="P1794" i="2"/>
  <c r="Q1793" i="2"/>
  <c r="P1793" i="2"/>
  <c r="Q1792" i="2"/>
  <c r="P1792" i="2"/>
  <c r="Q1791" i="2"/>
  <c r="P1791" i="2"/>
  <c r="Q1790" i="2"/>
  <c r="P1790" i="2"/>
  <c r="Q1789" i="2"/>
  <c r="P1789" i="2"/>
  <c r="Q1788" i="2"/>
  <c r="P1788" i="2"/>
  <c r="Q1787" i="2"/>
  <c r="P1787" i="2"/>
  <c r="Q1786" i="2"/>
  <c r="P1786" i="2"/>
  <c r="Q1785" i="2"/>
  <c r="P1785" i="2"/>
  <c r="Q1784" i="2"/>
  <c r="P1784" i="2"/>
  <c r="Q1783" i="2"/>
  <c r="P1783" i="2"/>
  <c r="Q1782" i="2"/>
  <c r="P1782" i="2"/>
  <c r="Q1781" i="2"/>
  <c r="P1781" i="2"/>
  <c r="Q1780" i="2"/>
  <c r="P1780" i="2"/>
  <c r="Q1779" i="2"/>
  <c r="P1779" i="2"/>
  <c r="Q1778" i="2"/>
  <c r="P1778" i="2"/>
  <c r="Q1777" i="2"/>
  <c r="P1777" i="2"/>
  <c r="Q1776" i="2"/>
  <c r="P1776" i="2"/>
  <c r="Q1775" i="2"/>
  <c r="P1775" i="2"/>
  <c r="Q1774" i="2"/>
  <c r="P1774" i="2"/>
  <c r="Q1773" i="2"/>
  <c r="P1773" i="2"/>
  <c r="Q1772" i="2"/>
  <c r="P1772" i="2"/>
  <c r="Q1771" i="2"/>
  <c r="P1771" i="2"/>
  <c r="Q1770" i="2"/>
  <c r="P1770" i="2"/>
  <c r="Q1769" i="2"/>
  <c r="P1769" i="2"/>
  <c r="Q1768" i="2"/>
  <c r="P1768" i="2"/>
  <c r="Q1767" i="2"/>
  <c r="P1767" i="2"/>
  <c r="Q1766" i="2"/>
  <c r="P1766" i="2"/>
  <c r="Q1765" i="2"/>
  <c r="P1765" i="2"/>
  <c r="Q1764" i="2"/>
  <c r="P1764" i="2"/>
  <c r="Q1763" i="2"/>
  <c r="P1763" i="2"/>
  <c r="Q1762" i="2"/>
  <c r="P1762" i="2"/>
  <c r="Q1761" i="2"/>
  <c r="P1761" i="2"/>
  <c r="Q1760" i="2"/>
  <c r="P1760" i="2"/>
  <c r="Q1759" i="2"/>
  <c r="P1759" i="2"/>
  <c r="Q1758" i="2"/>
  <c r="P1758" i="2"/>
  <c r="Q1757" i="2"/>
  <c r="P1757" i="2"/>
  <c r="Q1756" i="2"/>
  <c r="P1756" i="2"/>
  <c r="Q1755" i="2"/>
  <c r="P1755" i="2"/>
  <c r="Q1754" i="2"/>
  <c r="P1754" i="2"/>
  <c r="Q1753" i="2"/>
  <c r="P1753" i="2"/>
  <c r="Q1752" i="2"/>
  <c r="P1752" i="2"/>
  <c r="Q1751" i="2"/>
  <c r="P1751" i="2"/>
  <c r="Q1750" i="2"/>
  <c r="P1750" i="2"/>
  <c r="Q1749" i="2"/>
  <c r="P1749" i="2"/>
  <c r="Q1748" i="2"/>
  <c r="P1748" i="2"/>
  <c r="Q1747" i="2"/>
  <c r="P1747" i="2"/>
  <c r="Q1746" i="2"/>
  <c r="P1746" i="2"/>
  <c r="Q1745" i="2"/>
  <c r="P1745" i="2"/>
  <c r="Q1744" i="2"/>
  <c r="P1744" i="2"/>
  <c r="Q1743" i="2"/>
  <c r="P1743" i="2"/>
  <c r="Q1742" i="2"/>
  <c r="P1742" i="2"/>
  <c r="Q1741" i="2"/>
  <c r="P1741" i="2"/>
  <c r="Q1740" i="2"/>
  <c r="P1740" i="2"/>
  <c r="Q1739" i="2"/>
  <c r="P1739" i="2"/>
  <c r="Q1738" i="2"/>
  <c r="P1738" i="2"/>
  <c r="Q1737" i="2"/>
  <c r="P1737" i="2"/>
  <c r="Q1736" i="2"/>
  <c r="P1736" i="2"/>
  <c r="Q1735" i="2"/>
  <c r="P1735" i="2"/>
  <c r="Q1734" i="2"/>
  <c r="P1734" i="2"/>
  <c r="Q1733" i="2"/>
  <c r="P1733" i="2"/>
  <c r="Q1732" i="2"/>
  <c r="P1732" i="2"/>
  <c r="Q1731" i="2"/>
  <c r="P1731" i="2"/>
  <c r="Q1730" i="2"/>
  <c r="P1730" i="2"/>
  <c r="Q1729" i="2"/>
  <c r="P1729" i="2"/>
  <c r="Q1728" i="2"/>
  <c r="P1728" i="2"/>
  <c r="Q1727" i="2"/>
  <c r="P1727" i="2"/>
  <c r="Q1726" i="2"/>
  <c r="P1726" i="2"/>
  <c r="Q1725" i="2"/>
  <c r="P1725" i="2"/>
  <c r="Q1724" i="2"/>
  <c r="P1724" i="2"/>
  <c r="Q1723" i="2"/>
  <c r="P1723" i="2"/>
  <c r="Q1722" i="2"/>
  <c r="P1722" i="2"/>
  <c r="Q1721" i="2"/>
  <c r="P1721" i="2"/>
  <c r="Q1720" i="2"/>
  <c r="P1720" i="2"/>
  <c r="Q1719" i="2"/>
  <c r="P1719" i="2"/>
  <c r="Q1718" i="2"/>
  <c r="P1718" i="2"/>
  <c r="Q1717" i="2"/>
  <c r="P1717" i="2"/>
  <c r="Q1716" i="2"/>
  <c r="P1716" i="2"/>
  <c r="Q1715" i="2"/>
  <c r="P1715" i="2"/>
  <c r="Q1714" i="2"/>
  <c r="P1714" i="2"/>
  <c r="Q1713" i="2"/>
  <c r="P1713" i="2"/>
  <c r="Q1712" i="2"/>
  <c r="P1712" i="2"/>
  <c r="Q1711" i="2"/>
  <c r="P1711" i="2"/>
  <c r="Q1710" i="2"/>
  <c r="P1710" i="2"/>
  <c r="Q1709" i="2"/>
  <c r="P1709" i="2"/>
  <c r="Q1708" i="2"/>
  <c r="P1708" i="2"/>
  <c r="Q1707" i="2"/>
  <c r="P1707" i="2"/>
  <c r="Q1706" i="2"/>
  <c r="P1706" i="2"/>
  <c r="Q1705" i="2"/>
  <c r="P1705" i="2"/>
  <c r="Q1704" i="2"/>
  <c r="P1704" i="2"/>
  <c r="Q1703" i="2"/>
  <c r="P1703" i="2"/>
  <c r="Q1702" i="2"/>
  <c r="P1702" i="2"/>
  <c r="Q1701" i="2"/>
  <c r="P1701" i="2"/>
  <c r="Q1700" i="2"/>
  <c r="P1700" i="2"/>
  <c r="Q1699" i="2"/>
  <c r="P1699" i="2"/>
  <c r="Q1698" i="2"/>
  <c r="P1698" i="2"/>
  <c r="Q1697" i="2"/>
  <c r="P1697" i="2"/>
  <c r="Q1696" i="2"/>
  <c r="P1696" i="2"/>
  <c r="Q1695" i="2"/>
  <c r="P1695" i="2"/>
  <c r="Q1694" i="2"/>
  <c r="P1694" i="2"/>
  <c r="Q1693" i="2"/>
  <c r="P1693" i="2"/>
  <c r="Q1692" i="2"/>
  <c r="P1692" i="2"/>
  <c r="Q1691" i="2"/>
  <c r="P1691" i="2"/>
  <c r="Q1690" i="2"/>
  <c r="P1690" i="2"/>
  <c r="Q1689" i="2"/>
  <c r="P1689" i="2"/>
  <c r="Q1688" i="2"/>
  <c r="P1688" i="2"/>
  <c r="Q1687" i="2"/>
  <c r="P1687" i="2"/>
  <c r="Q1686" i="2"/>
  <c r="P1686" i="2"/>
  <c r="Q1685" i="2"/>
  <c r="P1685" i="2"/>
  <c r="Q1684" i="2"/>
  <c r="P1684" i="2"/>
  <c r="Q1683" i="2"/>
  <c r="P1683" i="2"/>
  <c r="Q1682" i="2"/>
  <c r="P1682" i="2"/>
  <c r="Q1681" i="2"/>
  <c r="P1681" i="2"/>
  <c r="Q1680" i="2"/>
  <c r="P1680" i="2"/>
  <c r="Q1679" i="2"/>
  <c r="P1679" i="2"/>
  <c r="Q1678" i="2"/>
  <c r="P1678" i="2"/>
  <c r="Q1677" i="2"/>
  <c r="P1677" i="2"/>
  <c r="Q1676" i="2"/>
  <c r="P1676" i="2"/>
  <c r="Q1675" i="2"/>
  <c r="P1675" i="2"/>
  <c r="Q1674" i="2"/>
  <c r="P1674" i="2"/>
  <c r="Q1673" i="2"/>
  <c r="P1673" i="2"/>
  <c r="Q1672" i="2"/>
  <c r="P1672" i="2"/>
  <c r="Q1671" i="2"/>
  <c r="P1671" i="2"/>
  <c r="Q1670" i="2"/>
  <c r="P1670" i="2"/>
  <c r="Q1669" i="2"/>
  <c r="P1669" i="2"/>
  <c r="Q1668" i="2"/>
  <c r="P1668" i="2"/>
  <c r="Q1667" i="2"/>
  <c r="P1667" i="2"/>
  <c r="Q1666" i="2"/>
  <c r="P1666" i="2"/>
  <c r="Q1665" i="2"/>
  <c r="P1665" i="2"/>
  <c r="Q1664" i="2"/>
  <c r="P1664" i="2"/>
  <c r="Q1663" i="2"/>
  <c r="P1663" i="2"/>
  <c r="Q1662" i="2"/>
  <c r="P1662" i="2"/>
  <c r="Q1661" i="2"/>
  <c r="P1661" i="2"/>
  <c r="Q1660" i="2"/>
  <c r="P1660" i="2"/>
  <c r="Q1659" i="2"/>
  <c r="P1659" i="2"/>
  <c r="Q1658" i="2"/>
  <c r="P1658" i="2"/>
  <c r="Q1657" i="2"/>
  <c r="P1657" i="2"/>
  <c r="Q1656" i="2"/>
  <c r="P1656" i="2"/>
  <c r="Q1655" i="2"/>
  <c r="P1655" i="2"/>
  <c r="Q1654" i="2"/>
  <c r="P1654" i="2"/>
  <c r="Q1653" i="2"/>
  <c r="P1653" i="2"/>
  <c r="Q1652" i="2"/>
  <c r="P1652" i="2"/>
  <c r="Q1651" i="2"/>
  <c r="P1651" i="2"/>
  <c r="Q1650" i="2"/>
  <c r="P1650" i="2"/>
  <c r="Q1649" i="2"/>
  <c r="P1649" i="2"/>
  <c r="Q1648" i="2"/>
  <c r="P1648" i="2"/>
  <c r="Q1647" i="2"/>
  <c r="P1647" i="2"/>
  <c r="Q1646" i="2"/>
  <c r="P1646" i="2"/>
  <c r="Q1645" i="2"/>
  <c r="P1645" i="2"/>
  <c r="Q1644" i="2"/>
  <c r="P1644" i="2"/>
  <c r="Q1643" i="2"/>
  <c r="P1643" i="2"/>
  <c r="Q1642" i="2"/>
  <c r="P1642" i="2"/>
  <c r="Q1641" i="2"/>
  <c r="P1641" i="2"/>
  <c r="Q1640" i="2"/>
  <c r="P1640" i="2"/>
  <c r="Q1639" i="2"/>
  <c r="P1639" i="2"/>
  <c r="Q1638" i="2"/>
  <c r="P1638" i="2"/>
  <c r="Q1637" i="2"/>
  <c r="P1637" i="2"/>
  <c r="Q1636" i="2"/>
  <c r="P1636" i="2"/>
  <c r="Q1635" i="2"/>
  <c r="P1635" i="2"/>
  <c r="Q1634" i="2"/>
  <c r="P1634" i="2"/>
  <c r="Q1633" i="2"/>
  <c r="P1633" i="2"/>
  <c r="Q1632" i="2"/>
  <c r="P1632" i="2"/>
  <c r="Q1631" i="2"/>
  <c r="P1631" i="2"/>
  <c r="Q1630" i="2"/>
  <c r="P1630" i="2"/>
  <c r="Q1629" i="2"/>
  <c r="P1629" i="2"/>
  <c r="Q1628" i="2"/>
  <c r="P1628" i="2"/>
  <c r="Q1627" i="2"/>
  <c r="P1627" i="2"/>
  <c r="Q1626" i="2"/>
  <c r="P1626" i="2"/>
  <c r="Q1625" i="2"/>
  <c r="P1625" i="2"/>
  <c r="Q1624" i="2"/>
  <c r="P1624" i="2"/>
  <c r="Q1623" i="2"/>
  <c r="P1623" i="2"/>
  <c r="Q1622" i="2"/>
  <c r="P1622" i="2"/>
  <c r="Q1621" i="2"/>
  <c r="P1621" i="2"/>
  <c r="Q1620" i="2"/>
  <c r="P1620" i="2"/>
  <c r="Q1619" i="2"/>
  <c r="P1619" i="2"/>
  <c r="Q1618" i="2"/>
  <c r="P1618" i="2"/>
  <c r="Q1617" i="2"/>
  <c r="P1617" i="2"/>
  <c r="Q1616" i="2"/>
  <c r="P1616" i="2"/>
  <c r="Q1615" i="2"/>
  <c r="P1615" i="2"/>
  <c r="Q1614" i="2"/>
  <c r="P1614" i="2"/>
  <c r="Q1613" i="2"/>
  <c r="P1613" i="2"/>
  <c r="Q1612" i="2"/>
  <c r="P1612" i="2"/>
  <c r="Q1611" i="2"/>
  <c r="P1611" i="2"/>
  <c r="Q1610" i="2"/>
  <c r="P1610" i="2"/>
  <c r="Q1609" i="2"/>
  <c r="P1609" i="2"/>
  <c r="Q1608" i="2"/>
  <c r="P1608" i="2"/>
  <c r="Q1607" i="2"/>
  <c r="P1607" i="2"/>
  <c r="Q1606" i="2"/>
  <c r="P1606" i="2"/>
  <c r="Q1605" i="2"/>
  <c r="P1605" i="2"/>
  <c r="Q1604" i="2"/>
  <c r="P1604" i="2"/>
  <c r="Q1603" i="2"/>
  <c r="P1603" i="2"/>
  <c r="Q1602" i="2"/>
  <c r="P1602" i="2"/>
  <c r="Q1601" i="2"/>
  <c r="P1601" i="2"/>
  <c r="Q1600" i="2"/>
  <c r="P1600" i="2"/>
  <c r="Q1599" i="2"/>
  <c r="P1599" i="2"/>
  <c r="Q1598" i="2"/>
  <c r="P1598" i="2"/>
  <c r="Q1597" i="2"/>
  <c r="P1597" i="2"/>
  <c r="Q1596" i="2"/>
  <c r="P1596" i="2"/>
  <c r="Q1595" i="2"/>
  <c r="P1595" i="2"/>
  <c r="Q1594" i="2"/>
  <c r="P1594" i="2"/>
  <c r="Q1593" i="2"/>
  <c r="P1593" i="2"/>
  <c r="Q1592" i="2"/>
  <c r="P1592" i="2"/>
  <c r="Q1591" i="2"/>
  <c r="P1591" i="2"/>
  <c r="Q1590" i="2"/>
  <c r="P1590" i="2"/>
  <c r="Q1589" i="2"/>
  <c r="P1589" i="2"/>
  <c r="Q1588" i="2"/>
  <c r="P1588" i="2"/>
  <c r="Q1587" i="2"/>
  <c r="P1587" i="2"/>
  <c r="Q1586" i="2"/>
  <c r="P1586" i="2"/>
  <c r="Q1585" i="2"/>
  <c r="P1585" i="2"/>
  <c r="Q1584" i="2"/>
  <c r="P1584" i="2"/>
  <c r="Q1583" i="2"/>
  <c r="P1583" i="2"/>
  <c r="Q1582" i="2"/>
  <c r="P1582" i="2"/>
  <c r="Q1581" i="2"/>
  <c r="P1581" i="2"/>
  <c r="Q1580" i="2"/>
  <c r="P1580" i="2"/>
  <c r="Q1579" i="2"/>
  <c r="P1579" i="2"/>
  <c r="Q1578" i="2"/>
  <c r="P1578" i="2"/>
  <c r="Q1577" i="2"/>
  <c r="P1577" i="2"/>
  <c r="Q1576" i="2"/>
  <c r="P1576" i="2"/>
  <c r="Q1575" i="2"/>
  <c r="P1575" i="2"/>
  <c r="Q1574" i="2"/>
  <c r="P1574" i="2"/>
  <c r="Q1573" i="2"/>
  <c r="P1573" i="2"/>
  <c r="Q1572" i="2"/>
  <c r="P1572" i="2"/>
  <c r="Q1571" i="2"/>
  <c r="P1571" i="2"/>
  <c r="Q1570" i="2"/>
  <c r="P1570" i="2"/>
  <c r="Q1569" i="2"/>
  <c r="P1569" i="2"/>
  <c r="Q1568" i="2"/>
  <c r="P1568" i="2"/>
  <c r="Q1567" i="2"/>
  <c r="P1567" i="2"/>
  <c r="Q1566" i="2"/>
  <c r="P1566" i="2"/>
  <c r="Q1565" i="2"/>
  <c r="P1565" i="2"/>
  <c r="Q1564" i="2"/>
  <c r="P1564" i="2"/>
  <c r="Q1563" i="2"/>
  <c r="P1563" i="2"/>
  <c r="Q1562" i="2"/>
  <c r="P1562" i="2"/>
  <c r="Q1561" i="2"/>
  <c r="P1561" i="2"/>
  <c r="Q1560" i="2"/>
  <c r="P1560" i="2"/>
  <c r="Q1559" i="2"/>
  <c r="P1559" i="2"/>
  <c r="Q1558" i="2"/>
  <c r="P1558" i="2"/>
  <c r="Q1557" i="2"/>
  <c r="P1557" i="2"/>
  <c r="Q1556" i="2"/>
  <c r="P1556" i="2"/>
  <c r="Q1555" i="2"/>
  <c r="P1555" i="2"/>
  <c r="Q1554" i="2"/>
  <c r="P1554" i="2"/>
  <c r="Q1553" i="2"/>
  <c r="P1553" i="2"/>
  <c r="Q1552" i="2"/>
  <c r="P1552" i="2"/>
  <c r="Q1551" i="2"/>
  <c r="P1551" i="2"/>
  <c r="Q1550" i="2"/>
  <c r="P1550" i="2"/>
  <c r="Q1549" i="2"/>
  <c r="P1549" i="2"/>
  <c r="Q1548" i="2"/>
  <c r="P1548" i="2"/>
  <c r="Q1547" i="2"/>
  <c r="P1547" i="2"/>
  <c r="Q1546" i="2"/>
  <c r="P1546" i="2"/>
  <c r="Q1545" i="2"/>
  <c r="P1545" i="2"/>
  <c r="Q1544" i="2"/>
  <c r="P1544" i="2"/>
  <c r="Q1543" i="2"/>
  <c r="P1543" i="2"/>
  <c r="Q1542" i="2"/>
  <c r="P1542" i="2"/>
  <c r="Q1541" i="2"/>
  <c r="P1541" i="2"/>
  <c r="Q1540" i="2"/>
  <c r="P1540" i="2"/>
  <c r="Q1539" i="2"/>
  <c r="P1539" i="2"/>
  <c r="Q1538" i="2"/>
  <c r="P1538" i="2"/>
  <c r="Q1537" i="2"/>
  <c r="P1537" i="2"/>
  <c r="Q1536" i="2"/>
  <c r="P1536" i="2"/>
  <c r="Q1535" i="2"/>
  <c r="P1535" i="2"/>
  <c r="Q1534" i="2"/>
  <c r="P1534" i="2"/>
  <c r="Q1533" i="2"/>
  <c r="P1533" i="2"/>
  <c r="Q1532" i="2"/>
  <c r="P1532" i="2"/>
  <c r="Q1531" i="2"/>
  <c r="P1531" i="2"/>
  <c r="Q1530" i="2"/>
  <c r="P1530" i="2"/>
  <c r="Q1529" i="2"/>
  <c r="P1529" i="2"/>
  <c r="Q1528" i="2"/>
  <c r="P1528" i="2"/>
  <c r="Q1527" i="2"/>
  <c r="P1527" i="2"/>
  <c r="Q1526" i="2"/>
  <c r="P1526" i="2"/>
  <c r="Q1525" i="2"/>
  <c r="P1525" i="2"/>
  <c r="Q1524" i="2"/>
  <c r="P1524" i="2"/>
  <c r="Q1523" i="2"/>
  <c r="P1523" i="2"/>
  <c r="Q1522" i="2"/>
  <c r="P1522" i="2"/>
  <c r="Q1521" i="2"/>
  <c r="P1521" i="2"/>
  <c r="Q1520" i="2"/>
  <c r="P1520" i="2"/>
  <c r="Q1519" i="2"/>
  <c r="P1519" i="2"/>
  <c r="Q1518" i="2"/>
  <c r="P1518" i="2"/>
  <c r="Q1517" i="2"/>
  <c r="P1517" i="2"/>
  <c r="Q1516" i="2"/>
  <c r="P1516" i="2"/>
  <c r="Q1515" i="2"/>
  <c r="P1515" i="2"/>
  <c r="Q1514" i="2"/>
  <c r="P1514" i="2"/>
  <c r="Q1513" i="2"/>
  <c r="P1513" i="2"/>
  <c r="Q1512" i="2"/>
  <c r="P1512" i="2"/>
  <c r="Q1511" i="2"/>
  <c r="P1511" i="2"/>
  <c r="Q1510" i="2"/>
  <c r="P1510" i="2"/>
  <c r="Q1509" i="2"/>
  <c r="P1509" i="2"/>
  <c r="Q1508" i="2"/>
  <c r="P1508" i="2"/>
  <c r="Q1507" i="2"/>
  <c r="P1507" i="2"/>
  <c r="Q1506" i="2"/>
  <c r="P1506" i="2"/>
  <c r="Q1505" i="2"/>
  <c r="P1505" i="2"/>
  <c r="Q1504" i="2"/>
  <c r="P1504" i="2"/>
  <c r="Q1503" i="2"/>
  <c r="P1503" i="2"/>
  <c r="Q1502" i="2"/>
  <c r="P1502" i="2"/>
  <c r="Q1501" i="2"/>
  <c r="P1501" i="2"/>
  <c r="Q1500" i="2"/>
  <c r="P1500" i="2"/>
  <c r="Q1499" i="2"/>
  <c r="P1499" i="2"/>
  <c r="Q1498" i="2"/>
  <c r="P1498" i="2"/>
  <c r="Q1497" i="2"/>
  <c r="P1497" i="2"/>
  <c r="Q1496" i="2"/>
  <c r="P1496" i="2"/>
  <c r="Q1495" i="2"/>
  <c r="P1495" i="2"/>
  <c r="Q1494" i="2"/>
  <c r="P1494" i="2"/>
  <c r="Q1493" i="2"/>
  <c r="P1493" i="2"/>
  <c r="Q1492" i="2"/>
  <c r="P1492" i="2"/>
  <c r="Q1491" i="2"/>
  <c r="P1491" i="2"/>
  <c r="Q1490" i="2"/>
  <c r="P1490" i="2"/>
  <c r="Q1489" i="2"/>
  <c r="P1489" i="2"/>
  <c r="Q1488" i="2"/>
  <c r="P1488" i="2"/>
  <c r="Q1487" i="2"/>
  <c r="P1487" i="2"/>
  <c r="Q1486" i="2"/>
  <c r="P1486" i="2"/>
  <c r="Q1485" i="2"/>
  <c r="P1485" i="2"/>
  <c r="Q1484" i="2"/>
  <c r="P1484" i="2"/>
  <c r="Q1483" i="2"/>
  <c r="P1483" i="2"/>
  <c r="Q1482" i="2"/>
  <c r="P1482" i="2"/>
  <c r="Q1481" i="2"/>
  <c r="P1481" i="2"/>
  <c r="Q1480" i="2"/>
  <c r="P1480" i="2"/>
  <c r="Q1479" i="2"/>
  <c r="P1479" i="2"/>
  <c r="Q1478" i="2"/>
  <c r="P1478" i="2"/>
  <c r="Q1477" i="2"/>
  <c r="P1477" i="2"/>
  <c r="Q1476" i="2"/>
  <c r="P1476" i="2"/>
  <c r="Q1475" i="2"/>
  <c r="P1475" i="2"/>
  <c r="Q1474" i="2"/>
  <c r="P1474" i="2"/>
  <c r="Q1473" i="2"/>
  <c r="P1473" i="2"/>
  <c r="Q1472" i="2"/>
  <c r="P1472" i="2"/>
  <c r="Q1471" i="2"/>
  <c r="P1471" i="2"/>
  <c r="Q1470" i="2"/>
  <c r="P1470" i="2"/>
  <c r="Q1469" i="2"/>
  <c r="P1469" i="2"/>
  <c r="Q1468" i="2"/>
  <c r="P1468" i="2"/>
  <c r="Q1467" i="2"/>
  <c r="P1467" i="2"/>
  <c r="Q1466" i="2"/>
  <c r="P1466" i="2"/>
  <c r="Q1465" i="2"/>
  <c r="P1465" i="2"/>
  <c r="Q1464" i="2"/>
  <c r="P1464" i="2"/>
  <c r="Q1463" i="2"/>
  <c r="P1463" i="2"/>
  <c r="Q1462" i="2"/>
  <c r="P1462" i="2"/>
  <c r="Q1461" i="2"/>
  <c r="P1461" i="2"/>
  <c r="Q1460" i="2"/>
  <c r="P1460" i="2"/>
  <c r="Q1459" i="2"/>
  <c r="P1459" i="2"/>
  <c r="Q1458" i="2"/>
  <c r="P1458" i="2"/>
  <c r="Q1457" i="2"/>
  <c r="P1457" i="2"/>
  <c r="Q1456" i="2"/>
  <c r="P1456" i="2"/>
  <c r="Q1455" i="2"/>
  <c r="P1455" i="2"/>
  <c r="Q1454" i="2"/>
  <c r="P1454" i="2"/>
  <c r="Q1453" i="2"/>
  <c r="P1453" i="2"/>
  <c r="Q1452" i="2"/>
  <c r="P1452" i="2"/>
  <c r="Q1451" i="2"/>
  <c r="P1451" i="2"/>
  <c r="Q1450" i="2"/>
  <c r="P1450" i="2"/>
  <c r="Q1449" i="2"/>
  <c r="P1449" i="2"/>
  <c r="Q1448" i="2"/>
  <c r="P1448" i="2"/>
  <c r="Q1447" i="2"/>
  <c r="P1447" i="2"/>
  <c r="Q1446" i="2"/>
  <c r="P1446" i="2"/>
  <c r="Q1445" i="2"/>
  <c r="P1445" i="2"/>
  <c r="Q1444" i="2"/>
  <c r="P1444" i="2"/>
  <c r="Q1443" i="2"/>
  <c r="P1443" i="2"/>
  <c r="Q1442" i="2"/>
  <c r="P1442" i="2"/>
  <c r="Q1441" i="2"/>
  <c r="P1441" i="2"/>
  <c r="Q1440" i="2"/>
  <c r="P1440" i="2"/>
  <c r="Q1439" i="2"/>
  <c r="P1439" i="2"/>
  <c r="Q1438" i="2"/>
  <c r="P1438" i="2"/>
  <c r="Q1437" i="2"/>
  <c r="P1437" i="2"/>
  <c r="Q1436" i="2"/>
  <c r="P1436" i="2"/>
  <c r="Q1435" i="2"/>
  <c r="P1435" i="2"/>
  <c r="Q1434" i="2"/>
  <c r="P1434" i="2"/>
  <c r="Q1433" i="2"/>
  <c r="P1433" i="2"/>
  <c r="Q1432" i="2"/>
  <c r="P1432" i="2"/>
  <c r="Q1431" i="2"/>
  <c r="P1431" i="2"/>
  <c r="Q1430" i="2"/>
  <c r="P1430" i="2"/>
  <c r="Q1429" i="2"/>
  <c r="P1429" i="2"/>
  <c r="Q1428" i="2"/>
  <c r="P1428" i="2"/>
  <c r="Q1427" i="2"/>
  <c r="P1427" i="2"/>
  <c r="Q1426" i="2"/>
  <c r="P1426" i="2"/>
  <c r="Q1425" i="2"/>
  <c r="P1425" i="2"/>
  <c r="Q1424" i="2"/>
  <c r="P1424" i="2"/>
  <c r="Q1423" i="2"/>
  <c r="P1423" i="2"/>
  <c r="Q1422" i="2"/>
  <c r="P1422" i="2"/>
  <c r="Q1421" i="2"/>
  <c r="P1421" i="2"/>
  <c r="Q1420" i="2"/>
  <c r="P1420" i="2"/>
  <c r="Q1419" i="2"/>
  <c r="P1419" i="2"/>
  <c r="Q1418" i="2"/>
  <c r="P1418" i="2"/>
  <c r="Q1417" i="2"/>
  <c r="P1417" i="2"/>
  <c r="Q1416" i="2"/>
  <c r="P1416" i="2"/>
  <c r="Q1415" i="2"/>
  <c r="P1415" i="2"/>
  <c r="Q1414" i="2"/>
  <c r="P1414" i="2"/>
  <c r="Q1413" i="2"/>
  <c r="P1413" i="2"/>
  <c r="Q1412" i="2"/>
  <c r="P1412" i="2"/>
  <c r="Q1411" i="2"/>
  <c r="P1411" i="2"/>
  <c r="Q1410" i="2"/>
  <c r="P1410" i="2"/>
  <c r="Q1409" i="2"/>
  <c r="P1409" i="2"/>
  <c r="Q1408" i="2"/>
  <c r="P1408" i="2"/>
  <c r="Q1407" i="2"/>
  <c r="P1407" i="2"/>
  <c r="Q1406" i="2"/>
  <c r="P1406" i="2"/>
  <c r="Q1405" i="2"/>
  <c r="P1405" i="2"/>
  <c r="Q1404" i="2"/>
  <c r="P1404" i="2"/>
  <c r="Q1403" i="2"/>
  <c r="P1403" i="2"/>
  <c r="Q1402" i="2"/>
  <c r="P1402" i="2"/>
  <c r="Q1401" i="2"/>
  <c r="P1401" i="2"/>
  <c r="Q1400" i="2"/>
  <c r="P1400" i="2"/>
  <c r="Q1399" i="2"/>
  <c r="P1399" i="2"/>
  <c r="Q1398" i="2"/>
  <c r="P1398" i="2"/>
  <c r="Q1397" i="2"/>
  <c r="P1397" i="2"/>
  <c r="Q1396" i="2"/>
  <c r="P1396" i="2"/>
  <c r="Q1395" i="2"/>
  <c r="P1395" i="2"/>
  <c r="Q1394" i="2"/>
  <c r="P1394" i="2"/>
  <c r="Q1393" i="2"/>
  <c r="P1393" i="2"/>
  <c r="Q1392" i="2"/>
  <c r="P1392" i="2"/>
  <c r="Q1391" i="2"/>
  <c r="P1391" i="2"/>
  <c r="Q1390" i="2"/>
  <c r="P1390" i="2"/>
  <c r="Q1389" i="2"/>
  <c r="P1389" i="2"/>
  <c r="Q1388" i="2"/>
  <c r="P1388" i="2"/>
  <c r="Q1387" i="2"/>
  <c r="P1387" i="2"/>
  <c r="Q1386" i="2"/>
  <c r="P1386" i="2"/>
  <c r="Q1385" i="2"/>
  <c r="P1385" i="2"/>
  <c r="Q1384" i="2"/>
  <c r="P1384" i="2"/>
  <c r="Q1383" i="2"/>
  <c r="P1383" i="2"/>
  <c r="Q1382" i="2"/>
  <c r="P1382" i="2"/>
  <c r="Q1381" i="2"/>
  <c r="P1381" i="2"/>
  <c r="Q1380" i="2"/>
  <c r="P1380" i="2"/>
  <c r="Q1379" i="2"/>
  <c r="P1379" i="2"/>
  <c r="Q1378" i="2"/>
  <c r="P1378" i="2"/>
  <c r="Q1377" i="2"/>
  <c r="P1377" i="2"/>
  <c r="Q1376" i="2"/>
  <c r="P1376" i="2"/>
  <c r="Q1375" i="2"/>
  <c r="P1375" i="2"/>
  <c r="Q1374" i="2"/>
  <c r="P1374" i="2"/>
  <c r="Q1373" i="2"/>
  <c r="P1373" i="2"/>
  <c r="Q1372" i="2"/>
  <c r="P1372" i="2"/>
  <c r="Q1371" i="2"/>
  <c r="P1371" i="2"/>
  <c r="Q1370" i="2"/>
  <c r="P1370" i="2"/>
  <c r="Q1369" i="2"/>
  <c r="P1369" i="2"/>
  <c r="Q1368" i="2"/>
  <c r="P1368" i="2"/>
  <c r="Q1367" i="2"/>
  <c r="P1367" i="2"/>
  <c r="Q1366" i="2"/>
  <c r="P1366" i="2"/>
  <c r="Q1365" i="2"/>
  <c r="P1365" i="2"/>
  <c r="Q1364" i="2"/>
  <c r="P1364" i="2"/>
  <c r="Q1363" i="2"/>
  <c r="P1363" i="2"/>
  <c r="Q1362" i="2"/>
  <c r="P1362" i="2"/>
  <c r="Q1361" i="2"/>
  <c r="P1361" i="2"/>
  <c r="Q1360" i="2"/>
  <c r="P1360" i="2"/>
  <c r="Q1359" i="2"/>
  <c r="P1359" i="2"/>
  <c r="Q1358" i="2"/>
  <c r="P1358" i="2"/>
  <c r="Q1357" i="2"/>
  <c r="P1357" i="2"/>
  <c r="Q1356" i="2"/>
  <c r="P1356" i="2"/>
  <c r="Q1355" i="2"/>
  <c r="P1355" i="2"/>
  <c r="Q1354" i="2"/>
  <c r="P1354" i="2"/>
  <c r="Q1353" i="2"/>
  <c r="P1353" i="2"/>
  <c r="Q1352" i="2"/>
  <c r="P1352" i="2"/>
  <c r="Q1351" i="2"/>
  <c r="P1351" i="2"/>
  <c r="Q1350" i="2"/>
  <c r="P1350" i="2"/>
  <c r="Q1349" i="2"/>
  <c r="P1349" i="2"/>
  <c r="Q1348" i="2"/>
  <c r="P1348" i="2"/>
  <c r="Q1347" i="2"/>
  <c r="P1347" i="2"/>
  <c r="Q1346" i="2"/>
  <c r="P1346" i="2"/>
  <c r="Q1345" i="2"/>
  <c r="P1345" i="2"/>
  <c r="Q1344" i="2"/>
  <c r="P1344" i="2"/>
  <c r="Q1343" i="2"/>
  <c r="P1343" i="2"/>
  <c r="Q1342" i="2"/>
  <c r="P1342" i="2"/>
  <c r="Q1341" i="2"/>
  <c r="P1341" i="2"/>
  <c r="Q1340" i="2"/>
  <c r="P1340" i="2"/>
  <c r="Q1339" i="2"/>
  <c r="P1339" i="2"/>
  <c r="Q1338" i="2"/>
  <c r="P1338" i="2"/>
  <c r="Q1337" i="2"/>
  <c r="P1337" i="2"/>
  <c r="Q1336" i="2"/>
  <c r="P1336" i="2"/>
  <c r="Q1335" i="2"/>
  <c r="P1335" i="2"/>
  <c r="Q1334" i="2"/>
  <c r="P1334" i="2"/>
  <c r="Q1333" i="2"/>
  <c r="P1333" i="2"/>
  <c r="Q1332" i="2"/>
  <c r="P1332" i="2"/>
  <c r="Q1331" i="2"/>
  <c r="P1331" i="2"/>
  <c r="Q1330" i="2"/>
  <c r="P1330" i="2"/>
  <c r="Q1329" i="2"/>
  <c r="P1329" i="2"/>
  <c r="Q1328" i="2"/>
  <c r="P1328" i="2"/>
  <c r="Q1327" i="2"/>
  <c r="P1327" i="2"/>
  <c r="Q1326" i="2"/>
  <c r="P1326" i="2"/>
  <c r="Q1325" i="2"/>
  <c r="P1325" i="2"/>
  <c r="Q1324" i="2"/>
  <c r="P1324" i="2"/>
  <c r="Q1323" i="2"/>
  <c r="P1323" i="2"/>
  <c r="Q1322" i="2"/>
  <c r="P1322" i="2"/>
  <c r="Q1321" i="2"/>
  <c r="P1321" i="2"/>
  <c r="Q1320" i="2"/>
  <c r="P1320" i="2"/>
  <c r="Q1319" i="2"/>
  <c r="P1319" i="2"/>
  <c r="Q1318" i="2"/>
  <c r="P1318" i="2"/>
  <c r="Q1317" i="2"/>
  <c r="P1317" i="2"/>
  <c r="Q1316" i="2"/>
  <c r="P1316" i="2"/>
  <c r="Q1315" i="2"/>
  <c r="P1315" i="2"/>
  <c r="Q1314" i="2"/>
  <c r="P1314" i="2"/>
  <c r="Q1313" i="2"/>
  <c r="P1313" i="2"/>
  <c r="Q1312" i="2"/>
  <c r="P1312" i="2"/>
  <c r="Q1311" i="2"/>
  <c r="P1311" i="2"/>
  <c r="Q1310" i="2"/>
  <c r="P1310" i="2"/>
  <c r="Q1309" i="2"/>
  <c r="P1309" i="2"/>
  <c r="Q1308" i="2"/>
  <c r="P1308" i="2"/>
  <c r="Q1307" i="2"/>
  <c r="P1307" i="2"/>
  <c r="Q1306" i="2"/>
  <c r="P1306" i="2"/>
  <c r="Q1305" i="2"/>
  <c r="P1305" i="2"/>
  <c r="Q1304" i="2"/>
  <c r="P1304" i="2"/>
  <c r="Q1303" i="2"/>
  <c r="P1303" i="2"/>
  <c r="Q1302" i="2"/>
  <c r="P1302" i="2"/>
  <c r="Q1301" i="2"/>
  <c r="P1301" i="2"/>
  <c r="Q1300" i="2"/>
  <c r="P1300" i="2"/>
  <c r="Q1299" i="2"/>
  <c r="P1299" i="2"/>
  <c r="Q1298" i="2"/>
  <c r="P1298" i="2"/>
  <c r="Q1297" i="2"/>
  <c r="P1297" i="2"/>
  <c r="Q1296" i="2"/>
  <c r="P1296" i="2"/>
  <c r="Q1295" i="2"/>
  <c r="P1295" i="2"/>
  <c r="Q1294" i="2"/>
  <c r="P1294" i="2"/>
  <c r="Q1293" i="2"/>
  <c r="P1293" i="2"/>
  <c r="Q1292" i="2"/>
  <c r="P1292" i="2"/>
  <c r="Q1291" i="2"/>
  <c r="P1291" i="2"/>
  <c r="Q1290" i="2"/>
  <c r="P1290" i="2"/>
  <c r="Q1289" i="2"/>
  <c r="P1289" i="2"/>
  <c r="Q1288" i="2"/>
  <c r="P1288" i="2"/>
  <c r="Q1287" i="2"/>
  <c r="P1287" i="2"/>
  <c r="Q1286" i="2"/>
  <c r="P1286" i="2"/>
  <c r="Q1285" i="2"/>
  <c r="P1285" i="2"/>
  <c r="Q1284" i="2"/>
  <c r="P1284" i="2"/>
  <c r="Q1283" i="2"/>
  <c r="P1283" i="2"/>
  <c r="Q1282" i="2"/>
  <c r="P1282" i="2"/>
  <c r="Q1281" i="2"/>
  <c r="P1281" i="2"/>
  <c r="Q1280" i="2"/>
  <c r="P1280" i="2"/>
  <c r="Q1279" i="2"/>
  <c r="P1279" i="2"/>
  <c r="Q1278" i="2"/>
  <c r="P1278" i="2"/>
  <c r="Q1277" i="2"/>
  <c r="P1277" i="2"/>
  <c r="Q1276" i="2"/>
  <c r="P1276" i="2"/>
  <c r="Q1275" i="2"/>
  <c r="P1275" i="2"/>
  <c r="Q1274" i="2"/>
  <c r="P1274" i="2"/>
  <c r="Q1273" i="2"/>
  <c r="P1273" i="2"/>
  <c r="Q1272" i="2"/>
  <c r="P1272" i="2"/>
  <c r="Q1271" i="2"/>
  <c r="P1271" i="2"/>
  <c r="Q1270" i="2"/>
  <c r="P1270" i="2"/>
  <c r="Q1269" i="2"/>
  <c r="P1269" i="2"/>
  <c r="Q1268" i="2"/>
  <c r="P1268" i="2"/>
  <c r="Q1267" i="2"/>
  <c r="P1267" i="2"/>
  <c r="Q1266" i="2"/>
  <c r="P1266" i="2"/>
  <c r="Q1265" i="2"/>
  <c r="P1265" i="2"/>
  <c r="Q1264" i="2"/>
  <c r="P1264" i="2"/>
  <c r="Q1263" i="2"/>
  <c r="P1263" i="2"/>
  <c r="Q1262" i="2"/>
  <c r="P1262" i="2"/>
  <c r="Q1261" i="2"/>
  <c r="P1261" i="2"/>
  <c r="Q1260" i="2"/>
  <c r="P1260" i="2"/>
  <c r="Q1259" i="2"/>
  <c r="P1259" i="2"/>
  <c r="Q1258" i="2"/>
  <c r="P1258" i="2"/>
  <c r="Q1257" i="2"/>
  <c r="P1257" i="2"/>
  <c r="Q1256" i="2"/>
  <c r="P1256" i="2"/>
  <c r="Q1255" i="2"/>
  <c r="P1255" i="2"/>
  <c r="Q1254" i="2"/>
  <c r="P1254" i="2"/>
  <c r="Q1253" i="2"/>
  <c r="P1253" i="2"/>
  <c r="Q1252" i="2"/>
  <c r="P1252" i="2"/>
  <c r="Q1251" i="2"/>
  <c r="P1251" i="2"/>
  <c r="Q1250" i="2"/>
  <c r="P1250" i="2"/>
  <c r="Q1249" i="2"/>
  <c r="P1249" i="2"/>
  <c r="Q1248" i="2"/>
  <c r="P1248" i="2"/>
  <c r="Q1247" i="2"/>
  <c r="P1247" i="2"/>
  <c r="Q1246" i="2"/>
  <c r="P1246" i="2"/>
  <c r="Q1245" i="2"/>
  <c r="P1245" i="2"/>
  <c r="Q1244" i="2"/>
  <c r="P1244" i="2"/>
  <c r="Q1243" i="2"/>
  <c r="P1243" i="2"/>
  <c r="Q1242" i="2"/>
  <c r="P1242" i="2"/>
  <c r="Q1241" i="2"/>
  <c r="P1241" i="2"/>
  <c r="Q1240" i="2"/>
  <c r="P1240" i="2"/>
  <c r="Q1239" i="2"/>
  <c r="P1239" i="2"/>
  <c r="Q1238" i="2"/>
  <c r="P1238" i="2"/>
  <c r="Q1237" i="2"/>
  <c r="P1237" i="2"/>
  <c r="Q1236" i="2"/>
  <c r="P1236" i="2"/>
  <c r="Q1235" i="2"/>
  <c r="P1235" i="2"/>
  <c r="Q1234" i="2"/>
  <c r="P1234" i="2"/>
  <c r="Q1233" i="2"/>
  <c r="P1233" i="2"/>
  <c r="Q1232" i="2"/>
  <c r="P1232" i="2"/>
  <c r="Q1231" i="2"/>
  <c r="P1231" i="2"/>
  <c r="Q1230" i="2"/>
  <c r="P1230" i="2"/>
  <c r="Q1229" i="2"/>
  <c r="P1229" i="2"/>
  <c r="Q1228" i="2"/>
  <c r="P1228" i="2"/>
  <c r="Q1227" i="2"/>
  <c r="P1227" i="2"/>
  <c r="Q1226" i="2"/>
  <c r="P1226" i="2"/>
  <c r="Q1225" i="2"/>
  <c r="P1225" i="2"/>
  <c r="Q1224" i="2"/>
  <c r="P1224" i="2"/>
  <c r="Q1223" i="2"/>
  <c r="P1223" i="2"/>
  <c r="Q1222" i="2"/>
  <c r="P1222" i="2"/>
  <c r="Q1221" i="2"/>
  <c r="P1221" i="2"/>
  <c r="Q1220" i="2"/>
  <c r="P1220" i="2"/>
  <c r="Q1219" i="2"/>
  <c r="P1219" i="2"/>
  <c r="Q1218" i="2"/>
  <c r="P1218" i="2"/>
  <c r="Q1217" i="2"/>
  <c r="P1217" i="2"/>
  <c r="Q1216" i="2"/>
  <c r="P1216" i="2"/>
  <c r="Q1215" i="2"/>
  <c r="P1215" i="2"/>
  <c r="Q1214" i="2"/>
  <c r="P1214" i="2"/>
  <c r="Q1213" i="2"/>
  <c r="P1213" i="2"/>
  <c r="Q1212" i="2"/>
  <c r="P1212" i="2"/>
  <c r="Q1211" i="2"/>
  <c r="P1211" i="2"/>
  <c r="Q1210" i="2"/>
  <c r="P1210" i="2"/>
  <c r="Q1209" i="2"/>
  <c r="P1209" i="2"/>
  <c r="Q1208" i="2"/>
  <c r="P1208" i="2"/>
  <c r="Q1207" i="2"/>
  <c r="P1207" i="2"/>
  <c r="Q1206" i="2"/>
  <c r="P1206" i="2"/>
  <c r="Q1205" i="2"/>
  <c r="P1205" i="2"/>
  <c r="Q1204" i="2"/>
  <c r="P1204" i="2"/>
  <c r="Q1203" i="2"/>
  <c r="P1203" i="2"/>
  <c r="Q1202" i="2"/>
  <c r="P1202" i="2"/>
  <c r="Q1201" i="2"/>
  <c r="P1201" i="2"/>
  <c r="Q1200" i="2"/>
  <c r="P1200" i="2"/>
  <c r="Q1199" i="2"/>
  <c r="P1199" i="2"/>
  <c r="Q1198" i="2"/>
  <c r="P1198" i="2"/>
  <c r="Q1197" i="2"/>
  <c r="P1197" i="2"/>
  <c r="Q1196" i="2"/>
  <c r="P1196" i="2"/>
  <c r="Q1195" i="2"/>
  <c r="P1195" i="2"/>
  <c r="Q1194" i="2"/>
  <c r="P1194" i="2"/>
  <c r="Q1193" i="2"/>
  <c r="P1193" i="2"/>
  <c r="Q1192" i="2"/>
  <c r="P1192" i="2"/>
  <c r="Q1191" i="2"/>
  <c r="P1191" i="2"/>
  <c r="Q1190" i="2"/>
  <c r="P1190" i="2"/>
  <c r="Q1189" i="2"/>
  <c r="P1189" i="2"/>
  <c r="Q1188" i="2"/>
  <c r="P1188" i="2"/>
  <c r="Q1187" i="2"/>
  <c r="P1187" i="2"/>
  <c r="Q1186" i="2"/>
  <c r="P1186" i="2"/>
  <c r="Q1185" i="2"/>
  <c r="P1185" i="2"/>
  <c r="Q1184" i="2"/>
  <c r="P1184" i="2"/>
  <c r="Q1183" i="2"/>
  <c r="P1183" i="2"/>
  <c r="Q1182" i="2"/>
  <c r="P1182" i="2"/>
  <c r="Q1181" i="2"/>
  <c r="P1181" i="2"/>
  <c r="Q1180" i="2"/>
  <c r="P1180" i="2"/>
  <c r="Q1179" i="2"/>
  <c r="P1179" i="2"/>
  <c r="Q1178" i="2"/>
  <c r="P1178" i="2"/>
  <c r="Q1177" i="2"/>
  <c r="P1177" i="2"/>
  <c r="Q1176" i="2"/>
  <c r="P1176" i="2"/>
  <c r="Q1175" i="2"/>
  <c r="P1175" i="2"/>
  <c r="Q1174" i="2"/>
  <c r="P1174" i="2"/>
  <c r="Q1173" i="2"/>
  <c r="P1173" i="2"/>
  <c r="Q1172" i="2"/>
  <c r="P1172" i="2"/>
  <c r="Q1171" i="2"/>
  <c r="P1171" i="2"/>
  <c r="Q1170" i="2"/>
  <c r="P1170" i="2"/>
  <c r="Q1169" i="2"/>
  <c r="P1169" i="2"/>
  <c r="Q1168" i="2"/>
  <c r="P1168" i="2"/>
  <c r="Q1167" i="2"/>
  <c r="P1167" i="2"/>
  <c r="Q1166" i="2"/>
  <c r="P1166" i="2"/>
  <c r="Q1165" i="2"/>
  <c r="P1165" i="2"/>
  <c r="Q1164" i="2"/>
  <c r="P1164" i="2"/>
  <c r="Q1163" i="2"/>
  <c r="P1163" i="2"/>
  <c r="Q1162" i="2"/>
  <c r="P1162" i="2"/>
  <c r="Q1161" i="2"/>
  <c r="P1161" i="2"/>
  <c r="Q1160" i="2"/>
  <c r="P1160" i="2"/>
  <c r="Q1159" i="2"/>
  <c r="P1159" i="2"/>
  <c r="Q1158" i="2"/>
  <c r="P1158" i="2"/>
  <c r="Q1157" i="2"/>
  <c r="P1157" i="2"/>
  <c r="Q1156" i="2"/>
  <c r="P1156" i="2"/>
  <c r="Q1155" i="2"/>
  <c r="P1155" i="2"/>
  <c r="Q1154" i="2"/>
  <c r="P1154" i="2"/>
  <c r="Q1153" i="2"/>
  <c r="P1153" i="2"/>
  <c r="Q1152" i="2"/>
  <c r="P1152" i="2"/>
  <c r="Q1151" i="2"/>
  <c r="P1151" i="2"/>
  <c r="Q1150" i="2"/>
  <c r="P1150" i="2"/>
  <c r="Q1149" i="2"/>
  <c r="P1149" i="2"/>
  <c r="Q1148" i="2"/>
  <c r="P1148" i="2"/>
  <c r="Q1147" i="2"/>
  <c r="P1147" i="2"/>
  <c r="Q1146" i="2"/>
  <c r="P1146" i="2"/>
  <c r="Q1145" i="2"/>
  <c r="P1145" i="2"/>
  <c r="Q1144" i="2"/>
  <c r="P1144" i="2"/>
  <c r="Q1143" i="2"/>
  <c r="P1143" i="2"/>
  <c r="Q1142" i="2"/>
  <c r="P1142" i="2"/>
  <c r="Q1141" i="2"/>
  <c r="P1141" i="2"/>
  <c r="Q1140" i="2"/>
  <c r="P1140" i="2"/>
  <c r="Q1139" i="2"/>
  <c r="P1139" i="2"/>
  <c r="Q1138" i="2"/>
  <c r="P1138" i="2"/>
  <c r="Q1137" i="2"/>
  <c r="P1137" i="2"/>
  <c r="Q1136" i="2"/>
  <c r="P1136" i="2"/>
  <c r="Q1135" i="2"/>
  <c r="P1135" i="2"/>
  <c r="Q1134" i="2"/>
  <c r="P1134" i="2"/>
  <c r="Q1133" i="2"/>
  <c r="P1133" i="2"/>
  <c r="Q1132" i="2"/>
  <c r="P1132" i="2"/>
  <c r="Q1131" i="2"/>
  <c r="P1131" i="2"/>
  <c r="Q1130" i="2"/>
  <c r="P1130" i="2"/>
  <c r="Q1129" i="2"/>
  <c r="P1129" i="2"/>
  <c r="Q1128" i="2"/>
  <c r="P1128" i="2"/>
  <c r="Q1127" i="2"/>
  <c r="P1127" i="2"/>
  <c r="Q1126" i="2"/>
  <c r="P1126" i="2"/>
  <c r="Q1125" i="2"/>
  <c r="P1125" i="2"/>
  <c r="Q1124" i="2"/>
  <c r="P1124" i="2"/>
  <c r="Q1123" i="2"/>
  <c r="P1123" i="2"/>
  <c r="Q1122" i="2"/>
  <c r="P1122" i="2"/>
  <c r="Q1121" i="2"/>
  <c r="P1121" i="2"/>
  <c r="Q1120" i="2"/>
  <c r="P1120" i="2"/>
  <c r="Q1119" i="2"/>
  <c r="P1119" i="2"/>
  <c r="Q1118" i="2"/>
  <c r="P1118" i="2"/>
  <c r="Q1117" i="2"/>
  <c r="P1117" i="2"/>
  <c r="Q1116" i="2"/>
  <c r="P1116" i="2"/>
  <c r="Q1115" i="2"/>
  <c r="P1115" i="2"/>
  <c r="Q1114" i="2"/>
  <c r="P1114" i="2"/>
  <c r="Q1113" i="2"/>
  <c r="P1113" i="2"/>
  <c r="Q1112" i="2"/>
  <c r="P1112" i="2"/>
  <c r="Q1111" i="2"/>
  <c r="P1111" i="2"/>
  <c r="Q1110" i="2"/>
  <c r="P1110" i="2"/>
  <c r="Q1109" i="2"/>
  <c r="P1109" i="2"/>
  <c r="Q1108" i="2"/>
  <c r="P1108" i="2"/>
  <c r="Q1107" i="2"/>
  <c r="P1107" i="2"/>
  <c r="Q1106" i="2"/>
  <c r="P1106" i="2"/>
  <c r="Q1105" i="2"/>
  <c r="P1105" i="2"/>
  <c r="Q1104" i="2"/>
  <c r="P1104" i="2"/>
  <c r="Q1103" i="2"/>
  <c r="P1103" i="2"/>
  <c r="Q1102" i="2"/>
  <c r="P1102" i="2"/>
  <c r="Q1101" i="2"/>
  <c r="P1101" i="2"/>
  <c r="Q1100" i="2"/>
  <c r="P1100" i="2"/>
  <c r="Q1099" i="2"/>
  <c r="P1099" i="2"/>
  <c r="Q1098" i="2"/>
  <c r="P1098" i="2"/>
  <c r="Q1097" i="2"/>
  <c r="P1097" i="2"/>
  <c r="Q1096" i="2"/>
  <c r="P1096" i="2"/>
  <c r="Q1095" i="2"/>
  <c r="P1095" i="2"/>
  <c r="Q1094" i="2"/>
  <c r="P1094" i="2"/>
  <c r="Q1093" i="2"/>
  <c r="P1093" i="2"/>
  <c r="Q1092" i="2"/>
  <c r="P1092" i="2"/>
  <c r="Q1091" i="2"/>
  <c r="P1091" i="2"/>
  <c r="Q1090" i="2"/>
  <c r="P1090" i="2"/>
  <c r="Q1089" i="2"/>
  <c r="P1089" i="2"/>
  <c r="Q1088" i="2"/>
  <c r="P1088" i="2"/>
  <c r="Q1087" i="2"/>
  <c r="P1087" i="2"/>
  <c r="Q1086" i="2"/>
  <c r="P1086" i="2"/>
  <c r="Q1085" i="2"/>
  <c r="P1085" i="2"/>
  <c r="Q1084" i="2"/>
  <c r="P1084" i="2"/>
  <c r="Q1083" i="2"/>
  <c r="P1083" i="2"/>
  <c r="Q1082" i="2"/>
  <c r="P1082" i="2"/>
  <c r="Q1081" i="2"/>
  <c r="P1081" i="2"/>
  <c r="Q1080" i="2"/>
  <c r="P1080" i="2"/>
  <c r="Q1079" i="2"/>
  <c r="P1079" i="2"/>
  <c r="Q1078" i="2"/>
  <c r="P1078" i="2"/>
  <c r="Q1077" i="2"/>
  <c r="P1077" i="2"/>
  <c r="Q1076" i="2"/>
  <c r="P1076" i="2"/>
  <c r="Q1075" i="2"/>
  <c r="P1075" i="2"/>
  <c r="Q1074" i="2"/>
  <c r="P1074" i="2"/>
  <c r="Q1073" i="2"/>
  <c r="P1073" i="2"/>
  <c r="Q1072" i="2"/>
  <c r="P1072" i="2"/>
  <c r="Q1071" i="2"/>
  <c r="P1071" i="2"/>
  <c r="Q1070" i="2"/>
  <c r="P1070" i="2"/>
  <c r="Q1069" i="2"/>
  <c r="P1069" i="2"/>
  <c r="Q1068" i="2"/>
  <c r="P1068" i="2"/>
  <c r="Q1067" i="2"/>
  <c r="P1067" i="2"/>
  <c r="Q1066" i="2"/>
  <c r="P1066" i="2"/>
  <c r="Q1065" i="2"/>
  <c r="P1065" i="2"/>
  <c r="Q1064" i="2"/>
  <c r="P1064" i="2"/>
  <c r="Q1063" i="2"/>
  <c r="P1063" i="2"/>
  <c r="Q1062" i="2"/>
  <c r="P1062" i="2"/>
  <c r="Q1061" i="2"/>
  <c r="P1061" i="2"/>
  <c r="Q1060" i="2"/>
  <c r="P1060" i="2"/>
  <c r="Q1059" i="2"/>
  <c r="P1059" i="2"/>
  <c r="Q1058" i="2"/>
  <c r="P1058" i="2"/>
  <c r="Q1057" i="2"/>
  <c r="P1057" i="2"/>
  <c r="Q1056" i="2"/>
  <c r="P1056" i="2"/>
  <c r="Q1055" i="2"/>
  <c r="P1055" i="2"/>
  <c r="Q1054" i="2"/>
  <c r="P1054" i="2"/>
  <c r="Q1053" i="2"/>
  <c r="P1053" i="2"/>
  <c r="Q1052" i="2"/>
  <c r="P1052" i="2"/>
  <c r="Q1051" i="2"/>
  <c r="P1051" i="2"/>
  <c r="Q1050" i="2"/>
  <c r="P1050" i="2"/>
  <c r="Q1049" i="2"/>
  <c r="P1049" i="2"/>
  <c r="Q1048" i="2"/>
  <c r="P1048" i="2"/>
  <c r="Q1047" i="2"/>
  <c r="P1047" i="2"/>
  <c r="Q1046" i="2"/>
  <c r="P1046" i="2"/>
  <c r="Q1045" i="2"/>
  <c r="P1045" i="2"/>
  <c r="Q1044" i="2"/>
  <c r="P1044" i="2"/>
  <c r="Q1043" i="2"/>
  <c r="P1043" i="2"/>
  <c r="Q1042" i="2"/>
  <c r="P1042" i="2"/>
  <c r="Q1041" i="2"/>
  <c r="P1041" i="2"/>
  <c r="Q1040" i="2"/>
  <c r="P1040" i="2"/>
  <c r="Q1039" i="2"/>
  <c r="P1039" i="2"/>
  <c r="Q1038" i="2"/>
  <c r="P1038" i="2"/>
  <c r="Q1037" i="2"/>
  <c r="P1037" i="2"/>
  <c r="Q1036" i="2"/>
  <c r="P1036" i="2"/>
  <c r="Q1035" i="2"/>
  <c r="P1035" i="2"/>
  <c r="Q1034" i="2"/>
  <c r="P1034" i="2"/>
  <c r="Q1033" i="2"/>
  <c r="P1033" i="2"/>
  <c r="Q1032" i="2"/>
  <c r="P1032" i="2"/>
  <c r="Q1031" i="2"/>
  <c r="P1031" i="2"/>
  <c r="Q1030" i="2"/>
  <c r="P1030" i="2"/>
  <c r="Q1029" i="2"/>
  <c r="P1029" i="2"/>
  <c r="Q1028" i="2"/>
  <c r="P1028" i="2"/>
  <c r="Q1027" i="2"/>
  <c r="P1027" i="2"/>
  <c r="Q1026" i="2"/>
  <c r="P1026" i="2"/>
  <c r="Q1025" i="2"/>
  <c r="P1025" i="2"/>
  <c r="Q1024" i="2"/>
  <c r="P1024" i="2"/>
  <c r="Q1023" i="2"/>
  <c r="P1023" i="2"/>
  <c r="Q1022" i="2"/>
  <c r="P1022" i="2"/>
  <c r="Q1021" i="2"/>
  <c r="P1021" i="2"/>
  <c r="Q1020" i="2"/>
  <c r="P1020" i="2"/>
  <c r="Q1019" i="2"/>
  <c r="P1019" i="2"/>
  <c r="Q1018" i="2"/>
  <c r="P1018" i="2"/>
  <c r="Q1017" i="2"/>
  <c r="P1017" i="2"/>
  <c r="Q1016" i="2"/>
  <c r="P1016" i="2"/>
  <c r="Q1015" i="2"/>
  <c r="P1015" i="2"/>
  <c r="Q1014" i="2"/>
  <c r="P1014" i="2"/>
  <c r="Q1013" i="2"/>
  <c r="P1013" i="2"/>
  <c r="Q1012" i="2"/>
  <c r="P1012" i="2"/>
  <c r="Q1011" i="2"/>
  <c r="P1011" i="2"/>
  <c r="Q1010" i="2"/>
  <c r="P1010" i="2"/>
  <c r="Q1009" i="2"/>
  <c r="P1009" i="2"/>
  <c r="Q1008" i="2"/>
  <c r="P1008" i="2"/>
  <c r="Q1007" i="2"/>
  <c r="P1007" i="2"/>
  <c r="Q1006" i="2"/>
  <c r="P1006" i="2"/>
  <c r="Q1005" i="2"/>
  <c r="P1005" i="2"/>
  <c r="Q1004" i="2"/>
  <c r="P1004" i="2"/>
  <c r="Q1003" i="2"/>
  <c r="P1003" i="2"/>
  <c r="Q1002" i="2"/>
  <c r="P1002" i="2"/>
  <c r="Q1001" i="2"/>
  <c r="P1001" i="2"/>
  <c r="Q1000" i="2"/>
  <c r="P1000" i="2"/>
  <c r="Q999" i="2"/>
  <c r="P999" i="2"/>
  <c r="Q998" i="2"/>
  <c r="P998" i="2"/>
  <c r="Q997" i="2"/>
  <c r="P997" i="2"/>
  <c r="Q996" i="2"/>
  <c r="P996" i="2"/>
  <c r="Q995" i="2"/>
  <c r="P995" i="2"/>
  <c r="Q994" i="2"/>
  <c r="P994" i="2"/>
  <c r="Q993" i="2"/>
  <c r="P993" i="2"/>
  <c r="Q992" i="2"/>
  <c r="P992" i="2"/>
  <c r="Q991" i="2"/>
  <c r="P991" i="2"/>
  <c r="Q990" i="2"/>
  <c r="P990" i="2"/>
  <c r="Q989" i="2"/>
  <c r="P989" i="2"/>
  <c r="Q988" i="2"/>
  <c r="P988" i="2"/>
  <c r="Q987" i="2"/>
  <c r="P987" i="2"/>
  <c r="Q986" i="2"/>
  <c r="P986" i="2"/>
  <c r="Q985" i="2"/>
  <c r="P985" i="2"/>
  <c r="Q984" i="2"/>
  <c r="P984" i="2"/>
  <c r="Q983" i="2"/>
  <c r="P983" i="2"/>
  <c r="Q982" i="2"/>
  <c r="P982" i="2"/>
  <c r="Q981" i="2"/>
  <c r="P981" i="2"/>
  <c r="Q980" i="2"/>
  <c r="P980" i="2"/>
  <c r="Q979" i="2"/>
  <c r="P979" i="2"/>
  <c r="Q978" i="2"/>
  <c r="P978" i="2"/>
  <c r="Q977" i="2"/>
  <c r="P977" i="2"/>
  <c r="Q976" i="2"/>
  <c r="P976" i="2"/>
  <c r="Q975" i="2"/>
  <c r="P975" i="2"/>
  <c r="Q974" i="2"/>
  <c r="P974" i="2"/>
  <c r="Q973" i="2"/>
  <c r="P973" i="2"/>
  <c r="Q972" i="2"/>
  <c r="P972" i="2"/>
  <c r="Q971" i="2"/>
  <c r="P971" i="2"/>
  <c r="Q970" i="2"/>
  <c r="P970" i="2"/>
  <c r="Q969" i="2"/>
  <c r="P969" i="2"/>
  <c r="Q968" i="2"/>
  <c r="P968" i="2"/>
  <c r="Q967" i="2"/>
  <c r="P967" i="2"/>
  <c r="Q966" i="2"/>
  <c r="P966" i="2"/>
  <c r="Q965" i="2"/>
  <c r="P965" i="2"/>
  <c r="Q964" i="2"/>
  <c r="P964" i="2"/>
  <c r="Q963" i="2"/>
  <c r="P963" i="2"/>
  <c r="Q962" i="2"/>
  <c r="P962" i="2"/>
  <c r="Q961" i="2"/>
  <c r="P961" i="2"/>
  <c r="Q960" i="2"/>
  <c r="P960" i="2"/>
  <c r="Q959" i="2"/>
  <c r="P959" i="2"/>
  <c r="Q958" i="2"/>
  <c r="P958" i="2"/>
  <c r="Q957" i="2"/>
  <c r="P957" i="2"/>
  <c r="Q956" i="2"/>
  <c r="P956" i="2"/>
  <c r="Q955" i="2"/>
  <c r="P955" i="2"/>
  <c r="Q954" i="2"/>
  <c r="P954" i="2"/>
  <c r="Q953" i="2"/>
  <c r="P953" i="2"/>
  <c r="Q952" i="2"/>
  <c r="P952" i="2"/>
  <c r="Q951" i="2"/>
  <c r="P951" i="2"/>
  <c r="Q950" i="2"/>
  <c r="P950" i="2"/>
  <c r="Q949" i="2"/>
  <c r="P949" i="2"/>
  <c r="Q948" i="2"/>
  <c r="P948" i="2"/>
  <c r="Q947" i="2"/>
  <c r="P947" i="2"/>
  <c r="Q946" i="2"/>
  <c r="P946" i="2"/>
  <c r="Q945" i="2"/>
  <c r="P945" i="2"/>
  <c r="Q944" i="2"/>
  <c r="P944" i="2"/>
  <c r="Q943" i="2"/>
  <c r="P943" i="2"/>
  <c r="Q942" i="2"/>
  <c r="P942" i="2"/>
  <c r="Q941" i="2"/>
  <c r="P941" i="2"/>
  <c r="Q940" i="2"/>
  <c r="P940" i="2"/>
  <c r="Q939" i="2"/>
  <c r="P939" i="2"/>
  <c r="Q938" i="2"/>
  <c r="P938" i="2"/>
  <c r="Q937" i="2"/>
  <c r="P937" i="2"/>
  <c r="Q936" i="2"/>
  <c r="P936" i="2"/>
  <c r="Q935" i="2"/>
  <c r="P935" i="2"/>
  <c r="Q934" i="2"/>
  <c r="P934" i="2"/>
  <c r="Q933" i="2"/>
  <c r="P933" i="2"/>
  <c r="Q932" i="2"/>
  <c r="P932" i="2"/>
  <c r="Q931" i="2"/>
  <c r="P931" i="2"/>
  <c r="Q930" i="2"/>
  <c r="P930" i="2"/>
  <c r="Q929" i="2"/>
  <c r="P929" i="2"/>
  <c r="Q928" i="2"/>
  <c r="P928" i="2"/>
  <c r="Q927" i="2"/>
  <c r="P927" i="2"/>
  <c r="Q926" i="2"/>
  <c r="P926" i="2"/>
  <c r="Q925" i="2"/>
  <c r="P925" i="2"/>
  <c r="Q924" i="2"/>
  <c r="P924" i="2"/>
  <c r="Q923" i="2"/>
  <c r="P923" i="2"/>
  <c r="Q922" i="2"/>
  <c r="P922" i="2"/>
  <c r="Q921" i="2"/>
  <c r="P921" i="2"/>
  <c r="Q920" i="2"/>
  <c r="P920" i="2"/>
  <c r="Q919" i="2"/>
  <c r="P919" i="2"/>
  <c r="Q918" i="2"/>
  <c r="P918" i="2"/>
  <c r="Q917" i="2"/>
  <c r="P917" i="2"/>
  <c r="Q916" i="2"/>
  <c r="P916" i="2"/>
  <c r="Q915" i="2"/>
  <c r="P915" i="2"/>
  <c r="Q914" i="2"/>
  <c r="P914" i="2"/>
  <c r="Q913" i="2"/>
  <c r="P913" i="2"/>
  <c r="Q912" i="2"/>
  <c r="P912" i="2"/>
  <c r="Q911" i="2"/>
  <c r="P911" i="2"/>
  <c r="Q910" i="2"/>
  <c r="P910" i="2"/>
  <c r="Q909" i="2"/>
  <c r="P909" i="2"/>
  <c r="Q908" i="2"/>
  <c r="P908" i="2"/>
  <c r="Q907" i="2"/>
  <c r="P907" i="2"/>
  <c r="Q906" i="2"/>
  <c r="P906" i="2"/>
  <c r="Q905" i="2"/>
  <c r="P905" i="2"/>
  <c r="Q904" i="2"/>
  <c r="P904" i="2"/>
  <c r="Q903" i="2"/>
  <c r="P903" i="2"/>
  <c r="Q902" i="2"/>
  <c r="P902" i="2"/>
  <c r="Q901" i="2"/>
  <c r="P901" i="2"/>
  <c r="Q900" i="2"/>
  <c r="P900" i="2"/>
  <c r="Q899" i="2"/>
  <c r="P899" i="2"/>
  <c r="Q898" i="2"/>
  <c r="P898" i="2"/>
  <c r="Q897" i="2"/>
  <c r="P897" i="2"/>
  <c r="Q896" i="2"/>
  <c r="P896" i="2"/>
  <c r="Q895" i="2"/>
  <c r="P895" i="2"/>
  <c r="Q894" i="2"/>
  <c r="P894" i="2"/>
  <c r="Q893" i="2"/>
  <c r="P893" i="2"/>
  <c r="Q892" i="2"/>
  <c r="P892" i="2"/>
  <c r="Q891" i="2"/>
  <c r="P891" i="2"/>
  <c r="Q890" i="2"/>
  <c r="P890" i="2"/>
  <c r="Q889" i="2"/>
  <c r="P889" i="2"/>
  <c r="Q888" i="2"/>
  <c r="P888" i="2"/>
  <c r="Q887" i="2"/>
  <c r="P887" i="2"/>
  <c r="Q886" i="2"/>
  <c r="P886" i="2"/>
  <c r="Q885" i="2"/>
  <c r="P885" i="2"/>
  <c r="Q884" i="2"/>
  <c r="P884" i="2"/>
  <c r="Q883" i="2"/>
  <c r="P883" i="2"/>
  <c r="Q882" i="2"/>
  <c r="P882" i="2"/>
  <c r="Q881" i="2"/>
  <c r="P881" i="2"/>
  <c r="Q880" i="2"/>
  <c r="P880" i="2"/>
  <c r="Q879" i="2"/>
  <c r="P879" i="2"/>
  <c r="Q878" i="2"/>
  <c r="P878" i="2"/>
  <c r="Q877" i="2"/>
  <c r="P877" i="2"/>
  <c r="Q876" i="2"/>
  <c r="P876" i="2"/>
  <c r="Q875" i="2"/>
  <c r="P875" i="2"/>
  <c r="Q874" i="2"/>
  <c r="P874" i="2"/>
  <c r="Q873" i="2"/>
  <c r="P873" i="2"/>
  <c r="Q872" i="2"/>
  <c r="P872" i="2"/>
  <c r="Q871" i="2"/>
  <c r="P871" i="2"/>
  <c r="Q870" i="2"/>
  <c r="P870" i="2"/>
  <c r="Q869" i="2"/>
  <c r="P869" i="2"/>
  <c r="Q868" i="2"/>
  <c r="P868" i="2"/>
  <c r="Q867" i="2"/>
  <c r="P867" i="2"/>
  <c r="Q866" i="2"/>
  <c r="P866" i="2"/>
  <c r="Q865" i="2"/>
  <c r="P865" i="2"/>
  <c r="Q864" i="2"/>
  <c r="P864" i="2"/>
  <c r="Q863" i="2"/>
  <c r="P863" i="2"/>
  <c r="Q862" i="2"/>
  <c r="P862" i="2"/>
  <c r="Q861" i="2"/>
  <c r="P861" i="2"/>
  <c r="Q860" i="2"/>
  <c r="P860" i="2"/>
  <c r="Q859" i="2"/>
  <c r="P859" i="2"/>
  <c r="Q858" i="2"/>
  <c r="P858" i="2"/>
  <c r="Q857" i="2"/>
  <c r="P857" i="2"/>
  <c r="Q856" i="2"/>
  <c r="P856" i="2"/>
  <c r="Q855" i="2"/>
  <c r="P855" i="2"/>
  <c r="Q854" i="2"/>
  <c r="P854" i="2"/>
  <c r="Q853" i="2"/>
  <c r="P853" i="2"/>
  <c r="Q852" i="2"/>
  <c r="P852" i="2"/>
  <c r="Q851" i="2"/>
  <c r="P851" i="2"/>
  <c r="Q850" i="2"/>
  <c r="P850" i="2"/>
  <c r="Q849" i="2"/>
  <c r="P849" i="2"/>
  <c r="Q848" i="2"/>
  <c r="P848" i="2"/>
  <c r="Q847" i="2"/>
  <c r="P847" i="2"/>
  <c r="Q846" i="2"/>
  <c r="P846" i="2"/>
  <c r="Q845" i="2"/>
  <c r="P845" i="2"/>
  <c r="Q844" i="2"/>
  <c r="P844" i="2"/>
  <c r="Q843" i="2"/>
  <c r="P843" i="2"/>
  <c r="Q842" i="2"/>
  <c r="P842" i="2"/>
  <c r="Q841" i="2"/>
  <c r="P841" i="2"/>
  <c r="Q840" i="2"/>
  <c r="P840" i="2"/>
  <c r="Q839" i="2"/>
  <c r="P839" i="2"/>
  <c r="Q838" i="2"/>
  <c r="P838" i="2"/>
  <c r="Q837" i="2"/>
  <c r="P837" i="2"/>
  <c r="Q836" i="2"/>
  <c r="P836" i="2"/>
  <c r="Q835" i="2"/>
  <c r="P835" i="2"/>
  <c r="Q834" i="2"/>
  <c r="P834" i="2"/>
  <c r="Q833" i="2"/>
  <c r="P833" i="2"/>
  <c r="Q832" i="2"/>
  <c r="P832" i="2"/>
  <c r="Q831" i="2"/>
  <c r="P831" i="2"/>
  <c r="Q830" i="2"/>
  <c r="P830" i="2"/>
  <c r="Q829" i="2"/>
  <c r="P829" i="2"/>
  <c r="Q828" i="2"/>
  <c r="P828" i="2"/>
  <c r="Q827" i="2"/>
  <c r="P827" i="2"/>
  <c r="Q826" i="2"/>
  <c r="P826" i="2"/>
  <c r="Q825" i="2"/>
  <c r="P825" i="2"/>
  <c r="Q824" i="2"/>
  <c r="P824" i="2"/>
  <c r="Q823" i="2"/>
  <c r="P823" i="2"/>
  <c r="Q822" i="2"/>
  <c r="P822" i="2"/>
  <c r="Q821" i="2"/>
  <c r="P821" i="2"/>
  <c r="Q820" i="2"/>
  <c r="P820" i="2"/>
  <c r="Q819" i="2"/>
  <c r="P819" i="2"/>
  <c r="Q818" i="2"/>
  <c r="P818" i="2"/>
  <c r="Q817" i="2"/>
  <c r="P817" i="2"/>
  <c r="Q816" i="2"/>
  <c r="P816" i="2"/>
  <c r="Q815" i="2"/>
  <c r="P815" i="2"/>
  <c r="Q814" i="2"/>
  <c r="P814" i="2"/>
  <c r="Q813" i="2"/>
  <c r="P813" i="2"/>
  <c r="Q812" i="2"/>
  <c r="P812" i="2"/>
  <c r="Q811" i="2"/>
  <c r="P811" i="2"/>
  <c r="Q810" i="2"/>
  <c r="P810" i="2"/>
  <c r="Q809" i="2"/>
  <c r="P809" i="2"/>
  <c r="Q808" i="2"/>
  <c r="P808" i="2"/>
  <c r="Q807" i="2"/>
  <c r="P807" i="2"/>
  <c r="Q806" i="2"/>
  <c r="P806" i="2"/>
  <c r="Q805" i="2"/>
  <c r="P805" i="2"/>
  <c r="Q804" i="2"/>
  <c r="P804" i="2"/>
  <c r="Q803" i="2"/>
  <c r="P803" i="2"/>
  <c r="Q802" i="2"/>
  <c r="P802" i="2"/>
  <c r="Q801" i="2"/>
  <c r="P801" i="2"/>
  <c r="Q800" i="2"/>
  <c r="P800" i="2"/>
  <c r="Q799" i="2"/>
  <c r="P799" i="2"/>
  <c r="Q798" i="2"/>
  <c r="P798" i="2"/>
  <c r="Q797" i="2"/>
  <c r="P797" i="2"/>
  <c r="Q796" i="2"/>
  <c r="P796" i="2"/>
  <c r="Q795" i="2"/>
  <c r="P795" i="2"/>
  <c r="Q794" i="2"/>
  <c r="P794" i="2"/>
  <c r="Q793" i="2"/>
  <c r="P793" i="2"/>
  <c r="Q792" i="2"/>
  <c r="P792" i="2"/>
  <c r="Q791" i="2"/>
  <c r="P791" i="2"/>
  <c r="Q790" i="2"/>
  <c r="P790" i="2"/>
  <c r="Q789" i="2"/>
  <c r="P789" i="2"/>
  <c r="Q788" i="2"/>
  <c r="P788" i="2"/>
  <c r="Q787" i="2"/>
  <c r="P787" i="2"/>
  <c r="Q786" i="2"/>
  <c r="P786" i="2"/>
  <c r="Q785" i="2"/>
  <c r="P785" i="2"/>
  <c r="Q784" i="2"/>
  <c r="P784" i="2"/>
  <c r="Q783" i="2"/>
  <c r="P783" i="2"/>
  <c r="Q782" i="2"/>
  <c r="P782" i="2"/>
  <c r="Q781" i="2"/>
  <c r="P781" i="2"/>
  <c r="Q780" i="2"/>
  <c r="P780" i="2"/>
  <c r="Q779" i="2"/>
  <c r="P779" i="2"/>
  <c r="Q778" i="2"/>
  <c r="P778" i="2"/>
  <c r="Q777" i="2"/>
  <c r="P777" i="2"/>
  <c r="Q776" i="2"/>
  <c r="P776" i="2"/>
  <c r="Q775" i="2"/>
  <c r="P775" i="2"/>
  <c r="Q774" i="2"/>
  <c r="P774" i="2"/>
  <c r="Q773" i="2"/>
  <c r="P773" i="2"/>
  <c r="Q772" i="2"/>
  <c r="P772" i="2"/>
  <c r="Q771" i="2"/>
  <c r="P771" i="2"/>
  <c r="Q770" i="2"/>
  <c r="P770" i="2"/>
  <c r="Q769" i="2"/>
  <c r="P769" i="2"/>
  <c r="Q768" i="2"/>
  <c r="P768" i="2"/>
  <c r="Q767" i="2"/>
  <c r="P767" i="2"/>
  <c r="Q766" i="2"/>
  <c r="P766" i="2"/>
  <c r="Q765" i="2"/>
  <c r="P765" i="2"/>
  <c r="Q764" i="2"/>
  <c r="P764" i="2"/>
  <c r="Q763" i="2"/>
  <c r="P763" i="2"/>
  <c r="Q762" i="2"/>
  <c r="P762" i="2"/>
  <c r="Q761" i="2"/>
  <c r="P761" i="2"/>
  <c r="Q760" i="2"/>
  <c r="P760" i="2"/>
  <c r="Q759" i="2"/>
  <c r="P759" i="2"/>
  <c r="Q758" i="2"/>
  <c r="P758" i="2"/>
  <c r="Q757" i="2"/>
  <c r="P757" i="2"/>
  <c r="Q756" i="2"/>
  <c r="P756" i="2"/>
  <c r="Q755" i="2"/>
  <c r="P755" i="2"/>
  <c r="Q754" i="2"/>
  <c r="P754" i="2"/>
  <c r="Q753" i="2"/>
  <c r="P753" i="2"/>
  <c r="Q752" i="2"/>
  <c r="P752" i="2"/>
  <c r="Q751" i="2"/>
  <c r="P751" i="2"/>
  <c r="Q750" i="2"/>
  <c r="P750" i="2"/>
  <c r="Q749" i="2"/>
  <c r="P749" i="2"/>
  <c r="Q748" i="2"/>
  <c r="P748" i="2"/>
  <c r="Q747" i="2"/>
  <c r="P747" i="2"/>
  <c r="Q746" i="2"/>
  <c r="P746" i="2"/>
  <c r="Q745" i="2"/>
  <c r="P745" i="2"/>
  <c r="Q744" i="2"/>
  <c r="P744" i="2"/>
  <c r="Q743" i="2"/>
  <c r="P743" i="2"/>
  <c r="Q742" i="2"/>
  <c r="P742" i="2"/>
  <c r="Q741" i="2"/>
  <c r="P741" i="2"/>
  <c r="Q740" i="2"/>
  <c r="P740" i="2"/>
  <c r="Q739" i="2"/>
  <c r="P739" i="2"/>
  <c r="Q738" i="2"/>
  <c r="P738" i="2"/>
  <c r="Q737" i="2"/>
  <c r="P737" i="2"/>
  <c r="Q736" i="2"/>
  <c r="P736" i="2"/>
  <c r="Q735" i="2"/>
  <c r="P735" i="2"/>
  <c r="Q734" i="2"/>
  <c r="P734" i="2"/>
  <c r="Q733" i="2"/>
  <c r="P733" i="2"/>
  <c r="Q732" i="2"/>
  <c r="P732" i="2"/>
  <c r="Q731" i="2"/>
  <c r="P731" i="2"/>
  <c r="Q730" i="2"/>
  <c r="P730" i="2"/>
  <c r="Q729" i="2"/>
  <c r="P729" i="2"/>
  <c r="Q728" i="2"/>
  <c r="P728" i="2"/>
  <c r="Q727" i="2"/>
  <c r="P727" i="2"/>
  <c r="Q726" i="2"/>
  <c r="P726" i="2"/>
  <c r="Q725" i="2"/>
  <c r="P725" i="2"/>
  <c r="Q724" i="2"/>
  <c r="P724" i="2"/>
  <c r="Q723" i="2"/>
  <c r="P723" i="2"/>
  <c r="Q722" i="2"/>
  <c r="P722" i="2"/>
  <c r="Q721" i="2"/>
  <c r="P721" i="2"/>
  <c r="Q720" i="2"/>
  <c r="P720" i="2"/>
  <c r="Q719" i="2"/>
  <c r="P719" i="2"/>
  <c r="Q718" i="2"/>
  <c r="P718" i="2"/>
  <c r="Q717" i="2"/>
  <c r="P717" i="2"/>
  <c r="Q716" i="2"/>
  <c r="P716" i="2"/>
  <c r="Q715" i="2"/>
  <c r="P715" i="2"/>
  <c r="Q714" i="2"/>
  <c r="P714" i="2"/>
  <c r="Q713" i="2"/>
  <c r="P713" i="2"/>
  <c r="Q712" i="2"/>
  <c r="P712" i="2"/>
  <c r="Q711" i="2"/>
  <c r="P711" i="2"/>
  <c r="Q710" i="2"/>
  <c r="P710" i="2"/>
  <c r="Q709" i="2"/>
  <c r="P709" i="2"/>
  <c r="Q708" i="2"/>
  <c r="P708" i="2"/>
  <c r="Q707" i="2"/>
  <c r="P707" i="2"/>
  <c r="Q706" i="2"/>
  <c r="P706" i="2"/>
  <c r="Q705" i="2"/>
  <c r="P705" i="2"/>
  <c r="Q704" i="2"/>
  <c r="P704" i="2"/>
  <c r="Q703" i="2"/>
  <c r="P703" i="2"/>
  <c r="Q702" i="2"/>
  <c r="P702" i="2"/>
  <c r="Q701" i="2"/>
  <c r="P701" i="2"/>
  <c r="Q700" i="2"/>
  <c r="P700" i="2"/>
  <c r="Q699" i="2"/>
  <c r="P699" i="2"/>
  <c r="Q698" i="2"/>
  <c r="P698" i="2"/>
  <c r="Q697" i="2"/>
  <c r="P697" i="2"/>
  <c r="Q696" i="2"/>
  <c r="P696" i="2"/>
  <c r="Q695" i="2"/>
  <c r="P695" i="2"/>
  <c r="Q694" i="2"/>
  <c r="P694" i="2"/>
  <c r="Q693" i="2"/>
  <c r="P693" i="2"/>
  <c r="Q692" i="2"/>
  <c r="P692" i="2"/>
  <c r="Q691" i="2"/>
  <c r="P691" i="2"/>
  <c r="Q690" i="2"/>
  <c r="P690" i="2"/>
  <c r="Q689" i="2"/>
  <c r="P689" i="2"/>
  <c r="Q688" i="2"/>
  <c r="P688" i="2"/>
  <c r="Q687" i="2"/>
  <c r="P687" i="2"/>
  <c r="Q686" i="2"/>
  <c r="P686" i="2"/>
  <c r="Q685" i="2"/>
  <c r="P685" i="2"/>
  <c r="Q684" i="2"/>
  <c r="P684" i="2"/>
  <c r="Q683" i="2"/>
  <c r="P683" i="2"/>
  <c r="Q682" i="2"/>
  <c r="P682" i="2"/>
  <c r="Q681" i="2"/>
  <c r="P681" i="2"/>
  <c r="Q680" i="2"/>
  <c r="P680" i="2"/>
  <c r="Q679" i="2"/>
  <c r="P679" i="2"/>
  <c r="Q678" i="2"/>
  <c r="P678" i="2"/>
  <c r="Q677" i="2"/>
  <c r="P677" i="2"/>
  <c r="Q676" i="2"/>
  <c r="P676" i="2"/>
  <c r="Q675" i="2"/>
  <c r="P675" i="2"/>
  <c r="Q674" i="2"/>
  <c r="P674" i="2"/>
  <c r="Q673" i="2"/>
  <c r="P673" i="2"/>
  <c r="Q672" i="2"/>
  <c r="P672" i="2"/>
  <c r="Q671" i="2"/>
  <c r="P671" i="2"/>
  <c r="Q670" i="2"/>
  <c r="P670" i="2"/>
  <c r="Q669" i="2"/>
  <c r="P669" i="2"/>
  <c r="Q668" i="2"/>
  <c r="P668" i="2"/>
  <c r="Q667" i="2"/>
  <c r="P667" i="2"/>
  <c r="Q666" i="2"/>
  <c r="P666" i="2"/>
  <c r="Q665" i="2"/>
  <c r="P665" i="2"/>
  <c r="Q664" i="2"/>
  <c r="P664" i="2"/>
  <c r="Q663" i="2"/>
  <c r="P663" i="2"/>
  <c r="Q662" i="2"/>
  <c r="P662" i="2"/>
  <c r="Q661" i="2"/>
  <c r="P661" i="2"/>
  <c r="Q660" i="2"/>
  <c r="P660" i="2"/>
  <c r="Q659" i="2"/>
  <c r="P659" i="2"/>
  <c r="Q658" i="2"/>
  <c r="P658" i="2"/>
  <c r="Q657" i="2"/>
  <c r="P657" i="2"/>
  <c r="Q656" i="2"/>
  <c r="P656" i="2"/>
  <c r="Q655" i="2"/>
  <c r="P655" i="2"/>
  <c r="Q654" i="2"/>
  <c r="P654" i="2"/>
  <c r="Q653" i="2"/>
  <c r="P653" i="2"/>
  <c r="Q652" i="2"/>
  <c r="P652" i="2"/>
  <c r="Q651" i="2"/>
  <c r="P651" i="2"/>
  <c r="Q650" i="2"/>
  <c r="P650" i="2"/>
  <c r="Q649" i="2"/>
  <c r="P649" i="2"/>
  <c r="Q648" i="2"/>
  <c r="P648" i="2"/>
  <c r="Q647" i="2"/>
  <c r="P647" i="2"/>
  <c r="Q646" i="2"/>
  <c r="P646" i="2"/>
  <c r="Q645" i="2"/>
  <c r="P645" i="2"/>
  <c r="Q644" i="2"/>
  <c r="P644" i="2"/>
  <c r="Q643" i="2"/>
  <c r="P643" i="2"/>
  <c r="Q642" i="2"/>
  <c r="P642" i="2"/>
  <c r="Q641" i="2"/>
  <c r="P641" i="2"/>
  <c r="Q640" i="2"/>
  <c r="P640" i="2"/>
  <c r="Q639" i="2"/>
  <c r="P639" i="2"/>
  <c r="Q638" i="2"/>
  <c r="P638" i="2"/>
  <c r="Q637" i="2"/>
  <c r="P637" i="2"/>
  <c r="Q636" i="2"/>
  <c r="P636" i="2"/>
  <c r="Q635" i="2"/>
  <c r="P635" i="2"/>
  <c r="Q634" i="2"/>
  <c r="P634" i="2"/>
  <c r="Q633" i="2"/>
  <c r="P633" i="2"/>
  <c r="Q632" i="2"/>
  <c r="P632" i="2"/>
  <c r="Q631" i="2"/>
  <c r="P631" i="2"/>
  <c r="Q630" i="2"/>
  <c r="P630" i="2"/>
  <c r="Q629" i="2"/>
  <c r="P629" i="2"/>
  <c r="Q628" i="2"/>
  <c r="P628" i="2"/>
  <c r="Q627" i="2"/>
  <c r="P627" i="2"/>
  <c r="Q626" i="2"/>
  <c r="P626" i="2"/>
  <c r="Q625" i="2"/>
  <c r="P625" i="2"/>
  <c r="Q624" i="2"/>
  <c r="P624" i="2"/>
  <c r="Q623" i="2"/>
  <c r="P623" i="2"/>
  <c r="Q622" i="2"/>
  <c r="P622" i="2"/>
  <c r="Q621" i="2"/>
  <c r="P621" i="2"/>
  <c r="Q620" i="2"/>
  <c r="P620" i="2"/>
  <c r="Q619" i="2"/>
  <c r="P619" i="2"/>
  <c r="Q618" i="2"/>
  <c r="P618" i="2"/>
  <c r="Q617" i="2"/>
  <c r="P617" i="2"/>
  <c r="Q616" i="2"/>
  <c r="P616" i="2"/>
  <c r="Q615" i="2"/>
  <c r="P615" i="2"/>
  <c r="Q614" i="2"/>
  <c r="P614" i="2"/>
  <c r="Q613" i="2"/>
  <c r="P613" i="2"/>
  <c r="Q612" i="2"/>
  <c r="P612" i="2"/>
  <c r="Q611" i="2"/>
  <c r="P611" i="2"/>
  <c r="Q610" i="2"/>
  <c r="P610" i="2"/>
  <c r="Q609" i="2"/>
  <c r="P609" i="2"/>
  <c r="Q608" i="2"/>
  <c r="P608" i="2"/>
  <c r="Q607" i="2"/>
  <c r="P607" i="2"/>
  <c r="Q606" i="2"/>
  <c r="P606" i="2"/>
  <c r="Q605" i="2"/>
  <c r="P605" i="2"/>
  <c r="Q604" i="2"/>
  <c r="P604" i="2"/>
  <c r="Q603" i="2"/>
  <c r="P603" i="2"/>
  <c r="Q602" i="2"/>
  <c r="P602" i="2"/>
  <c r="Q601" i="2"/>
  <c r="P601" i="2"/>
  <c r="Q600" i="2"/>
  <c r="P600" i="2"/>
  <c r="Q599" i="2"/>
  <c r="P599" i="2"/>
  <c r="Q598" i="2"/>
  <c r="P598" i="2"/>
  <c r="Q597" i="2"/>
  <c r="P597" i="2"/>
  <c r="Q596" i="2"/>
  <c r="P596" i="2"/>
  <c r="Q595" i="2"/>
  <c r="P595" i="2"/>
  <c r="Q594" i="2"/>
  <c r="P594" i="2"/>
  <c r="Q593" i="2"/>
  <c r="P593" i="2"/>
  <c r="Q592" i="2"/>
  <c r="P592" i="2"/>
  <c r="Q591" i="2"/>
  <c r="P591" i="2"/>
  <c r="Q590" i="2"/>
  <c r="P590" i="2"/>
  <c r="Q589" i="2"/>
  <c r="P589" i="2"/>
  <c r="Q588" i="2"/>
  <c r="P588" i="2"/>
  <c r="Q587" i="2"/>
  <c r="P587" i="2"/>
  <c r="Q586" i="2"/>
  <c r="P586" i="2"/>
  <c r="Q585" i="2"/>
  <c r="P585" i="2"/>
  <c r="Q584" i="2"/>
  <c r="P584" i="2"/>
  <c r="Q583" i="2"/>
  <c r="P583" i="2"/>
  <c r="Q582" i="2"/>
  <c r="P582" i="2"/>
  <c r="Q581" i="2"/>
  <c r="P581" i="2"/>
  <c r="Q580" i="2"/>
  <c r="P580" i="2"/>
  <c r="Q579" i="2"/>
  <c r="P579" i="2"/>
  <c r="Q578" i="2"/>
  <c r="P578" i="2"/>
  <c r="Q577" i="2"/>
  <c r="P577" i="2"/>
  <c r="Q576" i="2"/>
  <c r="P576" i="2"/>
  <c r="Q575" i="2"/>
  <c r="P575" i="2"/>
  <c r="Q574" i="2"/>
  <c r="P574" i="2"/>
  <c r="Q573" i="2"/>
  <c r="P573" i="2"/>
  <c r="Q572" i="2"/>
  <c r="P572" i="2"/>
  <c r="Q571" i="2"/>
  <c r="P571" i="2"/>
  <c r="Q570" i="2"/>
  <c r="P570" i="2"/>
  <c r="Q569" i="2"/>
  <c r="P569" i="2"/>
  <c r="Q568" i="2"/>
  <c r="P568" i="2"/>
  <c r="Q567" i="2"/>
  <c r="P567" i="2"/>
  <c r="Q566" i="2"/>
  <c r="P566" i="2"/>
  <c r="Q565" i="2"/>
  <c r="P565" i="2"/>
  <c r="Q564" i="2"/>
  <c r="P564" i="2"/>
  <c r="Q563" i="2"/>
  <c r="P563" i="2"/>
  <c r="Q562" i="2"/>
  <c r="P562" i="2"/>
  <c r="Q561" i="2"/>
  <c r="P561" i="2"/>
  <c r="Q560" i="2"/>
  <c r="P560" i="2"/>
  <c r="Q559" i="2"/>
  <c r="P559" i="2"/>
  <c r="Q558" i="2"/>
  <c r="P558" i="2"/>
  <c r="Q557" i="2"/>
  <c r="P557" i="2"/>
  <c r="Q556" i="2"/>
  <c r="P556" i="2"/>
  <c r="Q555" i="2"/>
  <c r="P555" i="2"/>
  <c r="Q554" i="2"/>
  <c r="P554" i="2"/>
  <c r="Q553" i="2"/>
  <c r="P553" i="2"/>
  <c r="Q552" i="2"/>
  <c r="P552" i="2"/>
  <c r="Q551" i="2"/>
  <c r="P551" i="2"/>
  <c r="Q550" i="2"/>
  <c r="P550" i="2"/>
  <c r="Q549" i="2"/>
  <c r="P549" i="2"/>
  <c r="Q548" i="2"/>
  <c r="P548" i="2"/>
  <c r="Q547" i="2"/>
  <c r="P547" i="2"/>
  <c r="Q546" i="2"/>
  <c r="P546" i="2"/>
  <c r="Q545" i="2"/>
  <c r="P545" i="2"/>
  <c r="Q544" i="2"/>
  <c r="P544" i="2"/>
  <c r="Q543" i="2"/>
  <c r="P543" i="2"/>
  <c r="Q542" i="2"/>
  <c r="P542" i="2"/>
  <c r="Q541" i="2"/>
  <c r="P541" i="2"/>
  <c r="Q540" i="2"/>
  <c r="P540" i="2"/>
  <c r="Q539" i="2"/>
  <c r="P539" i="2"/>
  <c r="Q538" i="2"/>
  <c r="P538" i="2"/>
  <c r="Q537" i="2"/>
  <c r="P537" i="2"/>
  <c r="Q536" i="2"/>
  <c r="P536" i="2"/>
  <c r="Q535" i="2"/>
  <c r="P535" i="2"/>
  <c r="Q534" i="2"/>
  <c r="P534" i="2"/>
  <c r="Q533" i="2"/>
  <c r="P533" i="2"/>
  <c r="Q532" i="2"/>
  <c r="P532" i="2"/>
  <c r="Q531" i="2"/>
  <c r="P531" i="2"/>
  <c r="Q530" i="2"/>
  <c r="P530" i="2"/>
  <c r="Q529" i="2"/>
  <c r="P529" i="2"/>
  <c r="Q528" i="2"/>
  <c r="P528" i="2"/>
  <c r="Q527" i="2"/>
  <c r="P527" i="2"/>
  <c r="Q526" i="2"/>
  <c r="P526" i="2"/>
  <c r="Q525" i="2"/>
  <c r="P525" i="2"/>
  <c r="Q524" i="2"/>
  <c r="P524" i="2"/>
  <c r="Q523" i="2"/>
  <c r="P523" i="2"/>
  <c r="Q522" i="2"/>
  <c r="P522" i="2"/>
  <c r="Q521" i="2"/>
  <c r="P521" i="2"/>
  <c r="Q520" i="2"/>
  <c r="P520" i="2"/>
  <c r="Q519" i="2"/>
  <c r="P519" i="2"/>
  <c r="Q518" i="2"/>
  <c r="P518" i="2"/>
  <c r="Q517" i="2"/>
  <c r="P517" i="2"/>
  <c r="Q516" i="2"/>
  <c r="P516" i="2"/>
  <c r="Q515" i="2"/>
  <c r="P515" i="2"/>
  <c r="Q514" i="2"/>
  <c r="P514" i="2"/>
  <c r="Q513" i="2"/>
  <c r="P513" i="2"/>
  <c r="Q512" i="2"/>
  <c r="P512" i="2"/>
  <c r="Q511" i="2"/>
  <c r="P511" i="2"/>
  <c r="Q510" i="2"/>
  <c r="P510" i="2"/>
  <c r="Q509" i="2"/>
  <c r="P509" i="2"/>
  <c r="Q508" i="2"/>
  <c r="P508" i="2"/>
  <c r="Q507" i="2"/>
  <c r="P507" i="2"/>
  <c r="Q506" i="2"/>
  <c r="P506" i="2"/>
  <c r="Q505" i="2"/>
  <c r="P505" i="2"/>
  <c r="Q504" i="2"/>
  <c r="P504" i="2"/>
  <c r="Q503" i="2"/>
  <c r="P503" i="2"/>
  <c r="Q502" i="2"/>
  <c r="P502" i="2"/>
  <c r="Q501" i="2"/>
  <c r="P501" i="2"/>
  <c r="Q500" i="2"/>
  <c r="P500" i="2"/>
  <c r="Q499" i="2"/>
  <c r="P499" i="2"/>
  <c r="Q498" i="2"/>
  <c r="P498" i="2"/>
  <c r="Q497" i="2"/>
  <c r="P497" i="2"/>
  <c r="Q496" i="2"/>
  <c r="P496" i="2"/>
  <c r="Q495" i="2"/>
  <c r="P495" i="2"/>
  <c r="Q494" i="2"/>
  <c r="P494" i="2"/>
  <c r="Q493" i="2"/>
  <c r="P493" i="2"/>
  <c r="Q492" i="2"/>
  <c r="P492" i="2"/>
  <c r="Q491" i="2"/>
  <c r="P491" i="2"/>
  <c r="Q490" i="2"/>
  <c r="P490" i="2"/>
  <c r="Q489" i="2"/>
  <c r="P489" i="2"/>
  <c r="Q488" i="2"/>
  <c r="P488" i="2"/>
  <c r="Q487" i="2"/>
  <c r="P487" i="2"/>
  <c r="Q486" i="2"/>
  <c r="P486" i="2"/>
  <c r="Q485" i="2"/>
  <c r="P485" i="2"/>
  <c r="Q484" i="2"/>
  <c r="P484" i="2"/>
  <c r="Q483" i="2"/>
  <c r="P483" i="2"/>
  <c r="Q482" i="2"/>
  <c r="P482" i="2"/>
  <c r="Q481" i="2"/>
  <c r="P481" i="2"/>
  <c r="Q480" i="2"/>
  <c r="P480" i="2"/>
  <c r="Q479" i="2"/>
  <c r="P479" i="2"/>
  <c r="Q478" i="2"/>
  <c r="P478" i="2"/>
  <c r="Q477" i="2"/>
  <c r="P477" i="2"/>
  <c r="Q476" i="2"/>
  <c r="P476" i="2"/>
  <c r="Q475" i="2"/>
  <c r="P475" i="2"/>
  <c r="Q474" i="2"/>
  <c r="P474" i="2"/>
  <c r="Q473" i="2"/>
  <c r="P473" i="2"/>
  <c r="Q472" i="2"/>
  <c r="P472" i="2"/>
  <c r="Q471" i="2"/>
  <c r="P471" i="2"/>
  <c r="Q470" i="2"/>
  <c r="P470" i="2"/>
  <c r="Q469" i="2"/>
  <c r="P469" i="2"/>
  <c r="Q468" i="2"/>
  <c r="P468" i="2"/>
  <c r="Q467" i="2"/>
  <c r="P467" i="2"/>
  <c r="Q466" i="2"/>
  <c r="P466" i="2"/>
  <c r="Q465" i="2"/>
  <c r="P465" i="2"/>
  <c r="Q464" i="2"/>
  <c r="P464" i="2"/>
  <c r="Q463" i="2"/>
  <c r="P463" i="2"/>
  <c r="Q462" i="2"/>
  <c r="P462" i="2"/>
  <c r="Q461" i="2"/>
  <c r="P461" i="2"/>
  <c r="Q460" i="2"/>
  <c r="P460" i="2"/>
  <c r="Q459" i="2"/>
  <c r="P459" i="2"/>
  <c r="Q458" i="2"/>
  <c r="P458" i="2"/>
  <c r="Q457" i="2"/>
  <c r="P457" i="2"/>
  <c r="Q456" i="2"/>
  <c r="P456" i="2"/>
  <c r="Q455" i="2"/>
  <c r="P455" i="2"/>
  <c r="Q454" i="2"/>
  <c r="P454" i="2"/>
  <c r="Q453" i="2"/>
  <c r="P453" i="2"/>
  <c r="Q452" i="2"/>
  <c r="P452" i="2"/>
  <c r="Q451" i="2"/>
  <c r="P451" i="2"/>
  <c r="Q450" i="2"/>
  <c r="P450" i="2"/>
  <c r="Q449" i="2"/>
  <c r="P449" i="2"/>
  <c r="Q448" i="2"/>
  <c r="P448" i="2"/>
  <c r="Q447" i="2"/>
  <c r="P447" i="2"/>
  <c r="Q446" i="2"/>
  <c r="P446" i="2"/>
  <c r="Q445" i="2"/>
  <c r="P445" i="2"/>
  <c r="Q444" i="2"/>
  <c r="P444" i="2"/>
  <c r="Q443" i="2"/>
  <c r="P443" i="2"/>
  <c r="Q442" i="2"/>
  <c r="P442" i="2"/>
  <c r="Q441" i="2"/>
  <c r="P441" i="2"/>
  <c r="Q440" i="2"/>
  <c r="P440" i="2"/>
  <c r="Q439" i="2"/>
  <c r="P439" i="2"/>
  <c r="Q438" i="2"/>
  <c r="P438" i="2"/>
  <c r="Q437" i="2"/>
  <c r="P437" i="2"/>
  <c r="Q436" i="2"/>
  <c r="P436" i="2"/>
  <c r="Q435" i="2"/>
  <c r="P435" i="2"/>
  <c r="Q434" i="2"/>
  <c r="P434" i="2"/>
  <c r="Q433" i="2"/>
  <c r="P433" i="2"/>
  <c r="Q432" i="2"/>
  <c r="P432" i="2"/>
  <c r="Q431" i="2"/>
  <c r="P431" i="2"/>
  <c r="Q430" i="2"/>
  <c r="P430" i="2"/>
  <c r="Q429" i="2"/>
  <c r="P429" i="2"/>
  <c r="Q428" i="2"/>
  <c r="P428" i="2"/>
  <c r="Q427" i="2"/>
  <c r="P427" i="2"/>
  <c r="Q426" i="2"/>
  <c r="P426" i="2"/>
  <c r="Q425" i="2"/>
  <c r="P425" i="2"/>
  <c r="Q424" i="2"/>
  <c r="P424" i="2"/>
  <c r="Q423" i="2"/>
  <c r="P423" i="2"/>
  <c r="Q422" i="2"/>
  <c r="P422" i="2"/>
  <c r="Q421" i="2"/>
  <c r="P421" i="2"/>
  <c r="Q420" i="2"/>
  <c r="P420" i="2"/>
  <c r="Q419" i="2"/>
  <c r="P419" i="2"/>
  <c r="Q418" i="2"/>
  <c r="P418" i="2"/>
  <c r="Q417" i="2"/>
  <c r="P417" i="2"/>
  <c r="Q416" i="2"/>
  <c r="P416" i="2"/>
  <c r="Q415" i="2"/>
  <c r="P415" i="2"/>
  <c r="Q414" i="2"/>
  <c r="P414" i="2"/>
  <c r="Q413" i="2"/>
  <c r="P413" i="2"/>
  <c r="Q412" i="2"/>
  <c r="P412" i="2"/>
  <c r="Q411" i="2"/>
  <c r="P411" i="2"/>
  <c r="Q410" i="2"/>
  <c r="P410" i="2"/>
  <c r="Q409" i="2"/>
  <c r="P409" i="2"/>
  <c r="Q408" i="2"/>
  <c r="P408" i="2"/>
  <c r="Q407" i="2"/>
  <c r="P407" i="2"/>
  <c r="Q406" i="2"/>
  <c r="P406" i="2"/>
  <c r="Q405" i="2"/>
  <c r="P405" i="2"/>
  <c r="Q404" i="2"/>
  <c r="P404" i="2"/>
  <c r="Q403" i="2"/>
  <c r="P403" i="2"/>
  <c r="Q402" i="2"/>
  <c r="P402" i="2"/>
  <c r="Q401" i="2"/>
  <c r="P401" i="2"/>
  <c r="Q400" i="2"/>
  <c r="P400" i="2"/>
  <c r="Q399" i="2"/>
  <c r="P399" i="2"/>
  <c r="Q398" i="2"/>
  <c r="P398" i="2"/>
  <c r="Q397" i="2"/>
  <c r="P397" i="2"/>
  <c r="Q396" i="2"/>
  <c r="P396" i="2"/>
  <c r="Q395" i="2"/>
  <c r="P395" i="2"/>
  <c r="Q394" i="2"/>
  <c r="P394" i="2"/>
  <c r="Q393" i="2"/>
  <c r="P393" i="2"/>
  <c r="Q392" i="2"/>
  <c r="P392" i="2"/>
  <c r="Q391" i="2"/>
  <c r="P391" i="2"/>
  <c r="Q390" i="2"/>
  <c r="P390" i="2"/>
  <c r="Q389" i="2"/>
  <c r="P389" i="2"/>
  <c r="Q388" i="2"/>
  <c r="P388" i="2"/>
  <c r="Q387" i="2"/>
  <c r="P387" i="2"/>
  <c r="Q386" i="2"/>
  <c r="P386" i="2"/>
  <c r="Q385" i="2"/>
  <c r="P385" i="2"/>
  <c r="Q384" i="2"/>
  <c r="P384" i="2"/>
  <c r="Q383" i="2"/>
  <c r="P383" i="2"/>
  <c r="Q382" i="2"/>
  <c r="P382" i="2"/>
  <c r="Q381" i="2"/>
  <c r="P381" i="2"/>
  <c r="Q380" i="2"/>
  <c r="P380" i="2"/>
  <c r="Q379" i="2"/>
  <c r="P379" i="2"/>
  <c r="Q378" i="2"/>
  <c r="P378" i="2"/>
  <c r="Q377" i="2"/>
  <c r="P377" i="2"/>
  <c r="Q376" i="2"/>
  <c r="P376" i="2"/>
  <c r="Q375" i="2"/>
  <c r="P375" i="2"/>
  <c r="Q374" i="2"/>
  <c r="P374" i="2"/>
  <c r="Q373" i="2"/>
  <c r="P373" i="2"/>
  <c r="Q372" i="2"/>
  <c r="P372" i="2"/>
  <c r="Q371" i="2"/>
  <c r="P371" i="2"/>
  <c r="Q370" i="2"/>
  <c r="P370" i="2"/>
  <c r="Q369" i="2"/>
  <c r="P369" i="2"/>
  <c r="Q368" i="2"/>
  <c r="P368" i="2"/>
  <c r="Q367" i="2"/>
  <c r="P367" i="2"/>
  <c r="Q366" i="2"/>
  <c r="P366" i="2"/>
  <c r="Q365" i="2"/>
  <c r="P365" i="2"/>
  <c r="Q364" i="2"/>
  <c r="P364" i="2"/>
  <c r="Q363" i="2"/>
  <c r="P363" i="2"/>
  <c r="Q362" i="2"/>
  <c r="P362" i="2"/>
  <c r="Q361" i="2"/>
  <c r="P361" i="2"/>
  <c r="Q360" i="2"/>
  <c r="P360" i="2"/>
  <c r="Q359" i="2"/>
  <c r="P359" i="2"/>
  <c r="Q358" i="2"/>
  <c r="P358" i="2"/>
  <c r="Q357" i="2"/>
  <c r="P357" i="2"/>
  <c r="Q356" i="2"/>
  <c r="P356" i="2"/>
  <c r="Q355" i="2"/>
  <c r="P355" i="2"/>
  <c r="Q354" i="2"/>
  <c r="P354" i="2"/>
  <c r="Q353" i="2"/>
  <c r="P353" i="2"/>
  <c r="Q352" i="2"/>
  <c r="P352" i="2"/>
  <c r="Q351" i="2"/>
  <c r="P351" i="2"/>
  <c r="Q350" i="2"/>
  <c r="P350" i="2"/>
  <c r="Q349" i="2"/>
  <c r="P349" i="2"/>
  <c r="Q348" i="2"/>
  <c r="P348" i="2"/>
  <c r="Q347" i="2"/>
  <c r="P347" i="2"/>
  <c r="Q346" i="2"/>
  <c r="P346" i="2"/>
  <c r="Q345" i="2"/>
  <c r="P345" i="2"/>
  <c r="Q344" i="2"/>
  <c r="P344" i="2"/>
  <c r="Q343" i="2"/>
  <c r="P343" i="2"/>
  <c r="Q342" i="2"/>
  <c r="P342" i="2"/>
  <c r="Q341" i="2"/>
  <c r="P341" i="2"/>
  <c r="Q340" i="2"/>
  <c r="P340" i="2"/>
  <c r="Q339" i="2"/>
  <c r="P339" i="2"/>
  <c r="Q338" i="2"/>
  <c r="P338" i="2"/>
  <c r="Q337" i="2"/>
  <c r="P337" i="2"/>
  <c r="Q336" i="2"/>
  <c r="P336" i="2"/>
  <c r="Q335" i="2"/>
  <c r="P335" i="2"/>
  <c r="Q334" i="2"/>
  <c r="P334" i="2"/>
  <c r="Q333" i="2"/>
  <c r="P333" i="2"/>
  <c r="Q332" i="2"/>
  <c r="P332" i="2"/>
  <c r="Q331" i="2"/>
  <c r="P331" i="2"/>
  <c r="Q330" i="2"/>
  <c r="P330" i="2"/>
  <c r="Q329" i="2"/>
  <c r="P329" i="2"/>
  <c r="Q328" i="2"/>
  <c r="P328" i="2"/>
  <c r="Q327" i="2"/>
  <c r="P327" i="2"/>
  <c r="Q326" i="2"/>
  <c r="P326" i="2"/>
  <c r="Q325" i="2"/>
  <c r="P325" i="2"/>
  <c r="Q324" i="2"/>
  <c r="P324" i="2"/>
  <c r="Q323" i="2"/>
  <c r="P323" i="2"/>
  <c r="Q322" i="2"/>
  <c r="P322" i="2"/>
  <c r="Q321" i="2"/>
  <c r="P321" i="2"/>
  <c r="Q320" i="2"/>
  <c r="P320" i="2"/>
  <c r="Q319" i="2"/>
  <c r="P319" i="2"/>
  <c r="Q318" i="2"/>
  <c r="P318" i="2"/>
  <c r="Q317" i="2"/>
  <c r="P317" i="2"/>
  <c r="Q316" i="2"/>
  <c r="P316" i="2"/>
  <c r="Q315" i="2"/>
  <c r="P315" i="2"/>
  <c r="Q314" i="2"/>
  <c r="P314" i="2"/>
  <c r="Q313" i="2"/>
  <c r="P313" i="2"/>
  <c r="Q312" i="2"/>
  <c r="P312" i="2"/>
  <c r="Q311" i="2"/>
  <c r="P311" i="2"/>
  <c r="Q310" i="2"/>
  <c r="P310" i="2"/>
  <c r="Q309" i="2"/>
  <c r="P309" i="2"/>
  <c r="Q308" i="2"/>
  <c r="P308" i="2"/>
  <c r="Q307" i="2"/>
  <c r="P307" i="2"/>
  <c r="Q306" i="2"/>
  <c r="P306" i="2"/>
  <c r="Q305" i="2"/>
  <c r="P305" i="2"/>
  <c r="Q304" i="2"/>
  <c r="P304" i="2"/>
  <c r="Q303" i="2"/>
  <c r="P303" i="2"/>
  <c r="Q302" i="2"/>
  <c r="P302" i="2"/>
  <c r="Q301" i="2"/>
  <c r="P301" i="2"/>
  <c r="Q300" i="2"/>
  <c r="P300" i="2"/>
  <c r="Q299" i="2"/>
  <c r="P299" i="2"/>
  <c r="Q298" i="2"/>
  <c r="P298" i="2"/>
  <c r="Q297" i="2"/>
  <c r="P297" i="2"/>
  <c r="Q296" i="2"/>
  <c r="P296" i="2"/>
  <c r="Q295" i="2"/>
  <c r="P295" i="2"/>
  <c r="Q294" i="2"/>
  <c r="P294" i="2"/>
  <c r="Q293" i="2"/>
  <c r="P293" i="2"/>
  <c r="Q292" i="2"/>
  <c r="P292" i="2"/>
  <c r="Q291" i="2"/>
  <c r="P291" i="2"/>
  <c r="Q290" i="2"/>
  <c r="P290" i="2"/>
  <c r="Q289" i="2"/>
  <c r="P289" i="2"/>
  <c r="Q288" i="2"/>
  <c r="P288" i="2"/>
  <c r="Q287" i="2"/>
  <c r="P287" i="2"/>
  <c r="Q286" i="2"/>
  <c r="P286" i="2"/>
  <c r="Q285" i="2"/>
  <c r="P285" i="2"/>
  <c r="Q284" i="2"/>
  <c r="P284" i="2"/>
  <c r="Q283" i="2"/>
  <c r="P283" i="2"/>
  <c r="Q282" i="2"/>
  <c r="P282" i="2"/>
  <c r="Q281" i="2"/>
  <c r="P281" i="2"/>
  <c r="Q280" i="2"/>
  <c r="P280" i="2"/>
  <c r="Q279" i="2"/>
  <c r="P279" i="2"/>
  <c r="Q278" i="2"/>
  <c r="P278" i="2"/>
  <c r="Q277" i="2"/>
  <c r="P277" i="2"/>
  <c r="Q276" i="2"/>
  <c r="P276" i="2"/>
  <c r="Q275" i="2"/>
  <c r="P275" i="2"/>
  <c r="Q274" i="2"/>
  <c r="P274" i="2"/>
  <c r="Q273" i="2"/>
  <c r="P273" i="2"/>
  <c r="Q272" i="2"/>
  <c r="P272" i="2"/>
  <c r="Q271" i="2"/>
  <c r="P271" i="2"/>
  <c r="Q270" i="2"/>
  <c r="P270" i="2"/>
  <c r="Q269" i="2"/>
  <c r="P269" i="2"/>
  <c r="Q268" i="2"/>
  <c r="P268" i="2"/>
  <c r="Q267" i="2"/>
  <c r="P267" i="2"/>
  <c r="Q266" i="2"/>
  <c r="P266" i="2"/>
  <c r="Q265" i="2"/>
  <c r="P265" i="2"/>
  <c r="Q264" i="2"/>
  <c r="P264" i="2"/>
  <c r="Q263" i="2"/>
  <c r="P263" i="2"/>
  <c r="Q262" i="2"/>
  <c r="P262" i="2"/>
  <c r="Q261" i="2"/>
  <c r="P261" i="2"/>
  <c r="Q260" i="2"/>
  <c r="P260" i="2"/>
  <c r="Q259" i="2"/>
  <c r="P259" i="2"/>
  <c r="Q258" i="2"/>
  <c r="P258" i="2"/>
  <c r="Q257" i="2"/>
  <c r="P257" i="2"/>
  <c r="Q256" i="2"/>
  <c r="P256" i="2"/>
  <c r="Q255" i="2"/>
  <c r="P255" i="2"/>
  <c r="Q254" i="2"/>
  <c r="P254" i="2"/>
  <c r="Q253" i="2"/>
  <c r="P253" i="2"/>
  <c r="Q252" i="2"/>
  <c r="P252" i="2"/>
  <c r="Q251" i="2"/>
  <c r="P251" i="2"/>
  <c r="Q250" i="2"/>
  <c r="P250" i="2"/>
  <c r="Q249" i="2"/>
  <c r="P249" i="2"/>
  <c r="Q248" i="2"/>
  <c r="P248" i="2"/>
  <c r="Q247" i="2"/>
  <c r="P247" i="2"/>
  <c r="Q246" i="2"/>
  <c r="P246" i="2"/>
  <c r="Q245" i="2"/>
  <c r="P245" i="2"/>
  <c r="Q244" i="2"/>
  <c r="P244" i="2"/>
  <c r="Q243" i="2"/>
  <c r="P243" i="2"/>
  <c r="Q242" i="2"/>
  <c r="P242" i="2"/>
  <c r="Q241" i="2"/>
  <c r="P241" i="2"/>
  <c r="Q240" i="2"/>
  <c r="P240" i="2"/>
  <c r="Q239" i="2"/>
  <c r="P239" i="2"/>
  <c r="Q238" i="2"/>
  <c r="P238" i="2"/>
  <c r="Q237" i="2"/>
  <c r="P237" i="2"/>
  <c r="Q236" i="2"/>
  <c r="P236" i="2"/>
  <c r="Q235" i="2"/>
  <c r="P235" i="2"/>
  <c r="Q234" i="2"/>
  <c r="P234" i="2"/>
  <c r="Q233" i="2"/>
  <c r="P233" i="2"/>
  <c r="Q232" i="2"/>
  <c r="P232" i="2"/>
  <c r="Q231" i="2"/>
  <c r="P231" i="2"/>
  <c r="Q230" i="2"/>
  <c r="P230" i="2"/>
  <c r="Q229" i="2"/>
  <c r="P229" i="2"/>
  <c r="Q228" i="2"/>
  <c r="P228" i="2"/>
  <c r="Q227" i="2"/>
  <c r="P227" i="2"/>
  <c r="Q226" i="2"/>
  <c r="P226" i="2"/>
  <c r="Q225" i="2"/>
  <c r="P225" i="2"/>
  <c r="Q224" i="2"/>
  <c r="P224" i="2"/>
  <c r="Q223" i="2"/>
  <c r="P223" i="2"/>
  <c r="Q222" i="2"/>
  <c r="P222" i="2"/>
  <c r="Q221" i="2"/>
  <c r="P221" i="2"/>
  <c r="Q220" i="2"/>
  <c r="P220" i="2"/>
  <c r="Q219" i="2"/>
  <c r="P219" i="2"/>
  <c r="Q218" i="2"/>
  <c r="P218" i="2"/>
  <c r="Q217" i="2"/>
  <c r="P217" i="2"/>
  <c r="Q216" i="2"/>
  <c r="P216" i="2"/>
  <c r="Q215" i="2"/>
  <c r="P215" i="2"/>
  <c r="Q214" i="2"/>
  <c r="P214" i="2"/>
  <c r="Q213" i="2"/>
  <c r="P213" i="2"/>
  <c r="Q212" i="2"/>
  <c r="P212" i="2"/>
  <c r="Q211" i="2"/>
  <c r="P211" i="2"/>
  <c r="Q210" i="2"/>
  <c r="P210" i="2"/>
  <c r="Q209" i="2"/>
  <c r="P209" i="2"/>
  <c r="Q208" i="2"/>
  <c r="P208" i="2"/>
  <c r="Q207" i="2"/>
  <c r="P207" i="2"/>
  <c r="Q206" i="2"/>
  <c r="P206" i="2"/>
  <c r="Q205" i="2"/>
  <c r="P205" i="2"/>
  <c r="Q204" i="2"/>
  <c r="P204" i="2"/>
  <c r="Q203" i="2"/>
  <c r="P203" i="2"/>
  <c r="Q202" i="2"/>
  <c r="P202" i="2"/>
  <c r="Q201" i="2"/>
  <c r="P201" i="2"/>
  <c r="Q200" i="2"/>
  <c r="P200" i="2"/>
  <c r="Q199" i="2"/>
  <c r="P199" i="2"/>
  <c r="Q198" i="2"/>
  <c r="P198" i="2"/>
  <c r="Q197" i="2"/>
  <c r="P197" i="2"/>
  <c r="Q196" i="2"/>
  <c r="P196" i="2"/>
  <c r="Q195" i="2"/>
  <c r="P195" i="2"/>
  <c r="Q194" i="2"/>
  <c r="P194" i="2"/>
  <c r="Q193" i="2"/>
  <c r="P193" i="2"/>
  <c r="Q192" i="2"/>
  <c r="P192" i="2"/>
  <c r="Q191" i="2"/>
  <c r="P191" i="2"/>
  <c r="Q190" i="2"/>
  <c r="P190" i="2"/>
  <c r="Q189" i="2"/>
  <c r="P189" i="2"/>
  <c r="Q188" i="2"/>
  <c r="P188" i="2"/>
  <c r="Q187" i="2"/>
  <c r="P187" i="2"/>
  <c r="Q186" i="2"/>
  <c r="P186" i="2"/>
  <c r="Q185" i="2"/>
  <c r="P185" i="2"/>
  <c r="Q184" i="2"/>
  <c r="P184" i="2"/>
  <c r="Q183" i="2"/>
  <c r="P183" i="2"/>
  <c r="Q182" i="2"/>
  <c r="P182" i="2"/>
  <c r="Q181" i="2"/>
  <c r="P181" i="2"/>
  <c r="Q180" i="2"/>
  <c r="P180" i="2"/>
  <c r="Q179" i="2"/>
  <c r="P179" i="2"/>
  <c r="Q178" i="2"/>
  <c r="P178" i="2"/>
  <c r="Q177" i="2"/>
  <c r="P177" i="2"/>
  <c r="Q176" i="2"/>
  <c r="P176" i="2"/>
  <c r="Q175" i="2"/>
  <c r="P175" i="2"/>
  <c r="Q174" i="2"/>
  <c r="P174" i="2"/>
  <c r="Q173" i="2"/>
  <c r="P173" i="2"/>
  <c r="Q172" i="2"/>
  <c r="P172" i="2"/>
  <c r="Q171" i="2"/>
  <c r="P171" i="2"/>
  <c r="Q170" i="2"/>
  <c r="P170" i="2"/>
  <c r="Q169" i="2"/>
  <c r="P169" i="2"/>
  <c r="Q168" i="2"/>
  <c r="P168" i="2"/>
  <c r="Q167" i="2"/>
  <c r="P167" i="2"/>
  <c r="Q166" i="2"/>
  <c r="P166" i="2"/>
  <c r="Q165" i="2"/>
  <c r="P165" i="2"/>
  <c r="Q164" i="2"/>
  <c r="P164" i="2"/>
  <c r="Q163" i="2"/>
  <c r="P163" i="2"/>
  <c r="Q162" i="2"/>
  <c r="P162" i="2"/>
  <c r="Q161" i="2"/>
  <c r="P161" i="2"/>
  <c r="Q160" i="2"/>
  <c r="P160" i="2"/>
  <c r="Q159" i="2"/>
  <c r="P159" i="2"/>
  <c r="Q158" i="2"/>
  <c r="P158" i="2"/>
  <c r="Q157" i="2"/>
  <c r="P157" i="2"/>
  <c r="Q156" i="2"/>
  <c r="P156" i="2"/>
  <c r="Q155" i="2"/>
  <c r="P155" i="2"/>
  <c r="Q154" i="2"/>
  <c r="P154" i="2"/>
  <c r="Q153" i="2"/>
  <c r="P153" i="2"/>
  <c r="Q152" i="2"/>
  <c r="P152" i="2"/>
  <c r="Q151" i="2"/>
  <c r="P151" i="2"/>
  <c r="Q150" i="2"/>
  <c r="P150" i="2"/>
  <c r="Q149" i="2"/>
  <c r="P149" i="2"/>
  <c r="Q148" i="2"/>
  <c r="P148" i="2"/>
  <c r="Q147" i="2"/>
  <c r="P147" i="2"/>
  <c r="Q146" i="2"/>
  <c r="P146" i="2"/>
  <c r="Q145" i="2"/>
  <c r="P145" i="2"/>
  <c r="Q144" i="2"/>
  <c r="P144" i="2"/>
  <c r="Q143" i="2"/>
  <c r="P143" i="2"/>
  <c r="Q142" i="2"/>
  <c r="P142" i="2"/>
  <c r="Q141" i="2"/>
  <c r="P141" i="2"/>
  <c r="Q140" i="2"/>
  <c r="P140" i="2"/>
  <c r="Q139" i="2"/>
  <c r="P139" i="2"/>
  <c r="Q138" i="2"/>
  <c r="P138" i="2"/>
  <c r="Q137" i="2"/>
  <c r="P137" i="2"/>
  <c r="Q136" i="2"/>
  <c r="P136" i="2"/>
  <c r="Q135" i="2"/>
  <c r="P135" i="2"/>
  <c r="Q134" i="2"/>
  <c r="P134" i="2"/>
  <c r="Q133" i="2"/>
  <c r="P133" i="2"/>
  <c r="Q132" i="2"/>
  <c r="P132" i="2"/>
  <c r="Q131" i="2"/>
  <c r="P131" i="2"/>
  <c r="Q130" i="2"/>
  <c r="P130" i="2"/>
  <c r="Q129" i="2"/>
  <c r="P129" i="2"/>
  <c r="Q128" i="2"/>
  <c r="P128" i="2"/>
  <c r="Q127" i="2"/>
  <c r="P127" i="2"/>
  <c r="Q126" i="2"/>
  <c r="P126" i="2"/>
  <c r="Q125" i="2"/>
  <c r="P125" i="2"/>
  <c r="Q124" i="2"/>
  <c r="P124" i="2"/>
  <c r="Q123" i="2"/>
  <c r="P123" i="2"/>
  <c r="Q122" i="2"/>
  <c r="P122" i="2"/>
  <c r="Q121" i="2"/>
  <c r="P121" i="2"/>
  <c r="Q120" i="2"/>
  <c r="P120" i="2"/>
  <c r="Q119" i="2"/>
  <c r="P119" i="2"/>
  <c r="Q118" i="2"/>
  <c r="P118" i="2"/>
  <c r="Q117" i="2"/>
  <c r="P117" i="2"/>
  <c r="Q116" i="2"/>
  <c r="P116" i="2"/>
  <c r="Q115" i="2"/>
  <c r="P115" i="2"/>
  <c r="Q114" i="2"/>
  <c r="P114" i="2"/>
  <c r="Q113" i="2"/>
  <c r="P113" i="2"/>
  <c r="Q112" i="2"/>
  <c r="P112" i="2"/>
  <c r="Q111" i="2"/>
  <c r="P111" i="2"/>
  <c r="Q110" i="2"/>
  <c r="P110" i="2"/>
  <c r="Q109" i="2"/>
  <c r="P109" i="2"/>
  <c r="Q108" i="2"/>
  <c r="P108" i="2"/>
  <c r="Q107" i="2"/>
  <c r="P107" i="2"/>
  <c r="Q106" i="2"/>
  <c r="P106" i="2"/>
  <c r="Q105" i="2"/>
  <c r="P105" i="2"/>
  <c r="Q104" i="2"/>
  <c r="P104" i="2"/>
  <c r="Q103" i="2"/>
  <c r="P103" i="2"/>
  <c r="Q102" i="2"/>
  <c r="P102" i="2"/>
  <c r="Q101" i="2"/>
  <c r="P101" i="2"/>
  <c r="Q100" i="2"/>
  <c r="P100" i="2"/>
  <c r="Q99" i="2"/>
  <c r="P99" i="2"/>
  <c r="Q98" i="2"/>
  <c r="P98" i="2"/>
  <c r="Q97" i="2"/>
  <c r="P97" i="2"/>
  <c r="Q96" i="2"/>
  <c r="P96" i="2"/>
  <c r="Q95" i="2"/>
  <c r="P95" i="2"/>
  <c r="Q94" i="2"/>
  <c r="P94" i="2"/>
  <c r="Q93" i="2"/>
  <c r="P93" i="2"/>
  <c r="Q92" i="2"/>
  <c r="P92" i="2"/>
  <c r="Q91" i="2"/>
  <c r="P91" i="2"/>
  <c r="Q90" i="2"/>
  <c r="P90" i="2"/>
  <c r="Q89" i="2"/>
  <c r="P89" i="2"/>
  <c r="Q88" i="2"/>
  <c r="P88" i="2"/>
  <c r="Q87" i="2"/>
  <c r="P87" i="2"/>
  <c r="Q86" i="2"/>
  <c r="P86" i="2"/>
  <c r="Q85" i="2"/>
  <c r="P85" i="2"/>
  <c r="Q84" i="2"/>
  <c r="P84" i="2"/>
  <c r="Q83" i="2"/>
  <c r="P83" i="2"/>
  <c r="Q82" i="2"/>
  <c r="P82" i="2"/>
  <c r="Q81" i="2"/>
  <c r="P81" i="2"/>
  <c r="Q80" i="2"/>
  <c r="P80" i="2"/>
  <c r="Q79" i="2"/>
  <c r="P79" i="2"/>
  <c r="Q78" i="2"/>
  <c r="P78" i="2"/>
  <c r="Q77" i="2"/>
  <c r="P77" i="2"/>
  <c r="Q76" i="2"/>
  <c r="P76" i="2"/>
  <c r="Q75" i="2"/>
  <c r="P75" i="2"/>
  <c r="Q74" i="2"/>
  <c r="P74" i="2"/>
  <c r="Q73" i="2"/>
  <c r="P73" i="2"/>
  <c r="Q72" i="2"/>
  <c r="P72" i="2"/>
  <c r="Q71" i="2"/>
  <c r="P71" i="2"/>
  <c r="Q70" i="2"/>
  <c r="P70" i="2"/>
  <c r="Q69" i="2"/>
  <c r="P69" i="2"/>
  <c r="Q68" i="2"/>
  <c r="P68" i="2"/>
  <c r="Q67" i="2"/>
  <c r="P67" i="2"/>
  <c r="Q66" i="2"/>
  <c r="P66" i="2"/>
  <c r="Q65" i="2"/>
  <c r="P65" i="2"/>
  <c r="Q64" i="2"/>
  <c r="P64" i="2"/>
  <c r="Q63" i="2"/>
  <c r="P63" i="2"/>
  <c r="Q62" i="2"/>
  <c r="P62" i="2"/>
  <c r="Q61" i="2"/>
  <c r="P61" i="2"/>
  <c r="Q60" i="2"/>
  <c r="P60" i="2"/>
  <c r="Q59" i="2"/>
  <c r="P59" i="2"/>
  <c r="Q58" i="2"/>
  <c r="P58" i="2"/>
  <c r="Q57" i="2"/>
  <c r="P57" i="2"/>
  <c r="Q56" i="2"/>
  <c r="P56" i="2"/>
  <c r="Q55" i="2"/>
  <c r="P55" i="2"/>
  <c r="Q54" i="2"/>
  <c r="P54" i="2"/>
  <c r="Q53" i="2"/>
  <c r="P53" i="2"/>
  <c r="Q52" i="2"/>
  <c r="P52" i="2"/>
  <c r="Q51" i="2"/>
  <c r="P51" i="2"/>
  <c r="Q50" i="2"/>
  <c r="P50" i="2"/>
  <c r="Q49" i="2"/>
  <c r="P49" i="2"/>
  <c r="Q48" i="2"/>
  <c r="P48" i="2"/>
  <c r="Q47" i="2"/>
  <c r="P47" i="2"/>
  <c r="Q46" i="2"/>
  <c r="P46" i="2"/>
  <c r="Q45" i="2"/>
  <c r="P45" i="2"/>
  <c r="Q44" i="2"/>
  <c r="P44" i="2"/>
  <c r="Q43" i="2"/>
  <c r="P43" i="2"/>
  <c r="Q42" i="2"/>
  <c r="P42" i="2"/>
  <c r="Q41" i="2"/>
  <c r="P41" i="2"/>
  <c r="Q40" i="2"/>
  <c r="P40" i="2"/>
  <c r="Q39" i="2"/>
  <c r="P39" i="2"/>
  <c r="Q38" i="2"/>
  <c r="P38" i="2"/>
  <c r="Q37" i="2"/>
  <c r="P37" i="2"/>
  <c r="Q36" i="2"/>
  <c r="P36" i="2"/>
  <c r="Q35" i="2"/>
  <c r="P35" i="2"/>
  <c r="Q34" i="2"/>
  <c r="P34" i="2"/>
  <c r="Q33" i="2"/>
  <c r="P33" i="2"/>
  <c r="Q32" i="2"/>
  <c r="P32" i="2"/>
  <c r="Q31" i="2"/>
  <c r="P31" i="2"/>
  <c r="Q30" i="2"/>
  <c r="P30" i="2"/>
  <c r="Q29" i="2"/>
  <c r="P29" i="2"/>
  <c r="Q28" i="2"/>
  <c r="P28" i="2"/>
  <c r="Q27" i="2"/>
  <c r="P27" i="2"/>
  <c r="Q26" i="2"/>
  <c r="P26" i="2"/>
  <c r="Q25" i="2"/>
  <c r="P25" i="2"/>
  <c r="Q24" i="2"/>
  <c r="P24" i="2"/>
  <c r="Q23" i="2"/>
  <c r="P23" i="2"/>
  <c r="Q22" i="2"/>
  <c r="P22" i="2"/>
  <c r="Q21" i="2"/>
  <c r="P21" i="2"/>
  <c r="Q20" i="2"/>
  <c r="P20" i="2"/>
  <c r="Q19" i="2"/>
  <c r="P19" i="2"/>
  <c r="Q18" i="2"/>
  <c r="P18" i="2"/>
  <c r="Q17" i="2"/>
  <c r="P17" i="2"/>
  <c r="Q16" i="2"/>
  <c r="P16" i="2"/>
  <c r="Q15" i="2"/>
  <c r="P15" i="2"/>
  <c r="Q14" i="2"/>
  <c r="P14" i="2"/>
  <c r="Q13" i="2"/>
  <c r="P13" i="2"/>
  <c r="Q12" i="2"/>
  <c r="P12" i="2"/>
  <c r="Q11" i="2"/>
  <c r="P11" i="2"/>
  <c r="Q10" i="2"/>
  <c r="P10" i="2"/>
  <c r="Q9" i="2"/>
  <c r="P9" i="2"/>
  <c r="Q8" i="2"/>
  <c r="P8" i="2"/>
  <c r="Q7" i="2"/>
  <c r="P7" i="2"/>
  <c r="Q6" i="2"/>
  <c r="P6" i="2"/>
  <c r="Q5" i="2"/>
  <c r="P5" i="2"/>
  <c r="Q4" i="2"/>
  <c r="P4" i="2"/>
  <c r="Q3" i="2"/>
  <c r="P3" i="2"/>
  <c r="Q2" i="2"/>
  <c r="P2" i="2"/>
  <c r="R3" i="2"/>
  <c r="R4" i="2"/>
  <c r="R5" i="2"/>
  <c r="R6" i="2"/>
  <c r="R7" i="2"/>
  <c r="R8" i="2"/>
  <c r="R9" i="2"/>
  <c r="R10" i="2"/>
  <c r="R11" i="2"/>
  <c r="R12" i="2"/>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R91" i="2"/>
  <c r="R92" i="2"/>
  <c r="R93" i="2"/>
  <c r="R94" i="2"/>
  <c r="R95" i="2"/>
  <c r="R96" i="2"/>
  <c r="R97" i="2"/>
  <c r="R98" i="2"/>
  <c r="R99" i="2"/>
  <c r="R100" i="2"/>
  <c r="R101" i="2"/>
  <c r="R102" i="2"/>
  <c r="R103" i="2"/>
  <c r="R104" i="2"/>
  <c r="R105" i="2"/>
  <c r="R106" i="2"/>
  <c r="R107" i="2"/>
  <c r="R108" i="2"/>
  <c r="R109" i="2"/>
  <c r="R110" i="2"/>
  <c r="R111" i="2"/>
  <c r="R112" i="2"/>
  <c r="R113" i="2"/>
  <c r="R114" i="2"/>
  <c r="R115" i="2"/>
  <c r="R116" i="2"/>
  <c r="R117" i="2"/>
  <c r="R118" i="2"/>
  <c r="R119" i="2"/>
  <c r="R120" i="2"/>
  <c r="R121" i="2"/>
  <c r="R122" i="2"/>
  <c r="R123" i="2"/>
  <c r="R124" i="2"/>
  <c r="R125" i="2"/>
  <c r="R126" i="2"/>
  <c r="R127" i="2"/>
  <c r="R128" i="2"/>
  <c r="R129" i="2"/>
  <c r="R130" i="2"/>
  <c r="R131" i="2"/>
  <c r="R132" i="2"/>
  <c r="R133" i="2"/>
  <c r="R134" i="2"/>
  <c r="R135" i="2"/>
  <c r="R136" i="2"/>
  <c r="R137" i="2"/>
  <c r="R138" i="2"/>
  <c r="R139" i="2"/>
  <c r="R140" i="2"/>
  <c r="R141" i="2"/>
  <c r="R142" i="2"/>
  <c r="R143" i="2"/>
  <c r="R144" i="2"/>
  <c r="R145" i="2"/>
  <c r="R146" i="2"/>
  <c r="R147" i="2"/>
  <c r="R148" i="2"/>
  <c r="R149" i="2"/>
  <c r="R150" i="2"/>
  <c r="R151" i="2"/>
  <c r="R152" i="2"/>
  <c r="R153" i="2"/>
  <c r="R154" i="2"/>
  <c r="R155" i="2"/>
  <c r="R156" i="2"/>
  <c r="R157" i="2"/>
  <c r="R158" i="2"/>
  <c r="R159" i="2"/>
  <c r="R160" i="2"/>
  <c r="R161" i="2"/>
  <c r="R162" i="2"/>
  <c r="R163" i="2"/>
  <c r="R164" i="2"/>
  <c r="R165" i="2"/>
  <c r="R166" i="2"/>
  <c r="R167" i="2"/>
  <c r="R168" i="2"/>
  <c r="R169" i="2"/>
  <c r="R170" i="2"/>
  <c r="R171" i="2"/>
  <c r="R172" i="2"/>
  <c r="R173" i="2"/>
  <c r="R174" i="2"/>
  <c r="R175" i="2"/>
  <c r="R176" i="2"/>
  <c r="R177" i="2"/>
  <c r="R178" i="2"/>
  <c r="R179" i="2"/>
  <c r="R180" i="2"/>
  <c r="R181" i="2"/>
  <c r="R182" i="2"/>
  <c r="R183" i="2"/>
  <c r="R184" i="2"/>
  <c r="R185" i="2"/>
  <c r="R186" i="2"/>
  <c r="R187" i="2"/>
  <c r="R188" i="2"/>
  <c r="R189" i="2"/>
  <c r="R190" i="2"/>
  <c r="R191" i="2"/>
  <c r="R192" i="2"/>
  <c r="R193" i="2"/>
  <c r="R194" i="2"/>
  <c r="R195" i="2"/>
  <c r="R196" i="2"/>
  <c r="R197" i="2"/>
  <c r="R198" i="2"/>
  <c r="R199" i="2"/>
  <c r="R200" i="2"/>
  <c r="R201" i="2"/>
  <c r="R202" i="2"/>
  <c r="R203" i="2"/>
  <c r="R204" i="2"/>
  <c r="R205" i="2"/>
  <c r="R206" i="2"/>
  <c r="R207" i="2"/>
  <c r="R208" i="2"/>
  <c r="R209" i="2"/>
  <c r="R210" i="2"/>
  <c r="R211" i="2"/>
  <c r="R212" i="2"/>
  <c r="R213" i="2"/>
  <c r="R214" i="2"/>
  <c r="R215" i="2"/>
  <c r="R216" i="2"/>
  <c r="R217" i="2"/>
  <c r="R218" i="2"/>
  <c r="R219" i="2"/>
  <c r="R220" i="2"/>
  <c r="R221" i="2"/>
  <c r="R222" i="2"/>
  <c r="R223" i="2"/>
  <c r="R224" i="2"/>
  <c r="R225" i="2"/>
  <c r="R226" i="2"/>
  <c r="R227" i="2"/>
  <c r="R228" i="2"/>
  <c r="R229" i="2"/>
  <c r="R230" i="2"/>
  <c r="R231" i="2"/>
  <c r="R232" i="2"/>
  <c r="R233" i="2"/>
  <c r="R234" i="2"/>
  <c r="R235" i="2"/>
  <c r="R236" i="2"/>
  <c r="R237" i="2"/>
  <c r="R238" i="2"/>
  <c r="R239" i="2"/>
  <c r="R240" i="2"/>
  <c r="R241" i="2"/>
  <c r="R242" i="2"/>
  <c r="R243" i="2"/>
  <c r="R244" i="2"/>
  <c r="R245" i="2"/>
  <c r="R246" i="2"/>
  <c r="R247" i="2"/>
  <c r="R248" i="2"/>
  <c r="R249" i="2"/>
  <c r="R250" i="2"/>
  <c r="R251" i="2"/>
  <c r="R252" i="2"/>
  <c r="R253" i="2"/>
  <c r="R254" i="2"/>
  <c r="R255" i="2"/>
  <c r="R256" i="2"/>
  <c r="R257" i="2"/>
  <c r="R258" i="2"/>
  <c r="R259" i="2"/>
  <c r="R260" i="2"/>
  <c r="R261" i="2"/>
  <c r="R262" i="2"/>
  <c r="R263" i="2"/>
  <c r="R264" i="2"/>
  <c r="R265" i="2"/>
  <c r="R266" i="2"/>
  <c r="R267" i="2"/>
  <c r="R268" i="2"/>
  <c r="R269" i="2"/>
  <c r="R270" i="2"/>
  <c r="R271" i="2"/>
  <c r="R272" i="2"/>
  <c r="R273" i="2"/>
  <c r="R274" i="2"/>
  <c r="R275" i="2"/>
  <c r="R276" i="2"/>
  <c r="R277" i="2"/>
  <c r="R278" i="2"/>
  <c r="R279" i="2"/>
  <c r="R280" i="2"/>
  <c r="R281" i="2"/>
  <c r="R282" i="2"/>
  <c r="R283" i="2"/>
  <c r="R284" i="2"/>
  <c r="R285" i="2"/>
  <c r="R286" i="2"/>
  <c r="R287" i="2"/>
  <c r="R288" i="2"/>
  <c r="R289" i="2"/>
  <c r="R290" i="2"/>
  <c r="R291" i="2"/>
  <c r="R292" i="2"/>
  <c r="R293" i="2"/>
  <c r="R294" i="2"/>
  <c r="R295" i="2"/>
  <c r="R296" i="2"/>
  <c r="R297" i="2"/>
  <c r="R298" i="2"/>
  <c r="R299" i="2"/>
  <c r="R300" i="2"/>
  <c r="R301" i="2"/>
  <c r="R302" i="2"/>
  <c r="R303" i="2"/>
  <c r="R304" i="2"/>
  <c r="R305" i="2"/>
  <c r="R306" i="2"/>
  <c r="R307" i="2"/>
  <c r="R308" i="2"/>
  <c r="R309" i="2"/>
  <c r="R310" i="2"/>
  <c r="R311" i="2"/>
  <c r="R312" i="2"/>
  <c r="R313" i="2"/>
  <c r="R314" i="2"/>
  <c r="R315" i="2"/>
  <c r="R316" i="2"/>
  <c r="R317" i="2"/>
  <c r="R318" i="2"/>
  <c r="R319" i="2"/>
  <c r="R320" i="2"/>
  <c r="R321" i="2"/>
  <c r="R322" i="2"/>
  <c r="R323" i="2"/>
  <c r="R324" i="2"/>
  <c r="R325" i="2"/>
  <c r="R326" i="2"/>
  <c r="R327" i="2"/>
  <c r="R328" i="2"/>
  <c r="R329" i="2"/>
  <c r="R330" i="2"/>
  <c r="R331" i="2"/>
  <c r="R332" i="2"/>
  <c r="R333" i="2"/>
  <c r="R334" i="2"/>
  <c r="R335" i="2"/>
  <c r="R336" i="2"/>
  <c r="R337" i="2"/>
  <c r="R338" i="2"/>
  <c r="R339" i="2"/>
  <c r="R340" i="2"/>
  <c r="R341" i="2"/>
  <c r="R342" i="2"/>
  <c r="R343" i="2"/>
  <c r="R344" i="2"/>
  <c r="R345" i="2"/>
  <c r="R346" i="2"/>
  <c r="R347" i="2"/>
  <c r="R348" i="2"/>
  <c r="R349" i="2"/>
  <c r="R350" i="2"/>
  <c r="R351" i="2"/>
  <c r="R352" i="2"/>
  <c r="R353" i="2"/>
  <c r="R354" i="2"/>
  <c r="R355" i="2"/>
  <c r="R356" i="2"/>
  <c r="R357" i="2"/>
  <c r="R358" i="2"/>
  <c r="R359" i="2"/>
  <c r="R360" i="2"/>
  <c r="R361" i="2"/>
  <c r="R362" i="2"/>
  <c r="R363" i="2"/>
  <c r="R364" i="2"/>
  <c r="R365" i="2"/>
  <c r="R366" i="2"/>
  <c r="R367" i="2"/>
  <c r="R368" i="2"/>
  <c r="R369" i="2"/>
  <c r="R370" i="2"/>
  <c r="R371" i="2"/>
  <c r="R372" i="2"/>
  <c r="R373" i="2"/>
  <c r="R374" i="2"/>
  <c r="R375" i="2"/>
  <c r="R376" i="2"/>
  <c r="R377" i="2"/>
  <c r="R378" i="2"/>
  <c r="R379" i="2"/>
  <c r="R380" i="2"/>
  <c r="R381" i="2"/>
  <c r="R382" i="2"/>
  <c r="R383" i="2"/>
  <c r="R384" i="2"/>
  <c r="R385" i="2"/>
  <c r="R386" i="2"/>
  <c r="R387" i="2"/>
  <c r="R388" i="2"/>
  <c r="R389" i="2"/>
  <c r="R390" i="2"/>
  <c r="R391" i="2"/>
  <c r="R392" i="2"/>
  <c r="R393" i="2"/>
  <c r="R394" i="2"/>
  <c r="R395" i="2"/>
  <c r="R396" i="2"/>
  <c r="R397" i="2"/>
  <c r="R398" i="2"/>
  <c r="R399" i="2"/>
  <c r="R400" i="2"/>
  <c r="R401" i="2"/>
  <c r="R402" i="2"/>
  <c r="R403" i="2"/>
  <c r="R404" i="2"/>
  <c r="R405" i="2"/>
  <c r="R406" i="2"/>
  <c r="R407" i="2"/>
  <c r="R408" i="2"/>
  <c r="R409" i="2"/>
  <c r="R410" i="2"/>
  <c r="R411" i="2"/>
  <c r="R412" i="2"/>
  <c r="R413" i="2"/>
  <c r="R414" i="2"/>
  <c r="R415" i="2"/>
  <c r="R416" i="2"/>
  <c r="R417" i="2"/>
  <c r="R418" i="2"/>
  <c r="R419" i="2"/>
  <c r="R420" i="2"/>
  <c r="R421" i="2"/>
  <c r="R422" i="2"/>
  <c r="R423" i="2"/>
  <c r="R424" i="2"/>
  <c r="R425" i="2"/>
  <c r="R426" i="2"/>
  <c r="R427" i="2"/>
  <c r="R428" i="2"/>
  <c r="R429" i="2"/>
  <c r="R430" i="2"/>
  <c r="R431" i="2"/>
  <c r="R432" i="2"/>
  <c r="R433" i="2"/>
  <c r="R434" i="2"/>
  <c r="R435" i="2"/>
  <c r="R436" i="2"/>
  <c r="R437" i="2"/>
  <c r="R438" i="2"/>
  <c r="R439" i="2"/>
  <c r="R440" i="2"/>
  <c r="R441" i="2"/>
  <c r="R442" i="2"/>
  <c r="R443" i="2"/>
  <c r="R444" i="2"/>
  <c r="R445" i="2"/>
  <c r="R446" i="2"/>
  <c r="R447" i="2"/>
  <c r="R448" i="2"/>
  <c r="R449" i="2"/>
  <c r="R450" i="2"/>
  <c r="R451" i="2"/>
  <c r="R452" i="2"/>
  <c r="R453" i="2"/>
  <c r="R454" i="2"/>
  <c r="R455" i="2"/>
  <c r="R456" i="2"/>
  <c r="R457" i="2"/>
  <c r="R458" i="2"/>
  <c r="R459" i="2"/>
  <c r="R460" i="2"/>
  <c r="R461" i="2"/>
  <c r="R462" i="2"/>
  <c r="R463" i="2"/>
  <c r="R464" i="2"/>
  <c r="R465" i="2"/>
  <c r="R466" i="2"/>
  <c r="R467" i="2"/>
  <c r="R468" i="2"/>
  <c r="R469" i="2"/>
  <c r="R470" i="2"/>
  <c r="R471" i="2"/>
  <c r="R472" i="2"/>
  <c r="R473" i="2"/>
  <c r="R474" i="2"/>
  <c r="R475" i="2"/>
  <c r="R476" i="2"/>
  <c r="R477" i="2"/>
  <c r="R478" i="2"/>
  <c r="R479" i="2"/>
  <c r="R480" i="2"/>
  <c r="R481" i="2"/>
  <c r="R482" i="2"/>
  <c r="R483" i="2"/>
  <c r="R484" i="2"/>
  <c r="R485" i="2"/>
  <c r="R486" i="2"/>
  <c r="R487" i="2"/>
  <c r="R488" i="2"/>
  <c r="R489" i="2"/>
  <c r="R490" i="2"/>
  <c r="R491" i="2"/>
  <c r="R492" i="2"/>
  <c r="R493" i="2"/>
  <c r="R494" i="2"/>
  <c r="R495" i="2"/>
  <c r="R496" i="2"/>
  <c r="R497" i="2"/>
  <c r="R498" i="2"/>
  <c r="R499" i="2"/>
  <c r="R500" i="2"/>
  <c r="R501" i="2"/>
  <c r="R502" i="2"/>
  <c r="R503" i="2"/>
  <c r="R504" i="2"/>
  <c r="R505" i="2"/>
  <c r="R506" i="2"/>
  <c r="R507" i="2"/>
  <c r="R508" i="2"/>
  <c r="R509" i="2"/>
  <c r="R510" i="2"/>
  <c r="R511" i="2"/>
  <c r="R512" i="2"/>
  <c r="R513" i="2"/>
  <c r="R514" i="2"/>
  <c r="R515" i="2"/>
  <c r="R516" i="2"/>
  <c r="R517" i="2"/>
  <c r="R518" i="2"/>
  <c r="R519" i="2"/>
  <c r="R520" i="2"/>
  <c r="R521" i="2"/>
  <c r="R522" i="2"/>
  <c r="R523" i="2"/>
  <c r="R524" i="2"/>
  <c r="R525" i="2"/>
  <c r="R526" i="2"/>
  <c r="R527" i="2"/>
  <c r="R528" i="2"/>
  <c r="R529" i="2"/>
  <c r="R530" i="2"/>
  <c r="R531" i="2"/>
  <c r="R532" i="2"/>
  <c r="R533" i="2"/>
  <c r="R534" i="2"/>
  <c r="R535" i="2"/>
  <c r="R536" i="2"/>
  <c r="R537" i="2"/>
  <c r="R538" i="2"/>
  <c r="R539" i="2"/>
  <c r="R540" i="2"/>
  <c r="R541" i="2"/>
  <c r="R542" i="2"/>
  <c r="R543" i="2"/>
  <c r="R544" i="2"/>
  <c r="R545" i="2"/>
  <c r="R546" i="2"/>
  <c r="R547" i="2"/>
  <c r="R548" i="2"/>
  <c r="R549" i="2"/>
  <c r="R550" i="2"/>
  <c r="R551" i="2"/>
  <c r="R552" i="2"/>
  <c r="R553" i="2"/>
  <c r="R554" i="2"/>
  <c r="R555" i="2"/>
  <c r="R556" i="2"/>
  <c r="R557" i="2"/>
  <c r="R558" i="2"/>
  <c r="R559" i="2"/>
  <c r="R560" i="2"/>
  <c r="R561" i="2"/>
  <c r="R562" i="2"/>
  <c r="R563" i="2"/>
  <c r="R564" i="2"/>
  <c r="R565" i="2"/>
  <c r="R566" i="2"/>
  <c r="R567" i="2"/>
  <c r="R568" i="2"/>
  <c r="R569" i="2"/>
  <c r="R570" i="2"/>
  <c r="R571" i="2"/>
  <c r="R572" i="2"/>
  <c r="R573" i="2"/>
  <c r="R574" i="2"/>
  <c r="R575" i="2"/>
  <c r="R576" i="2"/>
  <c r="R577" i="2"/>
  <c r="R578" i="2"/>
  <c r="R579" i="2"/>
  <c r="R580" i="2"/>
  <c r="R581" i="2"/>
  <c r="R582" i="2"/>
  <c r="R583" i="2"/>
  <c r="R584" i="2"/>
  <c r="R585" i="2"/>
  <c r="R586" i="2"/>
  <c r="R587" i="2"/>
  <c r="R588" i="2"/>
  <c r="R589" i="2"/>
  <c r="R590" i="2"/>
  <c r="R591" i="2"/>
  <c r="R592" i="2"/>
  <c r="R593" i="2"/>
  <c r="R594" i="2"/>
  <c r="R595" i="2"/>
  <c r="R596" i="2"/>
  <c r="R597" i="2"/>
  <c r="R598" i="2"/>
  <c r="R599" i="2"/>
  <c r="R600" i="2"/>
  <c r="R601" i="2"/>
  <c r="R602" i="2"/>
  <c r="R603" i="2"/>
  <c r="R604" i="2"/>
  <c r="R605" i="2"/>
  <c r="R606" i="2"/>
  <c r="R607" i="2"/>
  <c r="R608" i="2"/>
  <c r="R609" i="2"/>
  <c r="R610" i="2"/>
  <c r="R611" i="2"/>
  <c r="R612" i="2"/>
  <c r="R613" i="2"/>
  <c r="R614" i="2"/>
  <c r="R615" i="2"/>
  <c r="R616" i="2"/>
  <c r="R617" i="2"/>
  <c r="R618" i="2"/>
  <c r="R619" i="2"/>
  <c r="R620" i="2"/>
  <c r="R621" i="2"/>
  <c r="R622" i="2"/>
  <c r="R623" i="2"/>
  <c r="R624" i="2"/>
  <c r="R625" i="2"/>
  <c r="R626" i="2"/>
  <c r="R627" i="2"/>
  <c r="R628" i="2"/>
  <c r="R629" i="2"/>
  <c r="R630" i="2"/>
  <c r="R631" i="2"/>
  <c r="R632" i="2"/>
  <c r="R633" i="2"/>
  <c r="R634" i="2"/>
  <c r="R635" i="2"/>
  <c r="R636" i="2"/>
  <c r="R637" i="2"/>
  <c r="R638" i="2"/>
  <c r="R639" i="2"/>
  <c r="R640" i="2"/>
  <c r="R641" i="2"/>
  <c r="R642" i="2"/>
  <c r="R643" i="2"/>
  <c r="R644" i="2"/>
  <c r="R645" i="2"/>
  <c r="R646" i="2"/>
  <c r="R647" i="2"/>
  <c r="R648" i="2"/>
  <c r="R649" i="2"/>
  <c r="R650" i="2"/>
  <c r="R651" i="2"/>
  <c r="R652" i="2"/>
  <c r="R653" i="2"/>
  <c r="R654" i="2"/>
  <c r="R655" i="2"/>
  <c r="R656" i="2"/>
  <c r="R657" i="2"/>
  <c r="R658" i="2"/>
  <c r="R659" i="2"/>
  <c r="R660" i="2"/>
  <c r="R661" i="2"/>
  <c r="R662" i="2"/>
  <c r="R663" i="2"/>
  <c r="R664" i="2"/>
  <c r="R665" i="2"/>
  <c r="R666" i="2"/>
  <c r="R667" i="2"/>
  <c r="R668" i="2"/>
  <c r="R669" i="2"/>
  <c r="R670" i="2"/>
  <c r="R671" i="2"/>
  <c r="R672" i="2"/>
  <c r="R673" i="2"/>
  <c r="R674" i="2"/>
  <c r="R675" i="2"/>
  <c r="R676" i="2"/>
  <c r="R677" i="2"/>
  <c r="R678" i="2"/>
  <c r="R679" i="2"/>
  <c r="R680" i="2"/>
  <c r="R681" i="2"/>
  <c r="R682" i="2"/>
  <c r="R683" i="2"/>
  <c r="R684" i="2"/>
  <c r="R685" i="2"/>
  <c r="R686" i="2"/>
  <c r="R687" i="2"/>
  <c r="R688" i="2"/>
  <c r="R689" i="2"/>
  <c r="R690" i="2"/>
  <c r="R691" i="2"/>
  <c r="R692" i="2"/>
  <c r="R693" i="2"/>
  <c r="R694" i="2"/>
  <c r="R695" i="2"/>
  <c r="R696" i="2"/>
  <c r="R697" i="2"/>
  <c r="R698" i="2"/>
  <c r="R699" i="2"/>
  <c r="R700" i="2"/>
  <c r="R701" i="2"/>
  <c r="R702" i="2"/>
  <c r="R703" i="2"/>
  <c r="R704" i="2"/>
  <c r="R705" i="2"/>
  <c r="R706" i="2"/>
  <c r="R707" i="2"/>
  <c r="R708" i="2"/>
  <c r="R709" i="2"/>
  <c r="R710" i="2"/>
  <c r="R711" i="2"/>
  <c r="R712" i="2"/>
  <c r="R713" i="2"/>
  <c r="R714" i="2"/>
  <c r="R715" i="2"/>
  <c r="R716" i="2"/>
  <c r="R717" i="2"/>
  <c r="R718" i="2"/>
  <c r="R719" i="2"/>
  <c r="R720" i="2"/>
  <c r="R721" i="2"/>
  <c r="R722" i="2"/>
  <c r="R723" i="2"/>
  <c r="R724" i="2"/>
  <c r="R725" i="2"/>
  <c r="R726" i="2"/>
  <c r="R727" i="2"/>
  <c r="R728" i="2"/>
  <c r="R729" i="2"/>
  <c r="R730" i="2"/>
  <c r="R731" i="2"/>
  <c r="R732" i="2"/>
  <c r="R733" i="2"/>
  <c r="R734" i="2"/>
  <c r="R735" i="2"/>
  <c r="R736" i="2"/>
  <c r="R737" i="2"/>
  <c r="R738" i="2"/>
  <c r="R739" i="2"/>
  <c r="R740" i="2"/>
  <c r="R741" i="2"/>
  <c r="R742" i="2"/>
  <c r="R743" i="2"/>
  <c r="R744" i="2"/>
  <c r="R745" i="2"/>
  <c r="R746" i="2"/>
  <c r="R747" i="2"/>
  <c r="R748" i="2"/>
  <c r="R749" i="2"/>
  <c r="R750" i="2"/>
  <c r="R751" i="2"/>
  <c r="R752" i="2"/>
  <c r="R753" i="2"/>
  <c r="R754" i="2"/>
  <c r="R755" i="2"/>
  <c r="R756" i="2"/>
  <c r="R757" i="2"/>
  <c r="R758" i="2"/>
  <c r="R759" i="2"/>
  <c r="R760" i="2"/>
  <c r="R761" i="2"/>
  <c r="R762" i="2"/>
  <c r="R763" i="2"/>
  <c r="R764" i="2"/>
  <c r="R765" i="2"/>
  <c r="R766" i="2"/>
  <c r="R767" i="2"/>
  <c r="R768" i="2"/>
  <c r="R769" i="2"/>
  <c r="R770" i="2"/>
  <c r="R771" i="2"/>
  <c r="R772" i="2"/>
  <c r="R773" i="2"/>
  <c r="R774" i="2"/>
  <c r="R775" i="2"/>
  <c r="R776" i="2"/>
  <c r="R777" i="2"/>
  <c r="R778" i="2"/>
  <c r="R779" i="2"/>
  <c r="R780" i="2"/>
  <c r="R781" i="2"/>
  <c r="R782" i="2"/>
  <c r="R783" i="2"/>
  <c r="R784" i="2"/>
  <c r="R785" i="2"/>
  <c r="R786" i="2"/>
  <c r="R787" i="2"/>
  <c r="R788" i="2"/>
  <c r="R789" i="2"/>
  <c r="R790" i="2"/>
  <c r="R791" i="2"/>
  <c r="R792" i="2"/>
  <c r="R793" i="2"/>
  <c r="R794" i="2"/>
  <c r="R795" i="2"/>
  <c r="R796" i="2"/>
  <c r="R797" i="2"/>
  <c r="R798" i="2"/>
  <c r="R799" i="2"/>
  <c r="R800" i="2"/>
  <c r="R801" i="2"/>
  <c r="R802" i="2"/>
  <c r="R803" i="2"/>
  <c r="R804" i="2"/>
  <c r="R805" i="2"/>
  <c r="R806" i="2"/>
  <c r="R807" i="2"/>
  <c r="R808" i="2"/>
  <c r="R809" i="2"/>
  <c r="R810" i="2"/>
  <c r="R811" i="2"/>
  <c r="R812" i="2"/>
  <c r="R813" i="2"/>
  <c r="R814" i="2"/>
  <c r="R815" i="2"/>
  <c r="R816" i="2"/>
  <c r="R817" i="2"/>
  <c r="R818" i="2"/>
  <c r="R819" i="2"/>
  <c r="R820" i="2"/>
  <c r="R821" i="2"/>
  <c r="R822" i="2"/>
  <c r="R823" i="2"/>
  <c r="R824" i="2"/>
  <c r="R825" i="2"/>
  <c r="R826" i="2"/>
  <c r="R827" i="2"/>
  <c r="R828" i="2"/>
  <c r="R829" i="2"/>
  <c r="R830" i="2"/>
  <c r="R831" i="2"/>
  <c r="R832" i="2"/>
  <c r="R833" i="2"/>
  <c r="R834" i="2"/>
  <c r="R835" i="2"/>
  <c r="R836" i="2"/>
  <c r="R837" i="2"/>
  <c r="R838" i="2"/>
  <c r="R839" i="2"/>
  <c r="R840" i="2"/>
  <c r="R841" i="2"/>
  <c r="R842" i="2"/>
  <c r="R843" i="2"/>
  <c r="R844" i="2"/>
  <c r="R845" i="2"/>
  <c r="R846" i="2"/>
  <c r="R847" i="2"/>
  <c r="R848" i="2"/>
  <c r="R849" i="2"/>
  <c r="R850" i="2"/>
  <c r="R851" i="2"/>
  <c r="R852" i="2"/>
  <c r="R853" i="2"/>
  <c r="R854" i="2"/>
  <c r="R855" i="2"/>
  <c r="R856" i="2"/>
  <c r="R857" i="2"/>
  <c r="R858" i="2"/>
  <c r="R859" i="2"/>
  <c r="R860" i="2"/>
  <c r="R861" i="2"/>
  <c r="R862" i="2"/>
  <c r="R863" i="2"/>
  <c r="R864" i="2"/>
  <c r="R865" i="2"/>
  <c r="R866" i="2"/>
  <c r="R867" i="2"/>
  <c r="R868" i="2"/>
  <c r="R869" i="2"/>
  <c r="R870" i="2"/>
  <c r="R871" i="2"/>
  <c r="R872" i="2"/>
  <c r="R873" i="2"/>
  <c r="R874" i="2"/>
  <c r="R875" i="2"/>
  <c r="R876" i="2"/>
  <c r="R877" i="2"/>
  <c r="R878" i="2"/>
  <c r="R879" i="2"/>
  <c r="R880" i="2"/>
  <c r="R881" i="2"/>
  <c r="R882" i="2"/>
  <c r="R883" i="2"/>
  <c r="R884" i="2"/>
  <c r="R885" i="2"/>
  <c r="R886" i="2"/>
  <c r="R887" i="2"/>
  <c r="R888" i="2"/>
  <c r="R889" i="2"/>
  <c r="R890" i="2"/>
  <c r="R891" i="2"/>
  <c r="R892" i="2"/>
  <c r="R893" i="2"/>
  <c r="R894" i="2"/>
  <c r="R895" i="2"/>
  <c r="R896" i="2"/>
  <c r="R897" i="2"/>
  <c r="R898" i="2"/>
  <c r="R899" i="2"/>
  <c r="R900" i="2"/>
  <c r="R901" i="2"/>
  <c r="R902" i="2"/>
  <c r="R903" i="2"/>
  <c r="R904" i="2"/>
  <c r="R905" i="2"/>
  <c r="R906" i="2"/>
  <c r="R907" i="2"/>
  <c r="R908" i="2"/>
  <c r="R909" i="2"/>
  <c r="R910" i="2"/>
  <c r="R911" i="2"/>
  <c r="R912" i="2"/>
  <c r="R913" i="2"/>
  <c r="R914" i="2"/>
  <c r="R915" i="2"/>
  <c r="R916" i="2"/>
  <c r="R917" i="2"/>
  <c r="R918" i="2"/>
  <c r="R919" i="2"/>
  <c r="R920" i="2"/>
  <c r="R921" i="2"/>
  <c r="R922" i="2"/>
  <c r="R923" i="2"/>
  <c r="R924" i="2"/>
  <c r="R925" i="2"/>
  <c r="R926" i="2"/>
  <c r="R927" i="2"/>
  <c r="R928" i="2"/>
  <c r="R929" i="2"/>
  <c r="R930" i="2"/>
  <c r="R931" i="2"/>
  <c r="R932" i="2"/>
  <c r="R933" i="2"/>
  <c r="R934" i="2"/>
  <c r="R935" i="2"/>
  <c r="R936" i="2"/>
  <c r="R937" i="2"/>
  <c r="R938" i="2"/>
  <c r="R939" i="2"/>
  <c r="R940" i="2"/>
  <c r="R941" i="2"/>
  <c r="R942" i="2"/>
  <c r="R943" i="2"/>
  <c r="R944" i="2"/>
  <c r="R945" i="2"/>
  <c r="R946" i="2"/>
  <c r="R947" i="2"/>
  <c r="R948" i="2"/>
  <c r="R949" i="2"/>
  <c r="R950" i="2"/>
  <c r="R951" i="2"/>
  <c r="R952" i="2"/>
  <c r="R953" i="2"/>
  <c r="R954" i="2"/>
  <c r="R955" i="2"/>
  <c r="R956" i="2"/>
  <c r="R957" i="2"/>
  <c r="R958" i="2"/>
  <c r="R959" i="2"/>
  <c r="R960" i="2"/>
  <c r="R961" i="2"/>
  <c r="R962" i="2"/>
  <c r="R963" i="2"/>
  <c r="R964" i="2"/>
  <c r="R965" i="2"/>
  <c r="R966" i="2"/>
  <c r="R967" i="2"/>
  <c r="R968" i="2"/>
  <c r="R969" i="2"/>
  <c r="R970" i="2"/>
  <c r="R971" i="2"/>
  <c r="R972" i="2"/>
  <c r="R973" i="2"/>
  <c r="R974" i="2"/>
  <c r="R975" i="2"/>
  <c r="R976" i="2"/>
  <c r="R977" i="2"/>
  <c r="R978" i="2"/>
  <c r="R979" i="2"/>
  <c r="R980" i="2"/>
  <c r="R981" i="2"/>
  <c r="R982" i="2"/>
  <c r="R983" i="2"/>
  <c r="R984" i="2"/>
  <c r="R985" i="2"/>
  <c r="R986" i="2"/>
  <c r="R987" i="2"/>
  <c r="R988" i="2"/>
  <c r="R989" i="2"/>
  <c r="R990" i="2"/>
  <c r="R991" i="2"/>
  <c r="R992" i="2"/>
  <c r="R993" i="2"/>
  <c r="R994" i="2"/>
  <c r="R995" i="2"/>
  <c r="R996" i="2"/>
  <c r="R997" i="2"/>
  <c r="R998" i="2"/>
  <c r="R999" i="2"/>
  <c r="R1000" i="2"/>
  <c r="R1001" i="2"/>
  <c r="R1002" i="2"/>
  <c r="R1003" i="2"/>
  <c r="R1004" i="2"/>
  <c r="R1005" i="2"/>
  <c r="R1006" i="2"/>
  <c r="R1007" i="2"/>
  <c r="R1008" i="2"/>
  <c r="R1009" i="2"/>
  <c r="R1010" i="2"/>
  <c r="R1011" i="2"/>
  <c r="R1012" i="2"/>
  <c r="R1013" i="2"/>
  <c r="R1014" i="2"/>
  <c r="R1015" i="2"/>
  <c r="R1016" i="2"/>
  <c r="R1017" i="2"/>
  <c r="R1018" i="2"/>
  <c r="R1019" i="2"/>
  <c r="R1020" i="2"/>
  <c r="R1021" i="2"/>
  <c r="R1022" i="2"/>
  <c r="R1023" i="2"/>
  <c r="R1024" i="2"/>
  <c r="R1025" i="2"/>
  <c r="R1026" i="2"/>
  <c r="R1027" i="2"/>
  <c r="R1028" i="2"/>
  <c r="R1029" i="2"/>
  <c r="R1030" i="2"/>
  <c r="R1031" i="2"/>
  <c r="R1032" i="2"/>
  <c r="R1033" i="2"/>
  <c r="R1034" i="2"/>
  <c r="R1035" i="2"/>
  <c r="R1036" i="2"/>
  <c r="R1037" i="2"/>
  <c r="R1038" i="2"/>
  <c r="R1039" i="2"/>
  <c r="R1040" i="2"/>
  <c r="R1041" i="2"/>
  <c r="R1042" i="2"/>
  <c r="R1043" i="2"/>
  <c r="R1044" i="2"/>
  <c r="R1045" i="2"/>
  <c r="R1046" i="2"/>
  <c r="R1047" i="2"/>
  <c r="R1048" i="2"/>
  <c r="R1049" i="2"/>
  <c r="R1050" i="2"/>
  <c r="R1051" i="2"/>
  <c r="R1052" i="2"/>
  <c r="R1053" i="2"/>
  <c r="R1054" i="2"/>
  <c r="R1055" i="2"/>
  <c r="R1056" i="2"/>
  <c r="R1057" i="2"/>
  <c r="R1058" i="2"/>
  <c r="R1059" i="2"/>
  <c r="R1060" i="2"/>
  <c r="R1061" i="2"/>
  <c r="R1062" i="2"/>
  <c r="R1063" i="2"/>
  <c r="R1064" i="2"/>
  <c r="R1065" i="2"/>
  <c r="R1066" i="2"/>
  <c r="R1067" i="2"/>
  <c r="R1068" i="2"/>
  <c r="R1069" i="2"/>
  <c r="R1070" i="2"/>
  <c r="R1071" i="2"/>
  <c r="R1072" i="2"/>
  <c r="R1073" i="2"/>
  <c r="R1074" i="2"/>
  <c r="R1075" i="2"/>
  <c r="R1076" i="2"/>
  <c r="R1077" i="2"/>
  <c r="R1078" i="2"/>
  <c r="R1079" i="2"/>
  <c r="R1080" i="2"/>
  <c r="R1081" i="2"/>
  <c r="R1082" i="2"/>
  <c r="R1083" i="2"/>
  <c r="R1084" i="2"/>
  <c r="R1085" i="2"/>
  <c r="R1086" i="2"/>
  <c r="R1087" i="2"/>
  <c r="R1088" i="2"/>
  <c r="R1089" i="2"/>
  <c r="R1090" i="2"/>
  <c r="R1091" i="2"/>
  <c r="R1092" i="2"/>
  <c r="R1093" i="2"/>
  <c r="R1094" i="2"/>
  <c r="R1095" i="2"/>
  <c r="R1096" i="2"/>
  <c r="R1097" i="2"/>
  <c r="R1098" i="2"/>
  <c r="R1099" i="2"/>
  <c r="R1100" i="2"/>
  <c r="R1101" i="2"/>
  <c r="R1102" i="2"/>
  <c r="R1103" i="2"/>
  <c r="R1104" i="2"/>
  <c r="R1105" i="2"/>
  <c r="R1106" i="2"/>
  <c r="R1107" i="2"/>
  <c r="R1108" i="2"/>
  <c r="R1109" i="2"/>
  <c r="R1110" i="2"/>
  <c r="R1111" i="2"/>
  <c r="R1112" i="2"/>
  <c r="R1113" i="2"/>
  <c r="R1114" i="2"/>
  <c r="R1115" i="2"/>
  <c r="R1116" i="2"/>
  <c r="R1117" i="2"/>
  <c r="R1118" i="2"/>
  <c r="R1119" i="2"/>
  <c r="R1120" i="2"/>
  <c r="R1121" i="2"/>
  <c r="R1122" i="2"/>
  <c r="R1123" i="2"/>
  <c r="R1124" i="2"/>
  <c r="R1125" i="2"/>
  <c r="R1126" i="2"/>
  <c r="R1127" i="2"/>
  <c r="R1128" i="2"/>
  <c r="R1129" i="2"/>
  <c r="R1130" i="2"/>
  <c r="R1131" i="2"/>
  <c r="R1132" i="2"/>
  <c r="R1133" i="2"/>
  <c r="R1134" i="2"/>
  <c r="R1135" i="2"/>
  <c r="R1136" i="2"/>
  <c r="R1137" i="2"/>
  <c r="R1138" i="2"/>
  <c r="R1139" i="2"/>
  <c r="R1140" i="2"/>
  <c r="R1141" i="2"/>
  <c r="R1142" i="2"/>
  <c r="R1143" i="2"/>
  <c r="R1144" i="2"/>
  <c r="R1145" i="2"/>
  <c r="R1146" i="2"/>
  <c r="R1147" i="2"/>
  <c r="R1148" i="2"/>
  <c r="R1149" i="2"/>
  <c r="R1150" i="2"/>
  <c r="R1151" i="2"/>
  <c r="R1152" i="2"/>
  <c r="R1153" i="2"/>
  <c r="R1154" i="2"/>
  <c r="R1155" i="2"/>
  <c r="R1156" i="2"/>
  <c r="R1157" i="2"/>
  <c r="R1158" i="2"/>
  <c r="R1159" i="2"/>
  <c r="R1160" i="2"/>
  <c r="R1161" i="2"/>
  <c r="R1162" i="2"/>
  <c r="R1163" i="2"/>
  <c r="R1164" i="2"/>
  <c r="R1165" i="2"/>
  <c r="R1166" i="2"/>
  <c r="R1167" i="2"/>
  <c r="R1168" i="2"/>
  <c r="R1169" i="2"/>
  <c r="R1170" i="2"/>
  <c r="R1171" i="2"/>
  <c r="R1172" i="2"/>
  <c r="R1173" i="2"/>
  <c r="R1174" i="2"/>
  <c r="R1175" i="2"/>
  <c r="R1176" i="2"/>
  <c r="R1177" i="2"/>
  <c r="R1178" i="2"/>
  <c r="R1179" i="2"/>
  <c r="R1180" i="2"/>
  <c r="R1181" i="2"/>
  <c r="R1182" i="2"/>
  <c r="R1183" i="2"/>
  <c r="R1184" i="2"/>
  <c r="R1185" i="2"/>
  <c r="R1186" i="2"/>
  <c r="R1187" i="2"/>
  <c r="R1188" i="2"/>
  <c r="R1189" i="2"/>
  <c r="R1190" i="2"/>
  <c r="R1191" i="2"/>
  <c r="R1192" i="2"/>
  <c r="R1193" i="2"/>
  <c r="R1194" i="2"/>
  <c r="R1195" i="2"/>
  <c r="R1196" i="2"/>
  <c r="R1197" i="2"/>
  <c r="R1198" i="2"/>
  <c r="R1199" i="2"/>
  <c r="R1200" i="2"/>
  <c r="R1201" i="2"/>
  <c r="R1202" i="2"/>
  <c r="R1203" i="2"/>
  <c r="R1204" i="2"/>
  <c r="R1205" i="2"/>
  <c r="R1206" i="2"/>
  <c r="R1207" i="2"/>
  <c r="R1208" i="2"/>
  <c r="R1209" i="2"/>
  <c r="R1210" i="2"/>
  <c r="R1211" i="2"/>
  <c r="R1212" i="2"/>
  <c r="R1213" i="2"/>
  <c r="R1214" i="2"/>
  <c r="R1215" i="2"/>
  <c r="R1216" i="2"/>
  <c r="R1217" i="2"/>
  <c r="R1218" i="2"/>
  <c r="R1219" i="2"/>
  <c r="R1220" i="2"/>
  <c r="R1221" i="2"/>
  <c r="R1222" i="2"/>
  <c r="R1223" i="2"/>
  <c r="R1224" i="2"/>
  <c r="R1225" i="2"/>
  <c r="R1226" i="2"/>
  <c r="R1227" i="2"/>
  <c r="R1228" i="2"/>
  <c r="R1229" i="2"/>
  <c r="R1230" i="2"/>
  <c r="R1231" i="2"/>
  <c r="R1232" i="2"/>
  <c r="R1233" i="2"/>
  <c r="R1234" i="2"/>
  <c r="R1235" i="2"/>
  <c r="R1236" i="2"/>
  <c r="R1237" i="2"/>
  <c r="R1238" i="2"/>
  <c r="R1239" i="2"/>
  <c r="R1240" i="2"/>
  <c r="R1241" i="2"/>
  <c r="R1242" i="2"/>
  <c r="R1243" i="2"/>
  <c r="R1244" i="2"/>
  <c r="R1245" i="2"/>
  <c r="R1246" i="2"/>
  <c r="R1247" i="2"/>
  <c r="R1248" i="2"/>
  <c r="R1249" i="2"/>
  <c r="R1250" i="2"/>
  <c r="R1251" i="2"/>
  <c r="R1252" i="2"/>
  <c r="R1253" i="2"/>
  <c r="R1254" i="2"/>
  <c r="R1255" i="2"/>
  <c r="R1256" i="2"/>
  <c r="R1257" i="2"/>
  <c r="R1258" i="2"/>
  <c r="R1259" i="2"/>
  <c r="R1260" i="2"/>
  <c r="R1261" i="2"/>
  <c r="R1262" i="2"/>
  <c r="R1263" i="2"/>
  <c r="R1264" i="2"/>
  <c r="R1265" i="2"/>
  <c r="R1266" i="2"/>
  <c r="R1267" i="2"/>
  <c r="R1268" i="2"/>
  <c r="R1269" i="2"/>
  <c r="R1270" i="2"/>
  <c r="R1271" i="2"/>
  <c r="R1272" i="2"/>
  <c r="R1273" i="2"/>
  <c r="R1274" i="2"/>
  <c r="R1275" i="2"/>
  <c r="R1276" i="2"/>
  <c r="R1277" i="2"/>
  <c r="R1278" i="2"/>
  <c r="R1279" i="2"/>
  <c r="R1280" i="2"/>
  <c r="R1281" i="2"/>
  <c r="R1282" i="2"/>
  <c r="R1283" i="2"/>
  <c r="R1284" i="2"/>
  <c r="R1285" i="2"/>
  <c r="R1286" i="2"/>
  <c r="R1287" i="2"/>
  <c r="R1288" i="2"/>
  <c r="R1289" i="2"/>
  <c r="R1290" i="2"/>
  <c r="R1291" i="2"/>
  <c r="R1292" i="2"/>
  <c r="R1293" i="2"/>
  <c r="R1294" i="2"/>
  <c r="R1295" i="2"/>
  <c r="R1296" i="2"/>
  <c r="R1297" i="2"/>
  <c r="R1298" i="2"/>
  <c r="R1299" i="2"/>
  <c r="R1300" i="2"/>
  <c r="R1301" i="2"/>
  <c r="R1302" i="2"/>
  <c r="R1303" i="2"/>
  <c r="R1304" i="2"/>
  <c r="R1305" i="2"/>
  <c r="R1306" i="2"/>
  <c r="R1307" i="2"/>
  <c r="R1308" i="2"/>
  <c r="R1309" i="2"/>
  <c r="R1310" i="2"/>
  <c r="R1311" i="2"/>
  <c r="R1312" i="2"/>
  <c r="R1313" i="2"/>
  <c r="R1314" i="2"/>
  <c r="R1315" i="2"/>
  <c r="R1316" i="2"/>
  <c r="R1317" i="2"/>
  <c r="R1318" i="2"/>
  <c r="R1319" i="2"/>
  <c r="R1320" i="2"/>
  <c r="R1321" i="2"/>
  <c r="R1322" i="2"/>
  <c r="R1323" i="2"/>
  <c r="R1324" i="2"/>
  <c r="R1325" i="2"/>
  <c r="R1326" i="2"/>
  <c r="R1327" i="2"/>
  <c r="R1328" i="2"/>
  <c r="R1329" i="2"/>
  <c r="R1330" i="2"/>
  <c r="R1331" i="2"/>
  <c r="R1332" i="2"/>
  <c r="R1333" i="2"/>
  <c r="R1334" i="2"/>
  <c r="R1335" i="2"/>
  <c r="R1336" i="2"/>
  <c r="R1337" i="2"/>
  <c r="R1338" i="2"/>
  <c r="R1339" i="2"/>
  <c r="R1340" i="2"/>
  <c r="R1341" i="2"/>
  <c r="R1342" i="2"/>
  <c r="R1343" i="2"/>
  <c r="R1344" i="2"/>
  <c r="R1345" i="2"/>
  <c r="R1346" i="2"/>
  <c r="R1347" i="2"/>
  <c r="R1348" i="2"/>
  <c r="R1349" i="2"/>
  <c r="R1350" i="2"/>
  <c r="R1351" i="2"/>
  <c r="R1352" i="2"/>
  <c r="R1353" i="2"/>
  <c r="R1354" i="2"/>
  <c r="R1355" i="2"/>
  <c r="R1356" i="2"/>
  <c r="R1357" i="2"/>
  <c r="R1358" i="2"/>
  <c r="R1359" i="2"/>
  <c r="R1360" i="2"/>
  <c r="R1361" i="2"/>
  <c r="R1362" i="2"/>
  <c r="R1363" i="2"/>
  <c r="R1364" i="2"/>
  <c r="R1365" i="2"/>
  <c r="R1366" i="2"/>
  <c r="R1367" i="2"/>
  <c r="R1368" i="2"/>
  <c r="R1369" i="2"/>
  <c r="R1370" i="2"/>
  <c r="R1371" i="2"/>
  <c r="R1372" i="2"/>
  <c r="R1373" i="2"/>
  <c r="R1374" i="2"/>
  <c r="R1375" i="2"/>
  <c r="R1376" i="2"/>
  <c r="R1377" i="2"/>
  <c r="R1378" i="2"/>
  <c r="R1379" i="2"/>
  <c r="R1380" i="2"/>
  <c r="R1381" i="2"/>
  <c r="R1382" i="2"/>
  <c r="R1383" i="2"/>
  <c r="R1384" i="2"/>
  <c r="R1385" i="2"/>
  <c r="R1386" i="2"/>
  <c r="R1387" i="2"/>
  <c r="R1388" i="2"/>
  <c r="R1389" i="2"/>
  <c r="R1390" i="2"/>
  <c r="R1391" i="2"/>
  <c r="R1392" i="2"/>
  <c r="R1393" i="2"/>
  <c r="R1394" i="2"/>
  <c r="R1395" i="2"/>
  <c r="R1396" i="2"/>
  <c r="R1397" i="2"/>
  <c r="R1398" i="2"/>
  <c r="R1399" i="2"/>
  <c r="R1400" i="2"/>
  <c r="R1401" i="2"/>
  <c r="R1402" i="2"/>
  <c r="R1403" i="2"/>
  <c r="R1404" i="2"/>
  <c r="R1405" i="2"/>
  <c r="R1406" i="2"/>
  <c r="R1407" i="2"/>
  <c r="R1408" i="2"/>
  <c r="R1409" i="2"/>
  <c r="R1410" i="2"/>
  <c r="R1411" i="2"/>
  <c r="R1412" i="2"/>
  <c r="R1413" i="2"/>
  <c r="R1414" i="2"/>
  <c r="R1415" i="2"/>
  <c r="R1416" i="2"/>
  <c r="R1417" i="2"/>
  <c r="R1418" i="2"/>
  <c r="R1419" i="2"/>
  <c r="R1420" i="2"/>
  <c r="R1421" i="2"/>
  <c r="R1422" i="2"/>
  <c r="R1423" i="2"/>
  <c r="R1424" i="2"/>
  <c r="R1425" i="2"/>
  <c r="R1426" i="2"/>
  <c r="R1427" i="2"/>
  <c r="R1428" i="2"/>
  <c r="R1429" i="2"/>
  <c r="R1430" i="2"/>
  <c r="R1431" i="2"/>
  <c r="R1432" i="2"/>
  <c r="R1433" i="2"/>
  <c r="R1434" i="2"/>
  <c r="R1435" i="2"/>
  <c r="R1436" i="2"/>
  <c r="R1437" i="2"/>
  <c r="R1438" i="2"/>
  <c r="R1439" i="2"/>
  <c r="R1440" i="2"/>
  <c r="R1441" i="2"/>
  <c r="R1442" i="2"/>
  <c r="R1443" i="2"/>
  <c r="R1444" i="2"/>
  <c r="R1445" i="2"/>
  <c r="R1446" i="2"/>
  <c r="R1447" i="2"/>
  <c r="R1448" i="2"/>
  <c r="R1449" i="2"/>
  <c r="R1450" i="2"/>
  <c r="R1451" i="2"/>
  <c r="R1452" i="2"/>
  <c r="R1453" i="2"/>
  <c r="R1454" i="2"/>
  <c r="R1455" i="2"/>
  <c r="R1456" i="2"/>
  <c r="R1457" i="2"/>
  <c r="R1458" i="2"/>
  <c r="R1459" i="2"/>
  <c r="R1460" i="2"/>
  <c r="R1461" i="2"/>
  <c r="R1462" i="2"/>
  <c r="R1463" i="2"/>
  <c r="R1464" i="2"/>
  <c r="R1465" i="2"/>
  <c r="R1466" i="2"/>
  <c r="R1467" i="2"/>
  <c r="R1468" i="2"/>
  <c r="R1469" i="2"/>
  <c r="R1470" i="2"/>
  <c r="R1471" i="2"/>
  <c r="R1472" i="2"/>
  <c r="R1473" i="2"/>
  <c r="R1474" i="2"/>
  <c r="R1475" i="2"/>
  <c r="R1476" i="2"/>
  <c r="R1477" i="2"/>
  <c r="R1478" i="2"/>
  <c r="R1479" i="2"/>
  <c r="R1480" i="2"/>
  <c r="R1481" i="2"/>
  <c r="R1482" i="2"/>
  <c r="R1483" i="2"/>
  <c r="R1484" i="2"/>
  <c r="R1485" i="2"/>
  <c r="R1486" i="2"/>
  <c r="R1487" i="2"/>
  <c r="R1488" i="2"/>
  <c r="R1489" i="2"/>
  <c r="R1490" i="2"/>
  <c r="R1491" i="2"/>
  <c r="R1492" i="2"/>
  <c r="R1493" i="2"/>
  <c r="R1494" i="2"/>
  <c r="R1495" i="2"/>
  <c r="R1496" i="2"/>
  <c r="R1497" i="2"/>
  <c r="R1498" i="2"/>
  <c r="R1499" i="2"/>
  <c r="R1500" i="2"/>
  <c r="R1501" i="2"/>
  <c r="R1502" i="2"/>
  <c r="R1503" i="2"/>
  <c r="R1504" i="2"/>
  <c r="R1505" i="2"/>
  <c r="R1506" i="2"/>
  <c r="R1507" i="2"/>
  <c r="R1508" i="2"/>
  <c r="R1509" i="2"/>
  <c r="R1510" i="2"/>
  <c r="R1511" i="2"/>
  <c r="R1512" i="2"/>
  <c r="R1513" i="2"/>
  <c r="R1514" i="2"/>
  <c r="R1515" i="2"/>
  <c r="R1516" i="2"/>
  <c r="R1517" i="2"/>
  <c r="R1518" i="2"/>
  <c r="R1519" i="2"/>
  <c r="R1520" i="2"/>
  <c r="R1521" i="2"/>
  <c r="R1522" i="2"/>
  <c r="R1523" i="2"/>
  <c r="R1524" i="2"/>
  <c r="R1525" i="2"/>
  <c r="R1526" i="2"/>
  <c r="R1527" i="2"/>
  <c r="R1528" i="2"/>
  <c r="R1529" i="2"/>
  <c r="R1530" i="2"/>
  <c r="R1531" i="2"/>
  <c r="R1532" i="2"/>
  <c r="R1533" i="2"/>
  <c r="R1534" i="2"/>
  <c r="R1535" i="2"/>
  <c r="R1536" i="2"/>
  <c r="R1537" i="2"/>
  <c r="R1538" i="2"/>
  <c r="R1539" i="2"/>
  <c r="R1540" i="2"/>
  <c r="R1541" i="2"/>
  <c r="R1542" i="2"/>
  <c r="R1543" i="2"/>
  <c r="R1544" i="2"/>
  <c r="R1545" i="2"/>
  <c r="R1546" i="2"/>
  <c r="R1547" i="2"/>
  <c r="R1548" i="2"/>
  <c r="R1549" i="2"/>
  <c r="R1550" i="2"/>
  <c r="R1551" i="2"/>
  <c r="R1552" i="2"/>
  <c r="R1553" i="2"/>
  <c r="R1554" i="2"/>
  <c r="R1555" i="2"/>
  <c r="R1556" i="2"/>
  <c r="R1557" i="2"/>
  <c r="R1558" i="2"/>
  <c r="R1559" i="2"/>
  <c r="R1560" i="2"/>
  <c r="R1561" i="2"/>
  <c r="R1562" i="2"/>
  <c r="R1563" i="2"/>
  <c r="R1564" i="2"/>
  <c r="R1565" i="2"/>
  <c r="R1566" i="2"/>
  <c r="R1567" i="2"/>
  <c r="R1568" i="2"/>
  <c r="R1569" i="2"/>
  <c r="R1570" i="2"/>
  <c r="R1571" i="2"/>
  <c r="R1572" i="2"/>
  <c r="R1573" i="2"/>
  <c r="R1574" i="2"/>
  <c r="R1575" i="2"/>
  <c r="R1576" i="2"/>
  <c r="R1577" i="2"/>
  <c r="R1578" i="2"/>
  <c r="R1579" i="2"/>
  <c r="R1580" i="2"/>
  <c r="R1581" i="2"/>
  <c r="R1582" i="2"/>
  <c r="R1583" i="2"/>
  <c r="R1584" i="2"/>
  <c r="R1585" i="2"/>
  <c r="R1586" i="2"/>
  <c r="R1587" i="2"/>
  <c r="R1588" i="2"/>
  <c r="R1589" i="2"/>
  <c r="R1590" i="2"/>
  <c r="R1591" i="2"/>
  <c r="R1592" i="2"/>
  <c r="R1593" i="2"/>
  <c r="R1594" i="2"/>
  <c r="R1595" i="2"/>
  <c r="R1596" i="2"/>
  <c r="R1597" i="2"/>
  <c r="R1598" i="2"/>
  <c r="R1599" i="2"/>
  <c r="R1600" i="2"/>
  <c r="R1601" i="2"/>
  <c r="R1602" i="2"/>
  <c r="R1603" i="2"/>
  <c r="R1604" i="2"/>
  <c r="R1605" i="2"/>
  <c r="R1606" i="2"/>
  <c r="R1607" i="2"/>
  <c r="R1608" i="2"/>
  <c r="R1609" i="2"/>
  <c r="R1610" i="2"/>
  <c r="R1611" i="2"/>
  <c r="R1612" i="2"/>
  <c r="R1613" i="2"/>
  <c r="R1614" i="2"/>
  <c r="R1615" i="2"/>
  <c r="R1616" i="2"/>
  <c r="R1617" i="2"/>
  <c r="R1618" i="2"/>
  <c r="R1619" i="2"/>
  <c r="R1620" i="2"/>
  <c r="R1621" i="2"/>
  <c r="R1622" i="2"/>
  <c r="R1623" i="2"/>
  <c r="R1624" i="2"/>
  <c r="R1625" i="2"/>
  <c r="R1626" i="2"/>
  <c r="R1627" i="2"/>
  <c r="R1628" i="2"/>
  <c r="R1629" i="2"/>
  <c r="R1630" i="2"/>
  <c r="R1631" i="2"/>
  <c r="R1632" i="2"/>
  <c r="R1633" i="2"/>
  <c r="R1634" i="2"/>
  <c r="R1635" i="2"/>
  <c r="R1636" i="2"/>
  <c r="R1637" i="2"/>
  <c r="R1638" i="2"/>
  <c r="R1639" i="2"/>
  <c r="R1640" i="2"/>
  <c r="R1641" i="2"/>
  <c r="R1642" i="2"/>
  <c r="R1643" i="2"/>
  <c r="R1644" i="2"/>
  <c r="R1645" i="2"/>
  <c r="R1646" i="2"/>
  <c r="R1647" i="2"/>
  <c r="R1648" i="2"/>
  <c r="R1649" i="2"/>
  <c r="R1650" i="2"/>
  <c r="R1651" i="2"/>
  <c r="R1652" i="2"/>
  <c r="R1653" i="2"/>
  <c r="R1654" i="2"/>
  <c r="R1655" i="2"/>
  <c r="R1656" i="2"/>
  <c r="R1657" i="2"/>
  <c r="R1658" i="2"/>
  <c r="R1659" i="2"/>
  <c r="R1660" i="2"/>
  <c r="R1661" i="2"/>
  <c r="R1662" i="2"/>
  <c r="R1663" i="2"/>
  <c r="R1664" i="2"/>
  <c r="R1665" i="2"/>
  <c r="R1666" i="2"/>
  <c r="R1667" i="2"/>
  <c r="R1668" i="2"/>
  <c r="R1669" i="2"/>
  <c r="R1670" i="2"/>
  <c r="R1671" i="2"/>
  <c r="R1672" i="2"/>
  <c r="R1673" i="2"/>
  <c r="R1674" i="2"/>
  <c r="R1675" i="2"/>
  <c r="R1676" i="2"/>
  <c r="R1677" i="2"/>
  <c r="R1678" i="2"/>
  <c r="R1679" i="2"/>
  <c r="R1680" i="2"/>
  <c r="R1681" i="2"/>
  <c r="R1682" i="2"/>
  <c r="R1683" i="2"/>
  <c r="R1684" i="2"/>
  <c r="R1685" i="2"/>
  <c r="R1686" i="2"/>
  <c r="R1687" i="2"/>
  <c r="R1688" i="2"/>
  <c r="R1689" i="2"/>
  <c r="R1690" i="2"/>
  <c r="R1691" i="2"/>
  <c r="R1692" i="2"/>
  <c r="R1693" i="2"/>
  <c r="R1694" i="2"/>
  <c r="R1695" i="2"/>
  <c r="R1696" i="2"/>
  <c r="R1697" i="2"/>
  <c r="R1698" i="2"/>
  <c r="R1699" i="2"/>
  <c r="R1700" i="2"/>
  <c r="R1701" i="2"/>
  <c r="R1702" i="2"/>
  <c r="R1703" i="2"/>
  <c r="R1704" i="2"/>
  <c r="R1705" i="2"/>
  <c r="R1706" i="2"/>
  <c r="R1707" i="2"/>
  <c r="R1708" i="2"/>
  <c r="R1709" i="2"/>
  <c r="R1710" i="2"/>
  <c r="R1711" i="2"/>
  <c r="R1712" i="2"/>
  <c r="R1713" i="2"/>
  <c r="R1714" i="2"/>
  <c r="R1715" i="2"/>
  <c r="R1716" i="2"/>
  <c r="R1717" i="2"/>
  <c r="R1718" i="2"/>
  <c r="R1719" i="2"/>
  <c r="R1720" i="2"/>
  <c r="R1721" i="2"/>
  <c r="R1722" i="2"/>
  <c r="R1723" i="2"/>
  <c r="R1724" i="2"/>
  <c r="R1725" i="2"/>
  <c r="R1726" i="2"/>
  <c r="R1727" i="2"/>
  <c r="R1728" i="2"/>
  <c r="R1729" i="2"/>
  <c r="R1730" i="2"/>
  <c r="R1731" i="2"/>
  <c r="R1732" i="2"/>
  <c r="R1733" i="2"/>
  <c r="R1734" i="2"/>
  <c r="R1735" i="2"/>
  <c r="R1736" i="2"/>
  <c r="R1737" i="2"/>
  <c r="R1738" i="2"/>
  <c r="R1739" i="2"/>
  <c r="R1740" i="2"/>
  <c r="R1741" i="2"/>
  <c r="R1742" i="2"/>
  <c r="R1743" i="2"/>
  <c r="R1744" i="2"/>
  <c r="R1745" i="2"/>
  <c r="R1746" i="2"/>
  <c r="R1747" i="2"/>
  <c r="R1748" i="2"/>
  <c r="R1749" i="2"/>
  <c r="R1750" i="2"/>
  <c r="R1751" i="2"/>
  <c r="R1752" i="2"/>
  <c r="R1753" i="2"/>
  <c r="R1754" i="2"/>
  <c r="R1755" i="2"/>
  <c r="R1756" i="2"/>
  <c r="R1757" i="2"/>
  <c r="R1758" i="2"/>
  <c r="R1759" i="2"/>
  <c r="R1760" i="2"/>
  <c r="R1761" i="2"/>
  <c r="R1762" i="2"/>
  <c r="R1763" i="2"/>
  <c r="R1764" i="2"/>
  <c r="R1765" i="2"/>
  <c r="R1766" i="2"/>
  <c r="R1767" i="2"/>
  <c r="R1768" i="2"/>
  <c r="R1769" i="2"/>
  <c r="R1770" i="2"/>
  <c r="R1771" i="2"/>
  <c r="R1772" i="2"/>
  <c r="R1773" i="2"/>
  <c r="R1774" i="2"/>
  <c r="R1775" i="2"/>
  <c r="R1776" i="2"/>
  <c r="R1777" i="2"/>
  <c r="R1778" i="2"/>
  <c r="R1779" i="2"/>
  <c r="R1780" i="2"/>
  <c r="R1781" i="2"/>
  <c r="R1782" i="2"/>
  <c r="R1783" i="2"/>
  <c r="R1784" i="2"/>
  <c r="R1785" i="2"/>
  <c r="R1786" i="2"/>
  <c r="R1787" i="2"/>
  <c r="R1788" i="2"/>
  <c r="R1789" i="2"/>
  <c r="R1790" i="2"/>
  <c r="R1791" i="2"/>
  <c r="R1792" i="2"/>
  <c r="R1793" i="2"/>
  <c r="R1794" i="2"/>
  <c r="R1795" i="2"/>
  <c r="R1796" i="2"/>
  <c r="R1797" i="2"/>
  <c r="R1798" i="2"/>
  <c r="R1799" i="2"/>
  <c r="R1800" i="2"/>
  <c r="R1801" i="2"/>
  <c r="R1802" i="2"/>
  <c r="R1803" i="2"/>
  <c r="R1804" i="2"/>
  <c r="R1805" i="2"/>
  <c r="R1806" i="2"/>
  <c r="R1807" i="2"/>
  <c r="R1808" i="2"/>
  <c r="R1809" i="2"/>
  <c r="R1810" i="2"/>
  <c r="R1811" i="2"/>
  <c r="R1812" i="2"/>
  <c r="R1813" i="2"/>
  <c r="R1814" i="2"/>
  <c r="R1815" i="2"/>
  <c r="R1816" i="2"/>
  <c r="R1817" i="2"/>
  <c r="R1818" i="2"/>
  <c r="R1819" i="2"/>
  <c r="R1820" i="2"/>
  <c r="R1821" i="2"/>
  <c r="R1822" i="2"/>
  <c r="R1823" i="2"/>
  <c r="R1824" i="2"/>
  <c r="R1825" i="2"/>
  <c r="R1826" i="2"/>
  <c r="R1827" i="2"/>
  <c r="R1828" i="2"/>
  <c r="R1829" i="2"/>
  <c r="R1830" i="2"/>
  <c r="R1831" i="2"/>
  <c r="R1832" i="2"/>
  <c r="R1833" i="2"/>
  <c r="R1834" i="2"/>
  <c r="R1835" i="2"/>
  <c r="R1836" i="2"/>
  <c r="R1837" i="2"/>
  <c r="R1838" i="2"/>
  <c r="R1839" i="2"/>
  <c r="R1840" i="2"/>
  <c r="R1841" i="2"/>
  <c r="R1842" i="2"/>
  <c r="R1843" i="2"/>
  <c r="R1844" i="2"/>
  <c r="R1845" i="2"/>
  <c r="R1846" i="2"/>
  <c r="R1847" i="2"/>
  <c r="R1848" i="2"/>
  <c r="R1849" i="2"/>
  <c r="R1850" i="2"/>
  <c r="R1851" i="2"/>
  <c r="R1852" i="2"/>
  <c r="R1853" i="2"/>
  <c r="R1854" i="2"/>
  <c r="R1855" i="2"/>
  <c r="R1856" i="2"/>
  <c r="R1857" i="2"/>
  <c r="R1858" i="2"/>
  <c r="R1859" i="2"/>
  <c r="R1860" i="2"/>
  <c r="R1861" i="2"/>
  <c r="R1862" i="2"/>
  <c r="R1863" i="2"/>
  <c r="R1864" i="2"/>
  <c r="R1865" i="2"/>
  <c r="R1866" i="2"/>
  <c r="R1867" i="2"/>
  <c r="R1868" i="2"/>
  <c r="R1869" i="2"/>
  <c r="R1870" i="2"/>
  <c r="R1871" i="2"/>
  <c r="R1872" i="2"/>
  <c r="R1873" i="2"/>
  <c r="R1874" i="2"/>
  <c r="R1875" i="2"/>
  <c r="R1876" i="2"/>
  <c r="R1877" i="2"/>
  <c r="R1878" i="2"/>
  <c r="R1879" i="2"/>
  <c r="R1880" i="2"/>
  <c r="R1881" i="2"/>
  <c r="R1882" i="2"/>
  <c r="R1883" i="2"/>
  <c r="R1884" i="2"/>
  <c r="R1885" i="2"/>
  <c r="R1886" i="2"/>
  <c r="R1887" i="2"/>
  <c r="R1888" i="2"/>
  <c r="R1889" i="2"/>
  <c r="R1890" i="2"/>
  <c r="R1891" i="2"/>
  <c r="R1892" i="2"/>
  <c r="R1893" i="2"/>
  <c r="R1894" i="2"/>
  <c r="R1895" i="2"/>
  <c r="R1896" i="2"/>
  <c r="R1897" i="2"/>
  <c r="R1898" i="2"/>
  <c r="R1899" i="2"/>
  <c r="R1900" i="2"/>
  <c r="R1901" i="2"/>
  <c r="R1902" i="2"/>
  <c r="R1903" i="2"/>
  <c r="R1904" i="2"/>
  <c r="R1905" i="2"/>
  <c r="R1906" i="2"/>
  <c r="R1907" i="2"/>
  <c r="R1908" i="2"/>
  <c r="R1909" i="2"/>
  <c r="R1910" i="2"/>
  <c r="R1911" i="2"/>
  <c r="R1912" i="2"/>
  <c r="R1913" i="2"/>
  <c r="R1914" i="2"/>
  <c r="R1915" i="2"/>
  <c r="R1916" i="2"/>
  <c r="R1917" i="2"/>
  <c r="R1918" i="2"/>
  <c r="R1919" i="2"/>
  <c r="R1920" i="2"/>
  <c r="R1921" i="2"/>
  <c r="R1922" i="2"/>
  <c r="R1923" i="2"/>
  <c r="R1924" i="2"/>
  <c r="R1925" i="2"/>
  <c r="R1926" i="2"/>
  <c r="R1927" i="2"/>
  <c r="R1928" i="2"/>
  <c r="R1929" i="2"/>
  <c r="R1930" i="2"/>
  <c r="R1931" i="2"/>
  <c r="R1932" i="2"/>
  <c r="R1933" i="2"/>
  <c r="R1934" i="2"/>
  <c r="R1935" i="2"/>
  <c r="R1936" i="2"/>
  <c r="R1937" i="2"/>
  <c r="R1938" i="2"/>
  <c r="R1939" i="2"/>
  <c r="R1940" i="2"/>
  <c r="R1941" i="2"/>
  <c r="R1942" i="2"/>
  <c r="R1943" i="2"/>
  <c r="R1944" i="2"/>
  <c r="R1945" i="2"/>
  <c r="R1946" i="2"/>
  <c r="R1947" i="2"/>
  <c r="R1948" i="2"/>
  <c r="R1949" i="2"/>
  <c r="R1950" i="2"/>
  <c r="R1951" i="2"/>
  <c r="R1952" i="2"/>
  <c r="R1953" i="2"/>
  <c r="R1954" i="2"/>
  <c r="R1955" i="2"/>
  <c r="R1956" i="2"/>
  <c r="R1957" i="2"/>
  <c r="R1958" i="2"/>
  <c r="R1959" i="2"/>
  <c r="R1960" i="2"/>
  <c r="R1961" i="2"/>
  <c r="R1962" i="2"/>
  <c r="R1963" i="2"/>
  <c r="R1964" i="2"/>
  <c r="R1965" i="2"/>
  <c r="R1966" i="2"/>
  <c r="R1967" i="2"/>
  <c r="R1968" i="2"/>
  <c r="R1969" i="2"/>
  <c r="R1970" i="2"/>
  <c r="R1971" i="2"/>
  <c r="R1972" i="2"/>
  <c r="R1973" i="2"/>
  <c r="R1974" i="2"/>
  <c r="R1975" i="2"/>
  <c r="R1976" i="2"/>
  <c r="R1977" i="2"/>
  <c r="R1978" i="2"/>
  <c r="R1979" i="2"/>
  <c r="R1980" i="2"/>
  <c r="R1981" i="2"/>
  <c r="R1982" i="2"/>
  <c r="R1983" i="2"/>
  <c r="R1984" i="2"/>
  <c r="R1985" i="2"/>
  <c r="R1986" i="2"/>
  <c r="R1987" i="2"/>
  <c r="R1988" i="2"/>
  <c r="R1989" i="2"/>
  <c r="R1990" i="2"/>
  <c r="R1991" i="2"/>
  <c r="R1992" i="2"/>
  <c r="R1993" i="2"/>
  <c r="R1994" i="2"/>
  <c r="R1995" i="2"/>
  <c r="R1996" i="2"/>
  <c r="R1997" i="2"/>
  <c r="R1998" i="2"/>
  <c r="R1999" i="2"/>
  <c r="R2000" i="2"/>
  <c r="R2001" i="2"/>
  <c r="R2002" i="2"/>
  <c r="R2003" i="2"/>
  <c r="R2004" i="2"/>
  <c r="R2005" i="2"/>
  <c r="R2006" i="2"/>
  <c r="R2007" i="2"/>
  <c r="R2008" i="2"/>
  <c r="R2009" i="2"/>
  <c r="R2010" i="2"/>
  <c r="R2011" i="2"/>
  <c r="R2012" i="2"/>
  <c r="R2013" i="2"/>
  <c r="R2014" i="2"/>
  <c r="R2015" i="2"/>
  <c r="R2016" i="2"/>
  <c r="R2017" i="2"/>
  <c r="R2018" i="2"/>
  <c r="R2019" i="2"/>
  <c r="R2020" i="2"/>
  <c r="R2021" i="2"/>
  <c r="R2022" i="2"/>
  <c r="R2023" i="2"/>
  <c r="R2024" i="2"/>
  <c r="R2025" i="2"/>
  <c r="R2026" i="2"/>
  <c r="R2027" i="2"/>
  <c r="R2028" i="2"/>
  <c r="R2029" i="2"/>
  <c r="R2030" i="2"/>
  <c r="R2031" i="2"/>
  <c r="R2032" i="2"/>
  <c r="R2033" i="2"/>
  <c r="R2034" i="2"/>
  <c r="R2035" i="2"/>
  <c r="R2036" i="2"/>
  <c r="R2037" i="2"/>
  <c r="R2038" i="2"/>
  <c r="R2039" i="2"/>
  <c r="R2040" i="2"/>
  <c r="R2041" i="2"/>
  <c r="R2042" i="2"/>
  <c r="R2043" i="2"/>
  <c r="R2044" i="2"/>
  <c r="R2045" i="2"/>
  <c r="R2046" i="2"/>
  <c r="R2047" i="2"/>
  <c r="R2048" i="2"/>
  <c r="R2049" i="2"/>
  <c r="R2050" i="2"/>
  <c r="R2051" i="2"/>
  <c r="R2052" i="2"/>
  <c r="R2053" i="2"/>
  <c r="R2054" i="2"/>
  <c r="R2055" i="2"/>
  <c r="R2056" i="2"/>
  <c r="R2057" i="2"/>
  <c r="R2058" i="2"/>
  <c r="R2059" i="2"/>
  <c r="R2060" i="2"/>
  <c r="R2061" i="2"/>
  <c r="R2062" i="2"/>
  <c r="R2063" i="2"/>
  <c r="R2064" i="2"/>
  <c r="R2065" i="2"/>
  <c r="R2066" i="2"/>
  <c r="R2067" i="2"/>
  <c r="R2068" i="2"/>
  <c r="R2069" i="2"/>
  <c r="R2070" i="2"/>
  <c r="R2071" i="2"/>
  <c r="R2072" i="2"/>
  <c r="R2073" i="2"/>
  <c r="R2074" i="2"/>
  <c r="R2075" i="2"/>
  <c r="R2076" i="2"/>
  <c r="R2077" i="2"/>
  <c r="R2078" i="2"/>
  <c r="R2079" i="2"/>
  <c r="R2080" i="2"/>
  <c r="R2081" i="2"/>
  <c r="R2082" i="2"/>
  <c r="R2083" i="2"/>
  <c r="R2084" i="2"/>
  <c r="R2085" i="2"/>
  <c r="R2086" i="2"/>
  <c r="R2087" i="2"/>
  <c r="R2088" i="2"/>
  <c r="R2089" i="2"/>
  <c r="R2090" i="2"/>
  <c r="R2091" i="2"/>
  <c r="R2092" i="2"/>
  <c r="R2093" i="2"/>
  <c r="R2094" i="2"/>
  <c r="R2095" i="2"/>
  <c r="R2096" i="2"/>
  <c r="R2097" i="2"/>
  <c r="R2098" i="2"/>
  <c r="R2099" i="2"/>
  <c r="R2100" i="2"/>
  <c r="R2101" i="2"/>
  <c r="R2102" i="2"/>
  <c r="R2103" i="2"/>
  <c r="R2104" i="2"/>
  <c r="R2105" i="2"/>
  <c r="R2106" i="2"/>
  <c r="R2107" i="2"/>
  <c r="R2108" i="2"/>
  <c r="R2109" i="2"/>
  <c r="R2110" i="2"/>
  <c r="R2111" i="2"/>
  <c r="R2112" i="2"/>
  <c r="R2113" i="2"/>
  <c r="R2114" i="2"/>
  <c r="R2115" i="2"/>
  <c r="R2116" i="2"/>
  <c r="R2117" i="2"/>
  <c r="R2118" i="2"/>
  <c r="R2119" i="2"/>
  <c r="R2120" i="2"/>
  <c r="R2121" i="2"/>
  <c r="R2122" i="2"/>
  <c r="R2123" i="2"/>
  <c r="R2124" i="2"/>
  <c r="R2125" i="2"/>
  <c r="R2126" i="2"/>
  <c r="R2127" i="2"/>
  <c r="R2128" i="2"/>
  <c r="R2129" i="2"/>
  <c r="R2130" i="2"/>
  <c r="R2131" i="2"/>
  <c r="R2132" i="2"/>
  <c r="R2133" i="2"/>
  <c r="R2134" i="2"/>
  <c r="R2135" i="2"/>
  <c r="R2136" i="2"/>
  <c r="R2137" i="2"/>
  <c r="R2138" i="2"/>
  <c r="R2139" i="2"/>
  <c r="R2140" i="2"/>
  <c r="R2141" i="2"/>
  <c r="R2142" i="2"/>
  <c r="R2143" i="2"/>
  <c r="R2144" i="2"/>
  <c r="R2145" i="2"/>
  <c r="R2146" i="2"/>
  <c r="R2147" i="2"/>
  <c r="R2148" i="2"/>
  <c r="R2149" i="2"/>
  <c r="R2150" i="2"/>
  <c r="R2151" i="2"/>
  <c r="R2152" i="2"/>
  <c r="R2153" i="2"/>
  <c r="R2154" i="2"/>
  <c r="R2155" i="2"/>
  <c r="R2156" i="2"/>
  <c r="R2157" i="2"/>
  <c r="R2158" i="2"/>
  <c r="R2159" i="2"/>
  <c r="R2160" i="2"/>
  <c r="R2161" i="2"/>
  <c r="R2162" i="2"/>
  <c r="R2163" i="2"/>
  <c r="R2164" i="2"/>
  <c r="R2165" i="2"/>
  <c r="R2166" i="2"/>
  <c r="R2167" i="2"/>
  <c r="R2168" i="2"/>
  <c r="R2169" i="2"/>
  <c r="R2170" i="2"/>
  <c r="R2171" i="2"/>
  <c r="R2172" i="2"/>
  <c r="R2173" i="2"/>
  <c r="R2174" i="2"/>
  <c r="R2175" i="2"/>
  <c r="R2176" i="2"/>
  <c r="R2177" i="2"/>
  <c r="R2178" i="2"/>
  <c r="R2179" i="2"/>
  <c r="R2180" i="2"/>
  <c r="R2181" i="2"/>
  <c r="R2182" i="2"/>
  <c r="R2183" i="2"/>
  <c r="R2184" i="2"/>
  <c r="R2185" i="2"/>
  <c r="R2186" i="2"/>
  <c r="R2187" i="2"/>
  <c r="R2188" i="2"/>
  <c r="R2189" i="2"/>
  <c r="R2190" i="2"/>
  <c r="R2191" i="2"/>
  <c r="R2192" i="2"/>
  <c r="R2193" i="2"/>
  <c r="R2194" i="2"/>
  <c r="R2195" i="2"/>
  <c r="R2196" i="2"/>
  <c r="R2197" i="2"/>
  <c r="R2198" i="2"/>
  <c r="R2199" i="2"/>
  <c r="R2200" i="2"/>
  <c r="R2201" i="2"/>
  <c r="R2202" i="2"/>
  <c r="R2203" i="2"/>
  <c r="R2204" i="2"/>
  <c r="R2205" i="2"/>
  <c r="R2206" i="2"/>
  <c r="R2207" i="2"/>
  <c r="R2208" i="2"/>
  <c r="R2209" i="2"/>
  <c r="R2210" i="2"/>
  <c r="R2211" i="2"/>
  <c r="R2212" i="2"/>
  <c r="R2213" i="2"/>
  <c r="R2214" i="2"/>
  <c r="R2215" i="2"/>
  <c r="R2216" i="2"/>
  <c r="R2217" i="2"/>
  <c r="R2218" i="2"/>
  <c r="R2219" i="2"/>
  <c r="R2220" i="2"/>
  <c r="R2221" i="2"/>
  <c r="R2222" i="2"/>
  <c r="R2223" i="2"/>
  <c r="R2224" i="2"/>
  <c r="R2225" i="2"/>
  <c r="R2226" i="2"/>
  <c r="R2227" i="2"/>
  <c r="R2228" i="2"/>
  <c r="R2229" i="2"/>
  <c r="R2230" i="2"/>
  <c r="R2231" i="2"/>
  <c r="R2232" i="2"/>
  <c r="R2233" i="2"/>
  <c r="R2234" i="2"/>
  <c r="R2235" i="2"/>
  <c r="R2236" i="2"/>
  <c r="R2237" i="2"/>
  <c r="R2238" i="2"/>
  <c r="R2239" i="2"/>
  <c r="R2240" i="2"/>
  <c r="R2241" i="2"/>
  <c r="R2242" i="2"/>
  <c r="R2243" i="2"/>
  <c r="R2244" i="2"/>
  <c r="R2245" i="2"/>
  <c r="R2246" i="2"/>
  <c r="R2247" i="2"/>
  <c r="R2248" i="2"/>
  <c r="R2249" i="2"/>
  <c r="R2250" i="2"/>
  <c r="R2251" i="2"/>
  <c r="R2252" i="2"/>
  <c r="R2253" i="2"/>
  <c r="R2254" i="2"/>
  <c r="R2255" i="2"/>
  <c r="R2256" i="2"/>
  <c r="R2257" i="2"/>
  <c r="R2258" i="2"/>
  <c r="R2259" i="2"/>
  <c r="R2260" i="2"/>
  <c r="R2261" i="2"/>
  <c r="R2262" i="2"/>
  <c r="R2263" i="2"/>
  <c r="R2264" i="2"/>
  <c r="R2265" i="2"/>
  <c r="R2266" i="2"/>
  <c r="R2267" i="2"/>
  <c r="R2268" i="2"/>
  <c r="R2269" i="2"/>
  <c r="R2270" i="2"/>
  <c r="R2271" i="2"/>
  <c r="R2272" i="2"/>
  <c r="R2273" i="2"/>
  <c r="R2274" i="2"/>
  <c r="R2275" i="2"/>
  <c r="R2276" i="2"/>
  <c r="R2277" i="2"/>
  <c r="R2278" i="2"/>
  <c r="R2279" i="2"/>
  <c r="R2280" i="2"/>
  <c r="R2281" i="2"/>
  <c r="R2282" i="2"/>
  <c r="R2283" i="2"/>
  <c r="R2284" i="2"/>
  <c r="R2285" i="2"/>
  <c r="R2286" i="2"/>
  <c r="R2287" i="2"/>
  <c r="R2288" i="2"/>
  <c r="R2289" i="2"/>
  <c r="R2290" i="2"/>
  <c r="R2291" i="2"/>
  <c r="R2292" i="2"/>
  <c r="R2293" i="2"/>
  <c r="R2294" i="2"/>
  <c r="R2295" i="2"/>
  <c r="R2296" i="2"/>
  <c r="R2297" i="2"/>
  <c r="R2298" i="2"/>
  <c r="R2299" i="2"/>
  <c r="R2300" i="2"/>
  <c r="R2301" i="2"/>
  <c r="R2302" i="2"/>
  <c r="R2303" i="2"/>
  <c r="R2304" i="2"/>
  <c r="R2305" i="2"/>
  <c r="R2306" i="2"/>
  <c r="R2307" i="2"/>
  <c r="R2308" i="2"/>
  <c r="R2309" i="2"/>
  <c r="R2310" i="2"/>
  <c r="R2311" i="2"/>
  <c r="R2312" i="2"/>
  <c r="R2313" i="2"/>
  <c r="R2314" i="2"/>
  <c r="R2315" i="2"/>
  <c r="R2316" i="2"/>
  <c r="R2317" i="2"/>
  <c r="R2318" i="2"/>
  <c r="R2319" i="2"/>
  <c r="R2320" i="2"/>
  <c r="R2321" i="2"/>
  <c r="R2322" i="2"/>
  <c r="R2323" i="2"/>
  <c r="R2324" i="2"/>
  <c r="R2325" i="2"/>
  <c r="R2326" i="2"/>
  <c r="R2327" i="2"/>
  <c r="R2328" i="2"/>
  <c r="R2329" i="2"/>
  <c r="R2330" i="2"/>
  <c r="R2331" i="2"/>
  <c r="R2332" i="2"/>
  <c r="R2333" i="2"/>
  <c r="R2334" i="2"/>
  <c r="R2335" i="2"/>
  <c r="R2336" i="2"/>
  <c r="R2337" i="2"/>
  <c r="R2338" i="2"/>
  <c r="R2339" i="2"/>
  <c r="R2340" i="2"/>
  <c r="R2341" i="2"/>
  <c r="R2342" i="2"/>
  <c r="R2343" i="2"/>
  <c r="R2344" i="2"/>
  <c r="R2345" i="2"/>
  <c r="R2346" i="2"/>
  <c r="R2347" i="2"/>
  <c r="R2348" i="2"/>
  <c r="R2349" i="2"/>
  <c r="R2350" i="2"/>
  <c r="R2351" i="2"/>
  <c r="R2352" i="2"/>
  <c r="R2353" i="2"/>
  <c r="R2354" i="2"/>
  <c r="R2355" i="2"/>
  <c r="R2356" i="2"/>
  <c r="R2357" i="2"/>
  <c r="R2358" i="2"/>
  <c r="R2359" i="2"/>
  <c r="R2360" i="2"/>
  <c r="R2361" i="2"/>
  <c r="R2362" i="2"/>
  <c r="R2363" i="2"/>
  <c r="R2364" i="2"/>
  <c r="R2365" i="2"/>
  <c r="R2366" i="2"/>
  <c r="R2367" i="2"/>
  <c r="R2368" i="2"/>
  <c r="R2369" i="2"/>
  <c r="R2370" i="2"/>
  <c r="R2371" i="2"/>
  <c r="R2372" i="2"/>
  <c r="R2373" i="2"/>
  <c r="R2374" i="2"/>
  <c r="R2375" i="2"/>
  <c r="R2376" i="2"/>
  <c r="R2377" i="2"/>
  <c r="R2378" i="2"/>
  <c r="R2379" i="2"/>
  <c r="R2380" i="2"/>
  <c r="R2381" i="2"/>
  <c r="R2382" i="2"/>
  <c r="R2383" i="2"/>
  <c r="R2384" i="2"/>
  <c r="R2385" i="2"/>
  <c r="R2386" i="2"/>
  <c r="R2387" i="2"/>
  <c r="R2388" i="2"/>
  <c r="R2389" i="2"/>
  <c r="R2390" i="2"/>
  <c r="R2391" i="2"/>
  <c r="R2392" i="2"/>
  <c r="R2393" i="2"/>
  <c r="R2394" i="2"/>
  <c r="R2395" i="2"/>
  <c r="R2396" i="2"/>
  <c r="R2397" i="2"/>
  <c r="R2398" i="2"/>
  <c r="R2399" i="2"/>
  <c r="R2400" i="2"/>
  <c r="R2401" i="2"/>
  <c r="R2402" i="2"/>
  <c r="R2403" i="2"/>
  <c r="R2404" i="2"/>
  <c r="R2405" i="2"/>
  <c r="R2406" i="2"/>
  <c r="R2407" i="2"/>
  <c r="R2408" i="2"/>
  <c r="R2409" i="2"/>
  <c r="R2410" i="2"/>
  <c r="R2411" i="2"/>
  <c r="R2412" i="2"/>
  <c r="R2413" i="2"/>
  <c r="R2414" i="2"/>
  <c r="R2415" i="2"/>
  <c r="R2416" i="2"/>
  <c r="R2417" i="2"/>
  <c r="R2418" i="2"/>
  <c r="R2419" i="2"/>
  <c r="R2420" i="2"/>
  <c r="R2421" i="2"/>
  <c r="R2422" i="2"/>
  <c r="R2423" i="2"/>
  <c r="R2424" i="2"/>
  <c r="R2425" i="2"/>
  <c r="R2426" i="2"/>
  <c r="R2427" i="2"/>
  <c r="R2428" i="2"/>
  <c r="R2429" i="2"/>
  <c r="R2430" i="2"/>
  <c r="R2431" i="2"/>
  <c r="R2432" i="2"/>
  <c r="R2433" i="2"/>
  <c r="R2434" i="2"/>
  <c r="R2435" i="2"/>
  <c r="R2436" i="2"/>
  <c r="R2437" i="2"/>
  <c r="R2438" i="2"/>
  <c r="R2439" i="2"/>
  <c r="R2440" i="2"/>
  <c r="R2441" i="2"/>
  <c r="R2442" i="2"/>
  <c r="R2443" i="2"/>
  <c r="R2444" i="2"/>
  <c r="R2445" i="2"/>
  <c r="R2446" i="2"/>
  <c r="R2447" i="2"/>
  <c r="R2448" i="2"/>
  <c r="R2449" i="2"/>
  <c r="R2450" i="2"/>
  <c r="R2451" i="2"/>
  <c r="R2452" i="2"/>
  <c r="R2453" i="2"/>
  <c r="R2454" i="2"/>
  <c r="R2455" i="2"/>
  <c r="R2456" i="2"/>
  <c r="R2457" i="2"/>
  <c r="R2458" i="2"/>
  <c r="R2459" i="2"/>
  <c r="R2460" i="2"/>
  <c r="R2461" i="2"/>
  <c r="R2462" i="2"/>
  <c r="R2463" i="2"/>
  <c r="R2464" i="2"/>
  <c r="R2465" i="2"/>
  <c r="R2466" i="2"/>
  <c r="R2467" i="2"/>
  <c r="R2468" i="2"/>
  <c r="R2469" i="2"/>
  <c r="R2470" i="2"/>
  <c r="R2471" i="2"/>
  <c r="R2472" i="2"/>
  <c r="R2473" i="2"/>
  <c r="R2474" i="2"/>
  <c r="R2475" i="2"/>
  <c r="R2476" i="2"/>
  <c r="R2477" i="2"/>
  <c r="R2478" i="2"/>
  <c r="R2479" i="2"/>
  <c r="R2480" i="2"/>
  <c r="R2481" i="2"/>
  <c r="R2482" i="2"/>
  <c r="R2483" i="2"/>
  <c r="R2484" i="2"/>
  <c r="R2485" i="2"/>
  <c r="R2486" i="2"/>
  <c r="R2487" i="2"/>
  <c r="R2488" i="2"/>
  <c r="R2489" i="2"/>
  <c r="R2490" i="2"/>
  <c r="R2491" i="2"/>
  <c r="R2492" i="2"/>
  <c r="R2493" i="2"/>
  <c r="R2494" i="2"/>
  <c r="R2495" i="2"/>
  <c r="R2496" i="2"/>
  <c r="R2497" i="2"/>
  <c r="R2498" i="2"/>
  <c r="R2499" i="2"/>
  <c r="R2500" i="2"/>
  <c r="R2501" i="2"/>
  <c r="R2502" i="2"/>
  <c r="R2503" i="2"/>
  <c r="R2504" i="2"/>
  <c r="R2505" i="2"/>
  <c r="R2506" i="2"/>
  <c r="R2507" i="2"/>
  <c r="R2508" i="2"/>
  <c r="R2509" i="2"/>
  <c r="R2510" i="2"/>
  <c r="R2511" i="2"/>
  <c r="R2512" i="2"/>
  <c r="R2513" i="2"/>
  <c r="R2514" i="2"/>
  <c r="R2515" i="2"/>
  <c r="R2516" i="2"/>
  <c r="R2517" i="2"/>
  <c r="R2518" i="2"/>
  <c r="R2519" i="2"/>
  <c r="R2520" i="2"/>
  <c r="R2521" i="2"/>
  <c r="R2522" i="2"/>
  <c r="R2523" i="2"/>
  <c r="R2524" i="2"/>
  <c r="R2525" i="2"/>
  <c r="R2526" i="2"/>
  <c r="R2527" i="2"/>
  <c r="R2528" i="2"/>
  <c r="R2529" i="2"/>
  <c r="R2530" i="2"/>
  <c r="R2531" i="2"/>
  <c r="R2532" i="2"/>
  <c r="R2533" i="2"/>
  <c r="R2534" i="2"/>
  <c r="R2535" i="2"/>
  <c r="R2536" i="2"/>
  <c r="R2537" i="2"/>
  <c r="R2538" i="2"/>
  <c r="R2539" i="2"/>
  <c r="R2540" i="2"/>
  <c r="R2541" i="2"/>
  <c r="R2542" i="2"/>
  <c r="R2543" i="2"/>
  <c r="R2544" i="2"/>
  <c r="R2545" i="2"/>
  <c r="R2546" i="2"/>
  <c r="R2547" i="2"/>
  <c r="R2548" i="2"/>
  <c r="R2549" i="2"/>
  <c r="R2550" i="2"/>
  <c r="R2551" i="2"/>
  <c r="R2552" i="2"/>
  <c r="R2553" i="2"/>
  <c r="R2554" i="2"/>
  <c r="R2555" i="2"/>
  <c r="R2556" i="2"/>
  <c r="R2557" i="2"/>
  <c r="R2558" i="2"/>
  <c r="R2559" i="2"/>
  <c r="R2560" i="2"/>
  <c r="R2561" i="2"/>
  <c r="R2562" i="2"/>
  <c r="R2563" i="2"/>
  <c r="R2564" i="2"/>
  <c r="R2565" i="2"/>
  <c r="R2566" i="2"/>
  <c r="R2567" i="2"/>
  <c r="R2568" i="2"/>
  <c r="R2569" i="2"/>
  <c r="R2570" i="2"/>
  <c r="R2571" i="2"/>
  <c r="R2572" i="2"/>
  <c r="R2573" i="2"/>
  <c r="R2574" i="2"/>
  <c r="R2575" i="2"/>
  <c r="R2576" i="2"/>
  <c r="R2577" i="2"/>
  <c r="R2578" i="2"/>
  <c r="R2579" i="2"/>
  <c r="R2580" i="2"/>
  <c r="R2581" i="2"/>
  <c r="R2582" i="2"/>
  <c r="R2583" i="2"/>
  <c r="R2584" i="2"/>
  <c r="R2585" i="2"/>
  <c r="R2586" i="2"/>
  <c r="R2587" i="2"/>
  <c r="R2588" i="2"/>
  <c r="R2589" i="2"/>
  <c r="R2590" i="2"/>
  <c r="R2591" i="2"/>
  <c r="R2592" i="2"/>
  <c r="R2593" i="2"/>
  <c r="R2594" i="2"/>
  <c r="R2595" i="2"/>
  <c r="R2596" i="2"/>
  <c r="R2597" i="2"/>
  <c r="R2598" i="2"/>
  <c r="R2599" i="2"/>
  <c r="R2600" i="2"/>
  <c r="R2601" i="2"/>
  <c r="R2602" i="2"/>
  <c r="R2603" i="2"/>
  <c r="R2604" i="2"/>
  <c r="R2605" i="2"/>
  <c r="R2606" i="2"/>
  <c r="R2607" i="2"/>
  <c r="R2608" i="2"/>
  <c r="R2609" i="2"/>
  <c r="R2610" i="2"/>
  <c r="R2611" i="2"/>
  <c r="R2612" i="2"/>
  <c r="R2613" i="2"/>
  <c r="R2614" i="2"/>
  <c r="R2615" i="2"/>
  <c r="R2616" i="2"/>
  <c r="R2617" i="2"/>
  <c r="R2618" i="2"/>
  <c r="R2619" i="2"/>
  <c r="R2620" i="2"/>
  <c r="R2621" i="2"/>
  <c r="R2622" i="2"/>
  <c r="R2623" i="2"/>
  <c r="R2624" i="2"/>
  <c r="R2625" i="2"/>
  <c r="R2626" i="2"/>
  <c r="R2627" i="2"/>
  <c r="R2628" i="2"/>
  <c r="R2629" i="2"/>
  <c r="R2630" i="2"/>
  <c r="R2631" i="2"/>
  <c r="R2632" i="2"/>
  <c r="R2633" i="2"/>
  <c r="R2634" i="2"/>
  <c r="R2635" i="2"/>
  <c r="R2636" i="2"/>
  <c r="R2637" i="2"/>
  <c r="R2638" i="2"/>
  <c r="R2639" i="2"/>
  <c r="R2640" i="2"/>
  <c r="R2641" i="2"/>
  <c r="R2642" i="2"/>
  <c r="R2643" i="2"/>
  <c r="R2644" i="2"/>
  <c r="R2645" i="2"/>
  <c r="R2646" i="2"/>
  <c r="R2647" i="2"/>
  <c r="R2648" i="2"/>
  <c r="R2649" i="2"/>
  <c r="R2650" i="2"/>
  <c r="R2651" i="2"/>
  <c r="R2652" i="2"/>
  <c r="R2653" i="2"/>
  <c r="R2654" i="2"/>
  <c r="R2655" i="2"/>
  <c r="R2656" i="2"/>
  <c r="R2657" i="2"/>
  <c r="R2658" i="2"/>
  <c r="R2659" i="2"/>
  <c r="R2660" i="2"/>
  <c r="R2661" i="2"/>
  <c r="R2662" i="2"/>
  <c r="R2663" i="2"/>
  <c r="R2664" i="2"/>
  <c r="R2665" i="2"/>
  <c r="R2666" i="2"/>
  <c r="R2667" i="2"/>
  <c r="R2668" i="2"/>
  <c r="R2669" i="2"/>
  <c r="R2670" i="2"/>
  <c r="R2671" i="2"/>
  <c r="R2672" i="2"/>
  <c r="R2673" i="2"/>
  <c r="R2674" i="2"/>
  <c r="R2675" i="2"/>
  <c r="R2676" i="2"/>
  <c r="R2677" i="2"/>
  <c r="R2678" i="2"/>
  <c r="R2679" i="2"/>
  <c r="R2680" i="2"/>
  <c r="R2681" i="2"/>
  <c r="R2682" i="2"/>
  <c r="R2683" i="2"/>
  <c r="R2684" i="2"/>
  <c r="R2685" i="2"/>
  <c r="R2686" i="2"/>
  <c r="R2687" i="2"/>
  <c r="R2688" i="2"/>
  <c r="R2689" i="2"/>
  <c r="R2690" i="2"/>
  <c r="R2691" i="2"/>
  <c r="R2692" i="2"/>
  <c r="R2693" i="2"/>
  <c r="R2694" i="2"/>
  <c r="R2695" i="2"/>
  <c r="R2696" i="2"/>
  <c r="R2697" i="2"/>
  <c r="R2698" i="2"/>
  <c r="R2699" i="2"/>
  <c r="R2700" i="2"/>
  <c r="R2701" i="2"/>
  <c r="R2702" i="2"/>
  <c r="R2703" i="2"/>
  <c r="R2704" i="2"/>
  <c r="R2705" i="2"/>
  <c r="R2706" i="2"/>
  <c r="R2707" i="2"/>
  <c r="R2708" i="2"/>
  <c r="R2709" i="2"/>
  <c r="R2710" i="2"/>
  <c r="R2711" i="2"/>
  <c r="R2712" i="2"/>
  <c r="R2713" i="2"/>
  <c r="R2714" i="2"/>
  <c r="R2715" i="2"/>
  <c r="R2716" i="2"/>
  <c r="R2717" i="2"/>
  <c r="R2718" i="2"/>
  <c r="R2719" i="2"/>
  <c r="R2720" i="2"/>
  <c r="R2721" i="2"/>
  <c r="R2722" i="2"/>
  <c r="R2723" i="2"/>
  <c r="R2724" i="2"/>
  <c r="R2725" i="2"/>
  <c r="R2726" i="2"/>
  <c r="R2727" i="2"/>
  <c r="R2728" i="2"/>
  <c r="R2729" i="2"/>
  <c r="R2730" i="2"/>
  <c r="R2731" i="2"/>
  <c r="R2732" i="2"/>
  <c r="R2733" i="2"/>
  <c r="R2734" i="2"/>
  <c r="R2735" i="2"/>
  <c r="R2736" i="2"/>
  <c r="R2737" i="2"/>
  <c r="R2738" i="2"/>
  <c r="R2739" i="2"/>
  <c r="R2740" i="2"/>
  <c r="R2741" i="2"/>
  <c r="R2742" i="2"/>
  <c r="R2743" i="2"/>
  <c r="R2744" i="2"/>
  <c r="R2745" i="2"/>
  <c r="R2746" i="2"/>
  <c r="R2747" i="2"/>
  <c r="R2748" i="2"/>
  <c r="R2749" i="2"/>
  <c r="R2750" i="2"/>
  <c r="R2751" i="2"/>
  <c r="R2752" i="2"/>
  <c r="R2753" i="2"/>
  <c r="R2754" i="2"/>
  <c r="R2755" i="2"/>
  <c r="R2756" i="2"/>
  <c r="R2757" i="2"/>
  <c r="R2758" i="2"/>
  <c r="R2759" i="2"/>
  <c r="R2760" i="2"/>
  <c r="R2761" i="2"/>
  <c r="R2762" i="2"/>
  <c r="R2763" i="2"/>
  <c r="R2764" i="2"/>
  <c r="R2765" i="2"/>
  <c r="R2766" i="2"/>
  <c r="R2767" i="2"/>
  <c r="R2768" i="2"/>
  <c r="R2769" i="2"/>
  <c r="R2770" i="2"/>
  <c r="R2771" i="2"/>
  <c r="R2772" i="2"/>
  <c r="R2773" i="2"/>
  <c r="R2774" i="2"/>
  <c r="R2775" i="2"/>
  <c r="R2776" i="2"/>
  <c r="R2777" i="2"/>
  <c r="R2778" i="2"/>
  <c r="R2779" i="2"/>
  <c r="R2780" i="2"/>
  <c r="R2781" i="2"/>
  <c r="R2782" i="2"/>
  <c r="R2783" i="2"/>
  <c r="R2784" i="2"/>
  <c r="R2785" i="2"/>
  <c r="R2786" i="2"/>
  <c r="R2787" i="2"/>
  <c r="R2788" i="2"/>
  <c r="R2789" i="2"/>
  <c r="R2790" i="2"/>
  <c r="R2791" i="2"/>
  <c r="R2792" i="2"/>
  <c r="R2793" i="2"/>
  <c r="R2794" i="2"/>
  <c r="R2795" i="2"/>
  <c r="R2796" i="2"/>
  <c r="R2797" i="2"/>
  <c r="R2798" i="2"/>
  <c r="R2799" i="2"/>
  <c r="R2800" i="2"/>
  <c r="R2801" i="2"/>
  <c r="R2802" i="2"/>
  <c r="R2803" i="2"/>
  <c r="R2804" i="2"/>
  <c r="R2805" i="2"/>
  <c r="R2806" i="2"/>
  <c r="R2807" i="2"/>
  <c r="R2808" i="2"/>
  <c r="R2809" i="2"/>
  <c r="R2810" i="2"/>
  <c r="R2811" i="2"/>
  <c r="R2812" i="2"/>
  <c r="R2813" i="2"/>
  <c r="R2814" i="2"/>
  <c r="R2815" i="2"/>
  <c r="R2816" i="2"/>
  <c r="R2817" i="2"/>
  <c r="R2818" i="2"/>
  <c r="R2819" i="2"/>
  <c r="R2820" i="2"/>
  <c r="R2821" i="2"/>
  <c r="R2822" i="2"/>
  <c r="R2823" i="2"/>
  <c r="R2824" i="2"/>
  <c r="R2825" i="2"/>
  <c r="R2826" i="2"/>
  <c r="R2827" i="2"/>
  <c r="R2828" i="2"/>
  <c r="R2829" i="2"/>
  <c r="R2830" i="2"/>
  <c r="R2831" i="2"/>
  <c r="R2832" i="2"/>
  <c r="R2833" i="2"/>
  <c r="R2834" i="2"/>
  <c r="R2835" i="2"/>
  <c r="R2836" i="2"/>
  <c r="R2837" i="2"/>
  <c r="R2838" i="2"/>
  <c r="R2839" i="2"/>
  <c r="R2840" i="2"/>
  <c r="R2841" i="2"/>
  <c r="R2842" i="2"/>
  <c r="R2843" i="2"/>
  <c r="R2844" i="2"/>
  <c r="R2845" i="2"/>
  <c r="R2846" i="2"/>
  <c r="R2847" i="2"/>
  <c r="R2848" i="2"/>
  <c r="R2849" i="2"/>
  <c r="R2850" i="2"/>
  <c r="R2851" i="2"/>
  <c r="R2852" i="2"/>
  <c r="R2853" i="2"/>
  <c r="R2854" i="2"/>
  <c r="R2855" i="2"/>
  <c r="R2856" i="2"/>
  <c r="R2857" i="2"/>
  <c r="R2858" i="2"/>
  <c r="R2859" i="2"/>
  <c r="R2860" i="2"/>
  <c r="R2861" i="2"/>
  <c r="R2862" i="2"/>
  <c r="R2863" i="2"/>
  <c r="R2864" i="2"/>
  <c r="R2865" i="2"/>
  <c r="R2866" i="2"/>
  <c r="R2867" i="2"/>
  <c r="R2868" i="2"/>
  <c r="R2869" i="2"/>
  <c r="R2870" i="2"/>
  <c r="R2871" i="2"/>
  <c r="R2872" i="2"/>
  <c r="R2873" i="2"/>
  <c r="R2874" i="2"/>
  <c r="R2875" i="2"/>
  <c r="R2876" i="2"/>
  <c r="R2877" i="2"/>
  <c r="R2878" i="2"/>
  <c r="R2879" i="2"/>
  <c r="R2880" i="2"/>
  <c r="R2881" i="2"/>
  <c r="R2882" i="2"/>
  <c r="R2883" i="2"/>
  <c r="R2884" i="2"/>
  <c r="R2885" i="2"/>
  <c r="R2886" i="2"/>
  <c r="R2887" i="2"/>
  <c r="R2888" i="2"/>
  <c r="R2889" i="2"/>
  <c r="R2890" i="2"/>
  <c r="R2891" i="2"/>
  <c r="R2892" i="2"/>
  <c r="R2893" i="2"/>
  <c r="R2894" i="2"/>
  <c r="R2895" i="2"/>
  <c r="R2896" i="2"/>
  <c r="R2897" i="2"/>
  <c r="R2898" i="2"/>
  <c r="R2899" i="2"/>
  <c r="R2900" i="2"/>
  <c r="R2901" i="2"/>
  <c r="R2902" i="2"/>
  <c r="R2903" i="2"/>
  <c r="R2904" i="2"/>
  <c r="R2905" i="2"/>
  <c r="R2906" i="2"/>
  <c r="R2907" i="2"/>
  <c r="R2908" i="2"/>
  <c r="R2909" i="2"/>
  <c r="R2910" i="2"/>
  <c r="R2911" i="2"/>
  <c r="R2912" i="2"/>
  <c r="R2913" i="2"/>
  <c r="R2914" i="2"/>
  <c r="R2915" i="2"/>
  <c r="R2916" i="2"/>
  <c r="R2917" i="2"/>
  <c r="R2918" i="2"/>
  <c r="R2919" i="2"/>
  <c r="R2920" i="2"/>
  <c r="R2921" i="2"/>
  <c r="R2922" i="2"/>
  <c r="R2923" i="2"/>
  <c r="R2924" i="2"/>
  <c r="R2925" i="2"/>
  <c r="R2926" i="2"/>
  <c r="R2927" i="2"/>
  <c r="R2928" i="2"/>
  <c r="R2929" i="2"/>
  <c r="R2930" i="2"/>
  <c r="R2931" i="2"/>
  <c r="R2932" i="2"/>
  <c r="R2933" i="2"/>
  <c r="R2934" i="2"/>
  <c r="R2935" i="2"/>
  <c r="R2936" i="2"/>
  <c r="R2937" i="2"/>
  <c r="R2938" i="2"/>
  <c r="R2939" i="2"/>
  <c r="R2940" i="2"/>
  <c r="R2941" i="2"/>
  <c r="R2942" i="2"/>
  <c r="R2943" i="2"/>
  <c r="R2944" i="2"/>
  <c r="R2945" i="2"/>
  <c r="R2946" i="2"/>
  <c r="R2947" i="2"/>
  <c r="R2948" i="2"/>
  <c r="R2949" i="2"/>
  <c r="R2950" i="2"/>
  <c r="R2951" i="2"/>
  <c r="R2952" i="2"/>
  <c r="R2953" i="2"/>
  <c r="R2954" i="2"/>
  <c r="R2955" i="2"/>
  <c r="R2956" i="2"/>
  <c r="R2957" i="2"/>
  <c r="R2958" i="2"/>
  <c r="R2959" i="2"/>
  <c r="R2960" i="2"/>
  <c r="R2961" i="2"/>
  <c r="R2962" i="2"/>
  <c r="R2963" i="2"/>
  <c r="R2964" i="2"/>
  <c r="R2965" i="2"/>
  <c r="R2966" i="2"/>
  <c r="R2967" i="2"/>
  <c r="R2968" i="2"/>
  <c r="R2969" i="2"/>
  <c r="R2970" i="2"/>
  <c r="R2971" i="2"/>
  <c r="R2972" i="2"/>
  <c r="R2973" i="2"/>
  <c r="R2974" i="2"/>
  <c r="R2975" i="2"/>
  <c r="R2976" i="2"/>
  <c r="R2977" i="2"/>
  <c r="R2978" i="2"/>
  <c r="R2979" i="2"/>
  <c r="R2980" i="2"/>
  <c r="R2981" i="2"/>
  <c r="R2982" i="2"/>
  <c r="R2983" i="2"/>
  <c r="R2984" i="2"/>
  <c r="R2985" i="2"/>
  <c r="R2986" i="2"/>
  <c r="R2987" i="2"/>
  <c r="R2988" i="2"/>
  <c r="R2989" i="2"/>
  <c r="R2990" i="2"/>
  <c r="R2991" i="2"/>
  <c r="R2992" i="2"/>
  <c r="R2993" i="2"/>
  <c r="R2994" i="2"/>
  <c r="R2995" i="2"/>
  <c r="R2996" i="2"/>
  <c r="R2997" i="2"/>
  <c r="R2998" i="2"/>
  <c r="R2999" i="2"/>
  <c r="R3000" i="2"/>
  <c r="R3001" i="2"/>
  <c r="R3002" i="2"/>
  <c r="R3003" i="2"/>
  <c r="R3004" i="2"/>
  <c r="R3005" i="2"/>
  <c r="R3006" i="2"/>
  <c r="R3007" i="2"/>
  <c r="R3008" i="2"/>
  <c r="R3009" i="2"/>
  <c r="R3010" i="2"/>
  <c r="R3011" i="2"/>
  <c r="R3012" i="2"/>
  <c r="R3013" i="2"/>
  <c r="R3014" i="2"/>
  <c r="R3015" i="2"/>
  <c r="R3016" i="2"/>
  <c r="R3017" i="2"/>
  <c r="R3018" i="2"/>
  <c r="R3019" i="2"/>
  <c r="R3020" i="2"/>
  <c r="R3021" i="2"/>
  <c r="R3022" i="2"/>
  <c r="R3023" i="2"/>
  <c r="R3024" i="2"/>
  <c r="R3025" i="2"/>
  <c r="R3026" i="2"/>
  <c r="R3027" i="2"/>
  <c r="R3028" i="2"/>
  <c r="R3029" i="2"/>
  <c r="R3030" i="2"/>
  <c r="R3031" i="2"/>
  <c r="R3032" i="2"/>
  <c r="R3033" i="2"/>
  <c r="R3034" i="2"/>
  <c r="R3035" i="2"/>
  <c r="R3036" i="2"/>
  <c r="R3037" i="2"/>
  <c r="R3038" i="2"/>
  <c r="R3039" i="2"/>
  <c r="R3040" i="2"/>
  <c r="R3041" i="2"/>
  <c r="R3042" i="2"/>
  <c r="R3043" i="2"/>
  <c r="R3044" i="2"/>
  <c r="R3045" i="2"/>
  <c r="R3046" i="2"/>
  <c r="R3047" i="2"/>
  <c r="R3048" i="2"/>
  <c r="R3049" i="2"/>
  <c r="R3050" i="2"/>
  <c r="R3051" i="2"/>
  <c r="R3052" i="2"/>
  <c r="R3053" i="2"/>
  <c r="R3054" i="2"/>
  <c r="R3055" i="2"/>
  <c r="R3056" i="2"/>
  <c r="R3057" i="2"/>
  <c r="R3058" i="2"/>
  <c r="R3059" i="2"/>
  <c r="R3060" i="2"/>
  <c r="R3061" i="2"/>
  <c r="R3062" i="2"/>
  <c r="R3063" i="2"/>
  <c r="R3064" i="2"/>
  <c r="R3065" i="2"/>
  <c r="R3066" i="2"/>
  <c r="R3067" i="2"/>
  <c r="R3068" i="2"/>
  <c r="R3069" i="2"/>
  <c r="R3070" i="2"/>
  <c r="R3071" i="2"/>
  <c r="R3072" i="2"/>
  <c r="R3073" i="2"/>
  <c r="R3074" i="2"/>
  <c r="R3075" i="2"/>
  <c r="R3076" i="2"/>
  <c r="R3077" i="2"/>
  <c r="R3078" i="2"/>
  <c r="R3079" i="2"/>
  <c r="R3080" i="2"/>
  <c r="R3081" i="2"/>
  <c r="R3082" i="2"/>
  <c r="R3083" i="2"/>
  <c r="R3084" i="2"/>
  <c r="R3085" i="2"/>
  <c r="R3086" i="2"/>
  <c r="R3087" i="2"/>
  <c r="R3088" i="2"/>
  <c r="R3089" i="2"/>
  <c r="R3090" i="2"/>
  <c r="R3091" i="2"/>
  <c r="R3092" i="2"/>
  <c r="R3093" i="2"/>
  <c r="R3094" i="2"/>
  <c r="R3095" i="2"/>
  <c r="R3096" i="2"/>
  <c r="R3097" i="2"/>
  <c r="R3098" i="2"/>
  <c r="R3099" i="2"/>
  <c r="R3100" i="2"/>
  <c r="R3101" i="2"/>
  <c r="R3102" i="2"/>
  <c r="R3103" i="2"/>
  <c r="R3104" i="2"/>
  <c r="R3105" i="2"/>
  <c r="R3106" i="2"/>
  <c r="R3107" i="2"/>
  <c r="R3108" i="2"/>
  <c r="R3109" i="2"/>
  <c r="R3110" i="2"/>
  <c r="R3111" i="2"/>
  <c r="R3112" i="2"/>
  <c r="R3113" i="2"/>
  <c r="R3114" i="2"/>
  <c r="R3115" i="2"/>
  <c r="R3116" i="2"/>
  <c r="R3117" i="2"/>
  <c r="R3118" i="2"/>
  <c r="R3119" i="2"/>
  <c r="R3120" i="2"/>
  <c r="R3121" i="2"/>
  <c r="R3122" i="2"/>
  <c r="R3123" i="2"/>
  <c r="R3124" i="2"/>
  <c r="R3125" i="2"/>
  <c r="R3126" i="2"/>
  <c r="R3127" i="2"/>
  <c r="R3128" i="2"/>
  <c r="R3129" i="2"/>
  <c r="R3130" i="2"/>
  <c r="R3131" i="2"/>
  <c r="R3132" i="2"/>
  <c r="R3133" i="2"/>
  <c r="R3134" i="2"/>
  <c r="R3135" i="2"/>
  <c r="R3136" i="2"/>
  <c r="R3137" i="2"/>
  <c r="R3138" i="2"/>
  <c r="R3139" i="2"/>
  <c r="R3140" i="2"/>
  <c r="R3141" i="2"/>
  <c r="R3142" i="2"/>
  <c r="R3143" i="2"/>
  <c r="R3144" i="2"/>
  <c r="R3145" i="2"/>
  <c r="R3146" i="2"/>
  <c r="R3147" i="2"/>
  <c r="R3148" i="2"/>
  <c r="R3149" i="2"/>
  <c r="R3150" i="2"/>
  <c r="R3151" i="2"/>
  <c r="R3152" i="2"/>
  <c r="R3153" i="2"/>
  <c r="R3154" i="2"/>
  <c r="R3155" i="2"/>
  <c r="R3156" i="2"/>
  <c r="R3157" i="2"/>
  <c r="R3158" i="2"/>
  <c r="R3159" i="2"/>
  <c r="R3160" i="2"/>
  <c r="R3161" i="2"/>
  <c r="R3162" i="2"/>
  <c r="R3163" i="2"/>
  <c r="R3164" i="2"/>
  <c r="R3165" i="2"/>
  <c r="R3166" i="2"/>
  <c r="R3167" i="2"/>
  <c r="R3168" i="2"/>
  <c r="R3169" i="2"/>
  <c r="R3170" i="2"/>
  <c r="R3171" i="2"/>
  <c r="R3172" i="2"/>
  <c r="R3173" i="2"/>
  <c r="R3174" i="2"/>
  <c r="R3175" i="2"/>
  <c r="R3176" i="2"/>
  <c r="R3177" i="2"/>
  <c r="R3178" i="2"/>
  <c r="R3179" i="2"/>
  <c r="R3180" i="2"/>
  <c r="R3181" i="2"/>
  <c r="R3182" i="2"/>
  <c r="R3183" i="2"/>
  <c r="R3184" i="2"/>
  <c r="R3185" i="2"/>
  <c r="R3186" i="2"/>
  <c r="R3187" i="2"/>
  <c r="R3188" i="2"/>
  <c r="R3189" i="2"/>
  <c r="R3190" i="2"/>
  <c r="R3191" i="2"/>
  <c r="R3192" i="2"/>
  <c r="R3193" i="2"/>
  <c r="R3194" i="2"/>
  <c r="R3195" i="2"/>
  <c r="R3196" i="2"/>
  <c r="R3197" i="2"/>
  <c r="R3198" i="2"/>
  <c r="R3199" i="2"/>
  <c r="R3200" i="2"/>
  <c r="R3201" i="2"/>
  <c r="R3202" i="2"/>
  <c r="R3203" i="2"/>
  <c r="R3204" i="2"/>
  <c r="R3205" i="2"/>
  <c r="R3206" i="2"/>
  <c r="R3207" i="2"/>
  <c r="R3208" i="2"/>
  <c r="R3209" i="2"/>
  <c r="R3210" i="2"/>
  <c r="R3211" i="2"/>
  <c r="R3212" i="2"/>
  <c r="R3213" i="2"/>
  <c r="R3214" i="2"/>
  <c r="R3215" i="2"/>
  <c r="R3216" i="2"/>
  <c r="R3217" i="2"/>
  <c r="R3218" i="2"/>
  <c r="R3219" i="2"/>
  <c r="R3220" i="2"/>
  <c r="R3221" i="2"/>
  <c r="R3222" i="2"/>
  <c r="R3223" i="2"/>
  <c r="R3224" i="2"/>
  <c r="R3225" i="2"/>
  <c r="R3226" i="2"/>
  <c r="R3227" i="2"/>
  <c r="R3228" i="2"/>
  <c r="R3229" i="2"/>
  <c r="R3230" i="2"/>
  <c r="R3231" i="2"/>
  <c r="R3232" i="2"/>
  <c r="R3233" i="2"/>
  <c r="R3234" i="2"/>
  <c r="R3235" i="2"/>
  <c r="R3236" i="2"/>
  <c r="R3237" i="2"/>
  <c r="R3238" i="2"/>
  <c r="R3239" i="2"/>
  <c r="R3240" i="2"/>
  <c r="R3241" i="2"/>
  <c r="R3242" i="2"/>
  <c r="R3243" i="2"/>
  <c r="R3244" i="2"/>
  <c r="R3245" i="2"/>
  <c r="R3246" i="2"/>
  <c r="R3247" i="2"/>
  <c r="R3248" i="2"/>
  <c r="R3249" i="2"/>
  <c r="R3250" i="2"/>
  <c r="R3251" i="2"/>
  <c r="R3252" i="2"/>
  <c r="R3253" i="2"/>
  <c r="R3254" i="2"/>
  <c r="R3255" i="2"/>
  <c r="R3256" i="2"/>
  <c r="R3257" i="2"/>
  <c r="R3258" i="2"/>
  <c r="R3259" i="2"/>
  <c r="R3260" i="2"/>
  <c r="R3261" i="2"/>
  <c r="R3262" i="2"/>
  <c r="R3263" i="2"/>
  <c r="R3264" i="2"/>
  <c r="R3265" i="2"/>
  <c r="R3266" i="2"/>
  <c r="R3267" i="2"/>
  <c r="R3268" i="2"/>
  <c r="R3269" i="2"/>
  <c r="R3270" i="2"/>
  <c r="R3271" i="2"/>
  <c r="R3272" i="2"/>
  <c r="R3273" i="2"/>
  <c r="R3274" i="2"/>
  <c r="R3275" i="2"/>
  <c r="R3276" i="2"/>
  <c r="R3277" i="2"/>
  <c r="R3278" i="2"/>
  <c r="R3279" i="2"/>
  <c r="R3280" i="2"/>
  <c r="R3281" i="2"/>
  <c r="R3282" i="2"/>
  <c r="R3283" i="2"/>
  <c r="R3284" i="2"/>
  <c r="R3285" i="2"/>
  <c r="R3286" i="2"/>
  <c r="R3287" i="2"/>
  <c r="R3288" i="2"/>
  <c r="R3289" i="2"/>
  <c r="R3290" i="2"/>
  <c r="R3291" i="2"/>
  <c r="R3292" i="2"/>
  <c r="R3293" i="2"/>
  <c r="R3294" i="2"/>
  <c r="R3295" i="2"/>
  <c r="R3296" i="2"/>
  <c r="R3297" i="2"/>
  <c r="R3298" i="2"/>
  <c r="R3299" i="2"/>
  <c r="R3300" i="2"/>
  <c r="R3301" i="2"/>
  <c r="R3302" i="2"/>
  <c r="R3303" i="2"/>
  <c r="R3304" i="2"/>
  <c r="R3305" i="2"/>
  <c r="R3306" i="2"/>
  <c r="R3307" i="2"/>
  <c r="R3308" i="2"/>
  <c r="R3309" i="2"/>
  <c r="R3310" i="2"/>
  <c r="R3311" i="2"/>
  <c r="R3312" i="2"/>
  <c r="R3313" i="2"/>
  <c r="R3314" i="2"/>
  <c r="R3315" i="2"/>
  <c r="R3316" i="2"/>
  <c r="R3317" i="2"/>
  <c r="R3318" i="2"/>
  <c r="R3319" i="2"/>
  <c r="R3320" i="2"/>
  <c r="R3321" i="2"/>
  <c r="R3322" i="2"/>
  <c r="R3323" i="2"/>
  <c r="R3324" i="2"/>
  <c r="R3325" i="2"/>
  <c r="R3326" i="2"/>
  <c r="R3327" i="2"/>
  <c r="R3328" i="2"/>
  <c r="R3329" i="2"/>
  <c r="R3330" i="2"/>
  <c r="R3331" i="2"/>
  <c r="R3332" i="2"/>
  <c r="R3333" i="2"/>
  <c r="R3334" i="2"/>
  <c r="R3335" i="2"/>
  <c r="R3336" i="2"/>
  <c r="R3337" i="2"/>
  <c r="R3338" i="2"/>
  <c r="R3339" i="2"/>
  <c r="R3340" i="2"/>
  <c r="R3341" i="2"/>
  <c r="R3342" i="2"/>
  <c r="R3343" i="2"/>
  <c r="R3344" i="2"/>
  <c r="R3345" i="2"/>
  <c r="R3346" i="2"/>
  <c r="R3347" i="2"/>
  <c r="R3348" i="2"/>
  <c r="R3349" i="2"/>
  <c r="R3350" i="2"/>
  <c r="R3351" i="2"/>
  <c r="R3352" i="2"/>
  <c r="R3353" i="2"/>
  <c r="R3354" i="2"/>
  <c r="R3355" i="2"/>
  <c r="R3356" i="2"/>
  <c r="R3357" i="2"/>
  <c r="R3358" i="2"/>
  <c r="R3359" i="2"/>
  <c r="R3360" i="2"/>
  <c r="R3361" i="2"/>
  <c r="R3362" i="2"/>
  <c r="R3363" i="2"/>
  <c r="R3364" i="2"/>
  <c r="R3365" i="2"/>
  <c r="R3366" i="2"/>
  <c r="R3367" i="2"/>
  <c r="R3368" i="2"/>
  <c r="R3369" i="2"/>
  <c r="R3370" i="2"/>
  <c r="R3371" i="2"/>
  <c r="R3372" i="2"/>
  <c r="R3373" i="2"/>
  <c r="R3374" i="2"/>
  <c r="R3375" i="2"/>
  <c r="R3376" i="2"/>
  <c r="R3377" i="2"/>
  <c r="R3378" i="2"/>
  <c r="R3379" i="2"/>
  <c r="R3380" i="2"/>
  <c r="R3381" i="2"/>
  <c r="R3382" i="2"/>
  <c r="R3383" i="2"/>
  <c r="R3384" i="2"/>
  <c r="R3385" i="2"/>
  <c r="R3386" i="2"/>
  <c r="R3387" i="2"/>
  <c r="R3388" i="2"/>
  <c r="R3389" i="2"/>
  <c r="R3390" i="2"/>
  <c r="R3391" i="2"/>
  <c r="R3392" i="2"/>
  <c r="R3393" i="2"/>
  <c r="R3394" i="2"/>
  <c r="R3395" i="2"/>
  <c r="R3396" i="2"/>
  <c r="R3397" i="2"/>
  <c r="R3398" i="2"/>
  <c r="R3399" i="2"/>
  <c r="R3400" i="2"/>
  <c r="R3401" i="2"/>
  <c r="R3402" i="2"/>
  <c r="R3403" i="2"/>
  <c r="R3404" i="2"/>
  <c r="R3405" i="2"/>
  <c r="R3406" i="2"/>
  <c r="R3407" i="2"/>
  <c r="R3408" i="2"/>
  <c r="R3409" i="2"/>
  <c r="R3410" i="2"/>
  <c r="R3411" i="2"/>
  <c r="R3412" i="2"/>
  <c r="R3413" i="2"/>
  <c r="R3414" i="2"/>
  <c r="R3415" i="2"/>
  <c r="R3416" i="2"/>
  <c r="R3417" i="2"/>
  <c r="R3418" i="2"/>
  <c r="R3419" i="2"/>
  <c r="R3420" i="2"/>
  <c r="R3421" i="2"/>
  <c r="R3422" i="2"/>
  <c r="R3423" i="2"/>
  <c r="R3424" i="2"/>
  <c r="R3425" i="2"/>
  <c r="R3426" i="2"/>
  <c r="R3427" i="2"/>
  <c r="R3428" i="2"/>
  <c r="R3429" i="2"/>
  <c r="R3430" i="2"/>
  <c r="R3431" i="2"/>
  <c r="R3432" i="2"/>
  <c r="R3433" i="2"/>
  <c r="R3434" i="2"/>
  <c r="R3435" i="2"/>
  <c r="R3436" i="2"/>
  <c r="R3437" i="2"/>
  <c r="R3438" i="2"/>
  <c r="R3439" i="2"/>
  <c r="R3440" i="2"/>
  <c r="R3441" i="2"/>
  <c r="R3442" i="2"/>
  <c r="R3443" i="2"/>
  <c r="R3444" i="2"/>
  <c r="R3445" i="2"/>
  <c r="R3446" i="2"/>
  <c r="R3447" i="2"/>
  <c r="R3448" i="2"/>
  <c r="R3449" i="2"/>
  <c r="R3450" i="2"/>
  <c r="R3451" i="2"/>
  <c r="R3452" i="2"/>
  <c r="R3453" i="2"/>
  <c r="R3454" i="2"/>
  <c r="R3455" i="2"/>
  <c r="R3456" i="2"/>
  <c r="R3457" i="2"/>
  <c r="R3458" i="2"/>
  <c r="R3459" i="2"/>
  <c r="R3460" i="2"/>
  <c r="R3461" i="2"/>
  <c r="R3462" i="2"/>
  <c r="R3463" i="2"/>
  <c r="R3464" i="2"/>
  <c r="R3465" i="2"/>
  <c r="R3466" i="2"/>
  <c r="R3467" i="2"/>
  <c r="R3468" i="2"/>
  <c r="R3469" i="2"/>
  <c r="R3470" i="2"/>
  <c r="R3471" i="2"/>
  <c r="R3472" i="2"/>
  <c r="R3473" i="2"/>
  <c r="R3474" i="2"/>
  <c r="R3475" i="2"/>
  <c r="R3476" i="2"/>
  <c r="R3477" i="2"/>
  <c r="R3478" i="2"/>
  <c r="R3479" i="2"/>
  <c r="R3480" i="2"/>
  <c r="R3481" i="2"/>
  <c r="R3482" i="2"/>
  <c r="R3483" i="2"/>
  <c r="R3484" i="2"/>
  <c r="R3485" i="2"/>
  <c r="R3486" i="2"/>
  <c r="R3487" i="2"/>
  <c r="R3488" i="2"/>
  <c r="R3489" i="2"/>
  <c r="R3490" i="2"/>
  <c r="R3491" i="2"/>
  <c r="R3492" i="2"/>
  <c r="R3493" i="2"/>
  <c r="R3494" i="2"/>
  <c r="R3495" i="2"/>
  <c r="R3496" i="2"/>
  <c r="R3497" i="2"/>
  <c r="R3498" i="2"/>
  <c r="R3499" i="2"/>
  <c r="R3500" i="2"/>
  <c r="R3501" i="2"/>
  <c r="R3502" i="2"/>
  <c r="R3503" i="2"/>
  <c r="R3504" i="2"/>
  <c r="R3505" i="2"/>
  <c r="R3506" i="2"/>
  <c r="R3507" i="2"/>
  <c r="R3508" i="2"/>
  <c r="R3509" i="2"/>
  <c r="R3510" i="2"/>
  <c r="R3511" i="2"/>
  <c r="R3512" i="2"/>
  <c r="R3513" i="2"/>
  <c r="R3514" i="2"/>
  <c r="R3515" i="2"/>
  <c r="R3516" i="2"/>
  <c r="R3517" i="2"/>
  <c r="R3518" i="2"/>
  <c r="R3519" i="2"/>
  <c r="R3520" i="2"/>
  <c r="R3521" i="2"/>
  <c r="R3522" i="2"/>
  <c r="R3523" i="2"/>
  <c r="R3524" i="2"/>
  <c r="R3525" i="2"/>
  <c r="R3526" i="2"/>
  <c r="R3527" i="2"/>
  <c r="R3528" i="2"/>
  <c r="R3529" i="2"/>
  <c r="R3530" i="2"/>
  <c r="R3531" i="2"/>
  <c r="R3532" i="2"/>
  <c r="R3533" i="2"/>
  <c r="R3534" i="2"/>
  <c r="R3535" i="2"/>
  <c r="R3536" i="2"/>
  <c r="R3537" i="2"/>
  <c r="R3538" i="2"/>
  <c r="R3539" i="2"/>
  <c r="R3540" i="2"/>
  <c r="R3541" i="2"/>
  <c r="R3542" i="2"/>
  <c r="R3543" i="2"/>
  <c r="R3544" i="2"/>
  <c r="R3545" i="2"/>
  <c r="R3546" i="2"/>
  <c r="R3547" i="2"/>
  <c r="R3548" i="2"/>
  <c r="R3549" i="2"/>
  <c r="R3550" i="2"/>
  <c r="R3551" i="2"/>
  <c r="R3552" i="2"/>
  <c r="R3553" i="2"/>
  <c r="R3554" i="2"/>
  <c r="R3555" i="2"/>
  <c r="R3556" i="2"/>
  <c r="R3557" i="2"/>
  <c r="R3558" i="2"/>
  <c r="R3559" i="2"/>
  <c r="R3560" i="2"/>
  <c r="R3561" i="2"/>
  <c r="R3562" i="2"/>
  <c r="R3563" i="2"/>
  <c r="R3564" i="2"/>
  <c r="R3565" i="2"/>
  <c r="R3566" i="2"/>
  <c r="R3567" i="2"/>
  <c r="R3568" i="2"/>
  <c r="R3569" i="2"/>
  <c r="R3570" i="2"/>
  <c r="R3571" i="2"/>
  <c r="R3572" i="2"/>
  <c r="R3573" i="2"/>
  <c r="R3574" i="2"/>
  <c r="R3575" i="2"/>
  <c r="R3576" i="2"/>
  <c r="R3577" i="2"/>
  <c r="R3578" i="2"/>
  <c r="R3579" i="2"/>
  <c r="R3580" i="2"/>
  <c r="R3581" i="2"/>
  <c r="R3582" i="2"/>
  <c r="R3583" i="2"/>
  <c r="R3584" i="2"/>
  <c r="R3585" i="2"/>
  <c r="R3586" i="2"/>
  <c r="R3587" i="2"/>
  <c r="R3588" i="2"/>
  <c r="R3589" i="2"/>
  <c r="R3590" i="2"/>
  <c r="R3591" i="2"/>
  <c r="R3592" i="2"/>
  <c r="R3593" i="2"/>
  <c r="R3594" i="2"/>
  <c r="R3595" i="2"/>
  <c r="R3596" i="2"/>
  <c r="R3597" i="2"/>
  <c r="R3598" i="2"/>
  <c r="R3599" i="2"/>
  <c r="R3600" i="2"/>
  <c r="R3601" i="2"/>
  <c r="R3602" i="2"/>
  <c r="R3603" i="2"/>
  <c r="R3604" i="2"/>
  <c r="R3605" i="2"/>
  <c r="R3606" i="2"/>
  <c r="R3607" i="2"/>
  <c r="R3608" i="2"/>
  <c r="R3609" i="2"/>
  <c r="R3610" i="2"/>
  <c r="R3611" i="2"/>
  <c r="R3612" i="2"/>
  <c r="R3613" i="2"/>
  <c r="R3614" i="2"/>
  <c r="R3615" i="2"/>
  <c r="R3616" i="2"/>
  <c r="R3617" i="2"/>
  <c r="R3618" i="2"/>
  <c r="R3619" i="2"/>
  <c r="R3620" i="2"/>
  <c r="R3621" i="2"/>
  <c r="R3622" i="2"/>
  <c r="R3623" i="2"/>
  <c r="R3624" i="2"/>
  <c r="R3625" i="2"/>
  <c r="R3626" i="2"/>
  <c r="R3627" i="2"/>
  <c r="R3628" i="2"/>
  <c r="R3629" i="2"/>
  <c r="R3630" i="2"/>
  <c r="R3631" i="2"/>
  <c r="R3632" i="2"/>
  <c r="R3633" i="2"/>
  <c r="R3634" i="2"/>
  <c r="R3635" i="2"/>
  <c r="R3636" i="2"/>
  <c r="R3637" i="2"/>
  <c r="R3638" i="2"/>
  <c r="R3639" i="2"/>
  <c r="R3640" i="2"/>
  <c r="R3641" i="2"/>
  <c r="R3642" i="2"/>
  <c r="R3643" i="2"/>
  <c r="R3644" i="2"/>
  <c r="R3645" i="2"/>
  <c r="R3646" i="2"/>
  <c r="R3647" i="2"/>
  <c r="R3648" i="2"/>
  <c r="R3649" i="2"/>
  <c r="R3650" i="2"/>
  <c r="R3651" i="2"/>
  <c r="R3652" i="2"/>
  <c r="R3653" i="2"/>
  <c r="R3654" i="2"/>
  <c r="R3655" i="2"/>
  <c r="R3656" i="2"/>
  <c r="R3657" i="2"/>
  <c r="R3658" i="2"/>
  <c r="R3659" i="2"/>
  <c r="R3660" i="2"/>
  <c r="R3661" i="2"/>
  <c r="R3662" i="2"/>
  <c r="R3663" i="2"/>
  <c r="R3664" i="2"/>
  <c r="R3665" i="2"/>
  <c r="R3666" i="2"/>
  <c r="R3667" i="2"/>
  <c r="R3668" i="2"/>
  <c r="R3669" i="2"/>
  <c r="R3670" i="2"/>
  <c r="R3671" i="2"/>
  <c r="R3672" i="2"/>
  <c r="R3673" i="2"/>
  <c r="R3674" i="2"/>
  <c r="R3675" i="2"/>
  <c r="R3676" i="2"/>
  <c r="R3677" i="2"/>
  <c r="R3678" i="2"/>
  <c r="R3679" i="2"/>
  <c r="R3680" i="2"/>
  <c r="R3681" i="2"/>
  <c r="R3682" i="2"/>
  <c r="R3683" i="2"/>
  <c r="R3684" i="2"/>
  <c r="R3685" i="2"/>
  <c r="R3686" i="2"/>
  <c r="R3687" i="2"/>
  <c r="R3688" i="2"/>
  <c r="R3689" i="2"/>
  <c r="R3690" i="2"/>
  <c r="R3691" i="2"/>
  <c r="R3692" i="2"/>
  <c r="R3693" i="2"/>
  <c r="R3694" i="2"/>
  <c r="R3695" i="2"/>
  <c r="R3696" i="2"/>
  <c r="R3697" i="2"/>
  <c r="R3698" i="2"/>
  <c r="R3699" i="2"/>
  <c r="R3700" i="2"/>
  <c r="R3701" i="2"/>
  <c r="R3702" i="2"/>
  <c r="R3703" i="2"/>
  <c r="R3704" i="2"/>
  <c r="R3705" i="2"/>
  <c r="R3706" i="2"/>
  <c r="R3707" i="2"/>
  <c r="R3708" i="2"/>
  <c r="R3709" i="2"/>
  <c r="R3710" i="2"/>
  <c r="R3711" i="2"/>
  <c r="R3712" i="2"/>
  <c r="R3713" i="2"/>
  <c r="R3714" i="2"/>
  <c r="R3715" i="2"/>
  <c r="R3716" i="2"/>
  <c r="R3717" i="2"/>
  <c r="R3718" i="2"/>
  <c r="R3719" i="2"/>
  <c r="R3720" i="2"/>
  <c r="R3721" i="2"/>
  <c r="R3722" i="2"/>
  <c r="R3723" i="2"/>
  <c r="R3724" i="2"/>
  <c r="R3725" i="2"/>
  <c r="R3726" i="2"/>
  <c r="R3727" i="2"/>
  <c r="R3728" i="2"/>
  <c r="R3729" i="2"/>
  <c r="R3730" i="2"/>
  <c r="R3731" i="2"/>
  <c r="R3732" i="2"/>
  <c r="R3733" i="2"/>
  <c r="R3734" i="2"/>
  <c r="R3735" i="2"/>
  <c r="R3736" i="2"/>
  <c r="R3737" i="2"/>
  <c r="R3738" i="2"/>
  <c r="R3739" i="2"/>
  <c r="R3740" i="2"/>
  <c r="R3741" i="2"/>
  <c r="R3742" i="2"/>
  <c r="R3743" i="2"/>
  <c r="R3744" i="2"/>
  <c r="R3745" i="2"/>
  <c r="R3746" i="2"/>
  <c r="R3747" i="2"/>
  <c r="R3748" i="2"/>
  <c r="R3749" i="2"/>
  <c r="R3750" i="2"/>
  <c r="R3751" i="2"/>
  <c r="R3752" i="2"/>
  <c r="R3753" i="2"/>
  <c r="R3754" i="2"/>
  <c r="R3755" i="2"/>
  <c r="R3756" i="2"/>
  <c r="R3757" i="2"/>
  <c r="R3758" i="2"/>
  <c r="R3759" i="2"/>
  <c r="R3760" i="2"/>
  <c r="R3761" i="2"/>
  <c r="R3762" i="2"/>
  <c r="R3763" i="2"/>
  <c r="R3764" i="2"/>
  <c r="R3765" i="2"/>
  <c r="R3766" i="2"/>
  <c r="R3767" i="2"/>
  <c r="R3768" i="2"/>
  <c r="R3769" i="2"/>
  <c r="R3770" i="2"/>
  <c r="R3771" i="2"/>
  <c r="R3772" i="2"/>
  <c r="R3773" i="2"/>
  <c r="R3774" i="2"/>
  <c r="R3775" i="2"/>
  <c r="R3776" i="2"/>
  <c r="R3777" i="2"/>
  <c r="R3778" i="2"/>
  <c r="R3779" i="2"/>
  <c r="R3780" i="2"/>
  <c r="R3781" i="2"/>
  <c r="R3782" i="2"/>
  <c r="R3783" i="2"/>
  <c r="R3784" i="2"/>
  <c r="R3785" i="2"/>
  <c r="R3786" i="2"/>
  <c r="R3787" i="2"/>
  <c r="R3788" i="2"/>
  <c r="R3789" i="2"/>
  <c r="R3790" i="2"/>
  <c r="R3791" i="2"/>
  <c r="R3792" i="2"/>
  <c r="R3793" i="2"/>
  <c r="R3794" i="2"/>
  <c r="R3795" i="2"/>
  <c r="R3796" i="2"/>
  <c r="R3797" i="2"/>
  <c r="R3798" i="2"/>
  <c r="R3799" i="2"/>
  <c r="R3800" i="2"/>
  <c r="R3801" i="2"/>
  <c r="R3802" i="2"/>
  <c r="R3803" i="2"/>
  <c r="R3804" i="2"/>
  <c r="R3805" i="2"/>
  <c r="R3806" i="2"/>
  <c r="R3807" i="2"/>
  <c r="R3808" i="2"/>
  <c r="R3809" i="2"/>
  <c r="R3810" i="2"/>
  <c r="R3811" i="2"/>
  <c r="R3812" i="2"/>
  <c r="R3813" i="2"/>
  <c r="R3814" i="2"/>
  <c r="R3815" i="2"/>
  <c r="R3816" i="2"/>
  <c r="R3817" i="2"/>
  <c r="R3818" i="2"/>
  <c r="R3819" i="2"/>
  <c r="R3820" i="2"/>
  <c r="R3821" i="2"/>
  <c r="R3822" i="2"/>
  <c r="R3823" i="2"/>
  <c r="R3824" i="2"/>
  <c r="R3825" i="2"/>
  <c r="R3826" i="2"/>
  <c r="R3827" i="2"/>
  <c r="R3828" i="2"/>
  <c r="R3829" i="2"/>
  <c r="R3830" i="2"/>
  <c r="R3831" i="2"/>
  <c r="R3832" i="2"/>
  <c r="R3833" i="2"/>
  <c r="R3834" i="2"/>
  <c r="R3835" i="2"/>
  <c r="R3836" i="2"/>
  <c r="R3837" i="2"/>
  <c r="R3838" i="2"/>
  <c r="R3839" i="2"/>
  <c r="R3840" i="2"/>
  <c r="R3841" i="2"/>
  <c r="R3842" i="2"/>
  <c r="R3843" i="2"/>
  <c r="R3844" i="2"/>
  <c r="R3845" i="2"/>
  <c r="R3846" i="2"/>
  <c r="R3847" i="2"/>
  <c r="R3848" i="2"/>
  <c r="R3849" i="2"/>
  <c r="R3850" i="2"/>
  <c r="R3851" i="2"/>
  <c r="R3852" i="2"/>
  <c r="R3853" i="2"/>
  <c r="R3854" i="2"/>
  <c r="R3855" i="2"/>
  <c r="R3856" i="2"/>
  <c r="R3857" i="2"/>
  <c r="R3858" i="2"/>
  <c r="R3859" i="2"/>
  <c r="R3860" i="2"/>
  <c r="R3861" i="2"/>
  <c r="R3862" i="2"/>
  <c r="R3863" i="2"/>
  <c r="R3864" i="2"/>
  <c r="R3865" i="2"/>
  <c r="R3866" i="2"/>
  <c r="R3867" i="2"/>
  <c r="R3868" i="2"/>
  <c r="R3869" i="2"/>
  <c r="R3870" i="2"/>
  <c r="R3871" i="2"/>
  <c r="R3872" i="2"/>
  <c r="R3873" i="2"/>
  <c r="R3874" i="2"/>
  <c r="R3875" i="2"/>
  <c r="R3876" i="2"/>
  <c r="R3877" i="2"/>
  <c r="R3878" i="2"/>
  <c r="R3879" i="2"/>
  <c r="R3880" i="2"/>
  <c r="R3881" i="2"/>
  <c r="R3882" i="2"/>
  <c r="R3883" i="2"/>
  <c r="R3884" i="2"/>
  <c r="R3885" i="2"/>
  <c r="R3886" i="2"/>
  <c r="R3887" i="2"/>
  <c r="R3888" i="2"/>
  <c r="R3889" i="2"/>
  <c r="R3890" i="2"/>
  <c r="R3891" i="2"/>
  <c r="R3892" i="2"/>
  <c r="R3893" i="2"/>
  <c r="R3894" i="2"/>
  <c r="R3895" i="2"/>
  <c r="R3896" i="2"/>
  <c r="R3897" i="2"/>
  <c r="R3898" i="2"/>
  <c r="R3899" i="2"/>
  <c r="R3900" i="2"/>
  <c r="R3901" i="2"/>
  <c r="R3902" i="2"/>
  <c r="R3903" i="2"/>
  <c r="R3904" i="2"/>
  <c r="R3905" i="2"/>
  <c r="R3906" i="2"/>
  <c r="R3907" i="2"/>
  <c r="R3908" i="2"/>
  <c r="R3909" i="2"/>
  <c r="R3910" i="2"/>
  <c r="R3911" i="2"/>
  <c r="R3912" i="2"/>
  <c r="R3913" i="2"/>
  <c r="R3914" i="2"/>
  <c r="R3915" i="2"/>
  <c r="R3916" i="2"/>
  <c r="R3917" i="2"/>
  <c r="R3918" i="2"/>
  <c r="R3919" i="2"/>
  <c r="R3920" i="2"/>
  <c r="R3921" i="2"/>
  <c r="R3922" i="2"/>
  <c r="R3923" i="2"/>
  <c r="R3924" i="2"/>
  <c r="R3925" i="2"/>
  <c r="R3926" i="2"/>
  <c r="R3927" i="2"/>
  <c r="R3928" i="2"/>
  <c r="R3929" i="2"/>
  <c r="R3930" i="2"/>
  <c r="R3931" i="2"/>
  <c r="R3932" i="2"/>
  <c r="R3933" i="2"/>
  <c r="R3934" i="2"/>
  <c r="R3935" i="2"/>
  <c r="R3936" i="2"/>
  <c r="R3937" i="2"/>
  <c r="R3938" i="2"/>
  <c r="R3939" i="2"/>
  <c r="R3940" i="2"/>
  <c r="R3941" i="2"/>
  <c r="R3942" i="2"/>
  <c r="R3943" i="2"/>
  <c r="R3944" i="2"/>
  <c r="R3945" i="2"/>
  <c r="R3946" i="2"/>
  <c r="R3947" i="2"/>
  <c r="R3948" i="2"/>
  <c r="R3949" i="2"/>
  <c r="R3950" i="2"/>
  <c r="R3951" i="2"/>
  <c r="R3952" i="2"/>
  <c r="R3953" i="2"/>
  <c r="R3954" i="2"/>
  <c r="R3955" i="2"/>
  <c r="R3956" i="2"/>
  <c r="R3957" i="2"/>
  <c r="R3958" i="2"/>
  <c r="R3959" i="2"/>
  <c r="R3960" i="2"/>
  <c r="R3961" i="2"/>
  <c r="R3962" i="2"/>
  <c r="R3963" i="2"/>
  <c r="R3964" i="2"/>
  <c r="R3965" i="2"/>
  <c r="R3966" i="2"/>
  <c r="R3967" i="2"/>
  <c r="R3968" i="2"/>
  <c r="R3969" i="2"/>
  <c r="R3970" i="2"/>
  <c r="R3971" i="2"/>
  <c r="R3972" i="2"/>
  <c r="R3973" i="2"/>
  <c r="R3974" i="2"/>
  <c r="R3975" i="2"/>
  <c r="R3976" i="2"/>
  <c r="R3977" i="2"/>
  <c r="R3978" i="2"/>
  <c r="R3979" i="2"/>
  <c r="R3980" i="2"/>
  <c r="R3981" i="2"/>
  <c r="R3982" i="2"/>
  <c r="R3983" i="2"/>
  <c r="R3984" i="2"/>
  <c r="R3985" i="2"/>
  <c r="R3986" i="2"/>
  <c r="R3987" i="2"/>
  <c r="R3988" i="2"/>
  <c r="R3989" i="2"/>
  <c r="R3990" i="2"/>
  <c r="R3991" i="2"/>
  <c r="R3992" i="2"/>
  <c r="R3993" i="2"/>
  <c r="R3994" i="2"/>
  <c r="R3995" i="2"/>
  <c r="R3996" i="2"/>
  <c r="R3997" i="2"/>
  <c r="R3998" i="2"/>
  <c r="R3999" i="2"/>
  <c r="R4000" i="2"/>
  <c r="R2" i="2"/>
  <c r="O4000" i="2"/>
  <c r="N4000" i="2"/>
  <c r="M4000" i="2"/>
  <c r="L4000" i="2"/>
  <c r="O3999" i="2"/>
  <c r="N3999" i="2"/>
  <c r="M3999" i="2"/>
  <c r="L3999" i="2"/>
  <c r="O3998" i="2"/>
  <c r="N3998" i="2"/>
  <c r="M3998" i="2"/>
  <c r="L3998" i="2"/>
  <c r="O3997" i="2"/>
  <c r="N3997" i="2"/>
  <c r="M3997" i="2"/>
  <c r="L3997" i="2"/>
  <c r="O3996" i="2"/>
  <c r="N3996" i="2"/>
  <c r="M3996" i="2"/>
  <c r="L3996" i="2"/>
  <c r="O3995" i="2"/>
  <c r="N3995" i="2"/>
  <c r="M3995" i="2"/>
  <c r="L3995" i="2"/>
  <c r="O3994" i="2"/>
  <c r="N3994" i="2"/>
  <c r="M3994" i="2"/>
  <c r="L3994" i="2"/>
  <c r="O3993" i="2"/>
  <c r="N3993" i="2"/>
  <c r="M3993" i="2"/>
  <c r="L3993" i="2"/>
  <c r="O3992" i="2"/>
  <c r="N3992" i="2"/>
  <c r="M3992" i="2"/>
  <c r="L3992" i="2"/>
  <c r="O3991" i="2"/>
  <c r="N3991" i="2"/>
  <c r="M3991" i="2"/>
  <c r="L3991" i="2"/>
  <c r="O3990" i="2"/>
  <c r="N3990" i="2"/>
  <c r="M3990" i="2"/>
  <c r="L3990" i="2"/>
  <c r="O3989" i="2"/>
  <c r="N3989" i="2"/>
  <c r="M3989" i="2"/>
  <c r="L3989" i="2"/>
  <c r="O3988" i="2"/>
  <c r="N3988" i="2"/>
  <c r="M3988" i="2"/>
  <c r="L3988" i="2"/>
  <c r="O3987" i="2"/>
  <c r="N3987" i="2"/>
  <c r="M3987" i="2"/>
  <c r="L3987" i="2"/>
  <c r="O3986" i="2"/>
  <c r="N3986" i="2"/>
  <c r="M3986" i="2"/>
  <c r="L3986" i="2"/>
  <c r="O3985" i="2"/>
  <c r="N3985" i="2"/>
  <c r="M3985" i="2"/>
  <c r="L3985" i="2"/>
  <c r="O3984" i="2"/>
  <c r="N3984" i="2"/>
  <c r="M3984" i="2"/>
  <c r="L3984" i="2"/>
  <c r="O3983" i="2"/>
  <c r="N3983" i="2"/>
  <c r="M3983" i="2"/>
  <c r="L3983" i="2"/>
  <c r="O3982" i="2"/>
  <c r="N3982" i="2"/>
  <c r="M3982" i="2"/>
  <c r="L3982" i="2"/>
  <c r="O3981" i="2"/>
  <c r="N3981" i="2"/>
  <c r="M3981" i="2"/>
  <c r="L3981" i="2"/>
  <c r="O3980" i="2"/>
  <c r="N3980" i="2"/>
  <c r="M3980" i="2"/>
  <c r="L3980" i="2"/>
  <c r="O3979" i="2"/>
  <c r="N3979" i="2"/>
  <c r="M3979" i="2"/>
  <c r="L3979" i="2"/>
  <c r="O3978" i="2"/>
  <c r="N3978" i="2"/>
  <c r="M3978" i="2"/>
  <c r="L3978" i="2"/>
  <c r="O3977" i="2"/>
  <c r="N3977" i="2"/>
  <c r="M3977" i="2"/>
  <c r="L3977" i="2"/>
  <c r="O3976" i="2"/>
  <c r="N3976" i="2"/>
  <c r="M3976" i="2"/>
  <c r="L3976" i="2"/>
  <c r="O3975" i="2"/>
  <c r="N3975" i="2"/>
  <c r="M3975" i="2"/>
  <c r="L3975" i="2"/>
  <c r="O3974" i="2"/>
  <c r="N3974" i="2"/>
  <c r="M3974" i="2"/>
  <c r="L3974" i="2"/>
  <c r="O3973" i="2"/>
  <c r="N3973" i="2"/>
  <c r="M3973" i="2"/>
  <c r="L3973" i="2"/>
  <c r="O3972" i="2"/>
  <c r="N3972" i="2"/>
  <c r="M3972" i="2"/>
  <c r="L3972" i="2"/>
  <c r="O3971" i="2"/>
  <c r="N3971" i="2"/>
  <c r="M3971" i="2"/>
  <c r="L3971" i="2"/>
  <c r="O3970" i="2"/>
  <c r="N3970" i="2"/>
  <c r="M3970" i="2"/>
  <c r="L3970" i="2"/>
  <c r="O3969" i="2"/>
  <c r="N3969" i="2"/>
  <c r="M3969" i="2"/>
  <c r="L3969" i="2"/>
  <c r="O3968" i="2"/>
  <c r="N3968" i="2"/>
  <c r="M3968" i="2"/>
  <c r="L3968" i="2"/>
  <c r="O3967" i="2"/>
  <c r="N3967" i="2"/>
  <c r="M3967" i="2"/>
  <c r="L3967" i="2"/>
  <c r="O3966" i="2"/>
  <c r="N3966" i="2"/>
  <c r="M3966" i="2"/>
  <c r="L3966" i="2"/>
  <c r="O3965" i="2"/>
  <c r="N3965" i="2"/>
  <c r="M3965" i="2"/>
  <c r="L3965" i="2"/>
  <c r="O3964" i="2"/>
  <c r="N3964" i="2"/>
  <c r="M3964" i="2"/>
  <c r="L3964" i="2"/>
  <c r="O3963" i="2"/>
  <c r="N3963" i="2"/>
  <c r="M3963" i="2"/>
  <c r="L3963" i="2"/>
  <c r="O3962" i="2"/>
  <c r="N3962" i="2"/>
  <c r="M3962" i="2"/>
  <c r="L3962" i="2"/>
  <c r="O3961" i="2"/>
  <c r="N3961" i="2"/>
  <c r="M3961" i="2"/>
  <c r="L3961" i="2"/>
  <c r="O3960" i="2"/>
  <c r="N3960" i="2"/>
  <c r="M3960" i="2"/>
  <c r="L3960" i="2"/>
  <c r="O3959" i="2"/>
  <c r="N3959" i="2"/>
  <c r="M3959" i="2"/>
  <c r="L3959" i="2"/>
  <c r="O3958" i="2"/>
  <c r="N3958" i="2"/>
  <c r="M3958" i="2"/>
  <c r="L3958" i="2"/>
  <c r="O3957" i="2"/>
  <c r="N3957" i="2"/>
  <c r="M3957" i="2"/>
  <c r="L3957" i="2"/>
  <c r="O3956" i="2"/>
  <c r="N3956" i="2"/>
  <c r="M3956" i="2"/>
  <c r="L3956" i="2"/>
  <c r="O3955" i="2"/>
  <c r="N3955" i="2"/>
  <c r="M3955" i="2"/>
  <c r="L3955" i="2"/>
  <c r="O3954" i="2"/>
  <c r="N3954" i="2"/>
  <c r="M3954" i="2"/>
  <c r="L3954" i="2"/>
  <c r="O3953" i="2"/>
  <c r="N3953" i="2"/>
  <c r="M3953" i="2"/>
  <c r="L3953" i="2"/>
  <c r="O3952" i="2"/>
  <c r="N3952" i="2"/>
  <c r="M3952" i="2"/>
  <c r="L3952" i="2"/>
  <c r="O3951" i="2"/>
  <c r="N3951" i="2"/>
  <c r="M3951" i="2"/>
  <c r="L3951" i="2"/>
  <c r="O3950" i="2"/>
  <c r="N3950" i="2"/>
  <c r="M3950" i="2"/>
  <c r="L3950" i="2"/>
  <c r="O3949" i="2"/>
  <c r="N3949" i="2"/>
  <c r="M3949" i="2"/>
  <c r="L3949" i="2"/>
  <c r="O3948" i="2"/>
  <c r="N3948" i="2"/>
  <c r="M3948" i="2"/>
  <c r="L3948" i="2"/>
  <c r="O3947" i="2"/>
  <c r="N3947" i="2"/>
  <c r="M3947" i="2"/>
  <c r="L3947" i="2"/>
  <c r="O3946" i="2"/>
  <c r="N3946" i="2"/>
  <c r="M3946" i="2"/>
  <c r="L3946" i="2"/>
  <c r="O3945" i="2"/>
  <c r="N3945" i="2"/>
  <c r="M3945" i="2"/>
  <c r="L3945" i="2"/>
  <c r="O3944" i="2"/>
  <c r="N3944" i="2"/>
  <c r="M3944" i="2"/>
  <c r="L3944" i="2"/>
  <c r="O3943" i="2"/>
  <c r="N3943" i="2"/>
  <c r="M3943" i="2"/>
  <c r="L3943" i="2"/>
  <c r="O3942" i="2"/>
  <c r="N3942" i="2"/>
  <c r="M3942" i="2"/>
  <c r="L3942" i="2"/>
  <c r="O3941" i="2"/>
  <c r="N3941" i="2"/>
  <c r="M3941" i="2"/>
  <c r="L3941" i="2"/>
  <c r="O3940" i="2"/>
  <c r="N3940" i="2"/>
  <c r="M3940" i="2"/>
  <c r="L3940" i="2"/>
  <c r="O3939" i="2"/>
  <c r="N3939" i="2"/>
  <c r="M3939" i="2"/>
  <c r="L3939" i="2"/>
  <c r="O3938" i="2"/>
  <c r="N3938" i="2"/>
  <c r="M3938" i="2"/>
  <c r="L3938" i="2"/>
  <c r="O3937" i="2"/>
  <c r="N3937" i="2"/>
  <c r="M3937" i="2"/>
  <c r="L3937" i="2"/>
  <c r="O3936" i="2"/>
  <c r="N3936" i="2"/>
  <c r="M3936" i="2"/>
  <c r="L3936" i="2"/>
  <c r="O3935" i="2"/>
  <c r="N3935" i="2"/>
  <c r="M3935" i="2"/>
  <c r="L3935" i="2"/>
  <c r="O3934" i="2"/>
  <c r="N3934" i="2"/>
  <c r="M3934" i="2"/>
  <c r="L3934" i="2"/>
  <c r="O3933" i="2"/>
  <c r="N3933" i="2"/>
  <c r="M3933" i="2"/>
  <c r="L3933" i="2"/>
  <c r="O3932" i="2"/>
  <c r="N3932" i="2"/>
  <c r="M3932" i="2"/>
  <c r="L3932" i="2"/>
  <c r="O3931" i="2"/>
  <c r="N3931" i="2"/>
  <c r="M3931" i="2"/>
  <c r="L3931" i="2"/>
  <c r="O3930" i="2"/>
  <c r="N3930" i="2"/>
  <c r="M3930" i="2"/>
  <c r="L3930" i="2"/>
  <c r="O3929" i="2"/>
  <c r="N3929" i="2"/>
  <c r="M3929" i="2"/>
  <c r="L3929" i="2"/>
  <c r="O3928" i="2"/>
  <c r="N3928" i="2"/>
  <c r="M3928" i="2"/>
  <c r="L3928" i="2"/>
  <c r="O3927" i="2"/>
  <c r="N3927" i="2"/>
  <c r="M3927" i="2"/>
  <c r="L3927" i="2"/>
  <c r="O3926" i="2"/>
  <c r="N3926" i="2"/>
  <c r="M3926" i="2"/>
  <c r="L3926" i="2"/>
  <c r="O3925" i="2"/>
  <c r="N3925" i="2"/>
  <c r="M3925" i="2"/>
  <c r="L3925" i="2"/>
  <c r="O3924" i="2"/>
  <c r="N3924" i="2"/>
  <c r="M3924" i="2"/>
  <c r="L3924" i="2"/>
  <c r="O3923" i="2"/>
  <c r="N3923" i="2"/>
  <c r="M3923" i="2"/>
  <c r="L3923" i="2"/>
  <c r="O3922" i="2"/>
  <c r="N3922" i="2"/>
  <c r="M3922" i="2"/>
  <c r="L3922" i="2"/>
  <c r="O3921" i="2"/>
  <c r="N3921" i="2"/>
  <c r="M3921" i="2"/>
  <c r="L3921" i="2"/>
  <c r="O3920" i="2"/>
  <c r="N3920" i="2"/>
  <c r="M3920" i="2"/>
  <c r="L3920" i="2"/>
  <c r="O3919" i="2"/>
  <c r="N3919" i="2"/>
  <c r="M3919" i="2"/>
  <c r="L3919" i="2"/>
  <c r="O3918" i="2"/>
  <c r="N3918" i="2"/>
  <c r="M3918" i="2"/>
  <c r="L3918" i="2"/>
  <c r="O3917" i="2"/>
  <c r="N3917" i="2"/>
  <c r="M3917" i="2"/>
  <c r="L3917" i="2"/>
  <c r="O3916" i="2"/>
  <c r="N3916" i="2"/>
  <c r="M3916" i="2"/>
  <c r="L3916" i="2"/>
  <c r="O3915" i="2"/>
  <c r="N3915" i="2"/>
  <c r="M3915" i="2"/>
  <c r="L3915" i="2"/>
  <c r="O3914" i="2"/>
  <c r="N3914" i="2"/>
  <c r="M3914" i="2"/>
  <c r="L3914" i="2"/>
  <c r="O3913" i="2"/>
  <c r="N3913" i="2"/>
  <c r="M3913" i="2"/>
  <c r="L3913" i="2"/>
  <c r="O3912" i="2"/>
  <c r="N3912" i="2"/>
  <c r="M3912" i="2"/>
  <c r="L3912" i="2"/>
  <c r="O3911" i="2"/>
  <c r="N3911" i="2"/>
  <c r="M3911" i="2"/>
  <c r="L3911" i="2"/>
  <c r="O3910" i="2"/>
  <c r="N3910" i="2"/>
  <c r="M3910" i="2"/>
  <c r="L3910" i="2"/>
  <c r="O3909" i="2"/>
  <c r="N3909" i="2"/>
  <c r="M3909" i="2"/>
  <c r="L3909" i="2"/>
  <c r="O3908" i="2"/>
  <c r="N3908" i="2"/>
  <c r="M3908" i="2"/>
  <c r="L3908" i="2"/>
  <c r="O3907" i="2"/>
  <c r="N3907" i="2"/>
  <c r="M3907" i="2"/>
  <c r="L3907" i="2"/>
  <c r="O3906" i="2"/>
  <c r="N3906" i="2"/>
  <c r="M3906" i="2"/>
  <c r="L3906" i="2"/>
  <c r="O3905" i="2"/>
  <c r="N3905" i="2"/>
  <c r="M3905" i="2"/>
  <c r="L3905" i="2"/>
  <c r="O3904" i="2"/>
  <c r="N3904" i="2"/>
  <c r="M3904" i="2"/>
  <c r="L3904" i="2"/>
  <c r="O3903" i="2"/>
  <c r="N3903" i="2"/>
  <c r="M3903" i="2"/>
  <c r="L3903" i="2"/>
  <c r="O3902" i="2"/>
  <c r="N3902" i="2"/>
  <c r="M3902" i="2"/>
  <c r="L3902" i="2"/>
  <c r="O3901" i="2"/>
  <c r="N3901" i="2"/>
  <c r="M3901" i="2"/>
  <c r="L3901" i="2"/>
  <c r="O3900" i="2"/>
  <c r="N3900" i="2"/>
  <c r="M3900" i="2"/>
  <c r="L3900" i="2"/>
  <c r="O3899" i="2"/>
  <c r="N3899" i="2"/>
  <c r="M3899" i="2"/>
  <c r="L3899" i="2"/>
  <c r="O3898" i="2"/>
  <c r="N3898" i="2"/>
  <c r="M3898" i="2"/>
  <c r="L3898" i="2"/>
  <c r="O3897" i="2"/>
  <c r="N3897" i="2"/>
  <c r="M3897" i="2"/>
  <c r="L3897" i="2"/>
  <c r="O3896" i="2"/>
  <c r="N3896" i="2"/>
  <c r="M3896" i="2"/>
  <c r="L3896" i="2"/>
  <c r="O3895" i="2"/>
  <c r="N3895" i="2"/>
  <c r="M3895" i="2"/>
  <c r="L3895" i="2"/>
  <c r="O3894" i="2"/>
  <c r="N3894" i="2"/>
  <c r="M3894" i="2"/>
  <c r="L3894" i="2"/>
  <c r="O3893" i="2"/>
  <c r="N3893" i="2"/>
  <c r="M3893" i="2"/>
  <c r="L3893" i="2"/>
  <c r="O3892" i="2"/>
  <c r="N3892" i="2"/>
  <c r="M3892" i="2"/>
  <c r="L3892" i="2"/>
  <c r="O3891" i="2"/>
  <c r="N3891" i="2"/>
  <c r="M3891" i="2"/>
  <c r="L3891" i="2"/>
  <c r="O3890" i="2"/>
  <c r="N3890" i="2"/>
  <c r="M3890" i="2"/>
  <c r="L3890" i="2"/>
  <c r="O3889" i="2"/>
  <c r="N3889" i="2"/>
  <c r="M3889" i="2"/>
  <c r="L3889" i="2"/>
  <c r="O3888" i="2"/>
  <c r="N3888" i="2"/>
  <c r="M3888" i="2"/>
  <c r="L3888" i="2"/>
  <c r="O3887" i="2"/>
  <c r="N3887" i="2"/>
  <c r="M3887" i="2"/>
  <c r="L3887" i="2"/>
  <c r="O3886" i="2"/>
  <c r="N3886" i="2"/>
  <c r="M3886" i="2"/>
  <c r="L3886" i="2"/>
  <c r="O3885" i="2"/>
  <c r="N3885" i="2"/>
  <c r="M3885" i="2"/>
  <c r="L3885" i="2"/>
  <c r="O3884" i="2"/>
  <c r="N3884" i="2"/>
  <c r="M3884" i="2"/>
  <c r="L3884" i="2"/>
  <c r="O3883" i="2"/>
  <c r="N3883" i="2"/>
  <c r="M3883" i="2"/>
  <c r="L3883" i="2"/>
  <c r="O3882" i="2"/>
  <c r="N3882" i="2"/>
  <c r="M3882" i="2"/>
  <c r="L3882" i="2"/>
  <c r="O3881" i="2"/>
  <c r="N3881" i="2"/>
  <c r="M3881" i="2"/>
  <c r="L3881" i="2"/>
  <c r="O3880" i="2"/>
  <c r="N3880" i="2"/>
  <c r="M3880" i="2"/>
  <c r="L3880" i="2"/>
  <c r="O3879" i="2"/>
  <c r="N3879" i="2"/>
  <c r="M3879" i="2"/>
  <c r="L3879" i="2"/>
  <c r="O3878" i="2"/>
  <c r="N3878" i="2"/>
  <c r="M3878" i="2"/>
  <c r="L3878" i="2"/>
  <c r="O3877" i="2"/>
  <c r="N3877" i="2"/>
  <c r="M3877" i="2"/>
  <c r="L3877" i="2"/>
  <c r="O3876" i="2"/>
  <c r="N3876" i="2"/>
  <c r="M3876" i="2"/>
  <c r="L3876" i="2"/>
  <c r="O3875" i="2"/>
  <c r="N3875" i="2"/>
  <c r="M3875" i="2"/>
  <c r="L3875" i="2"/>
  <c r="O3874" i="2"/>
  <c r="N3874" i="2"/>
  <c r="M3874" i="2"/>
  <c r="L3874" i="2"/>
  <c r="O3873" i="2"/>
  <c r="N3873" i="2"/>
  <c r="M3873" i="2"/>
  <c r="L3873" i="2"/>
  <c r="O3872" i="2"/>
  <c r="N3872" i="2"/>
  <c r="M3872" i="2"/>
  <c r="L3872" i="2"/>
  <c r="O3871" i="2"/>
  <c r="N3871" i="2"/>
  <c r="M3871" i="2"/>
  <c r="L3871" i="2"/>
  <c r="O3870" i="2"/>
  <c r="N3870" i="2"/>
  <c r="M3870" i="2"/>
  <c r="L3870" i="2"/>
  <c r="O3869" i="2"/>
  <c r="N3869" i="2"/>
  <c r="M3869" i="2"/>
  <c r="L3869" i="2"/>
  <c r="O3868" i="2"/>
  <c r="N3868" i="2"/>
  <c r="M3868" i="2"/>
  <c r="L3868" i="2"/>
  <c r="O3867" i="2"/>
  <c r="N3867" i="2"/>
  <c r="M3867" i="2"/>
  <c r="L3867" i="2"/>
  <c r="O3866" i="2"/>
  <c r="N3866" i="2"/>
  <c r="M3866" i="2"/>
  <c r="L3866" i="2"/>
  <c r="O3865" i="2"/>
  <c r="N3865" i="2"/>
  <c r="M3865" i="2"/>
  <c r="L3865" i="2"/>
  <c r="O3864" i="2"/>
  <c r="N3864" i="2"/>
  <c r="M3864" i="2"/>
  <c r="L3864" i="2"/>
  <c r="O3863" i="2"/>
  <c r="N3863" i="2"/>
  <c r="M3863" i="2"/>
  <c r="L3863" i="2"/>
  <c r="O3862" i="2"/>
  <c r="N3862" i="2"/>
  <c r="M3862" i="2"/>
  <c r="L3862" i="2"/>
  <c r="O3861" i="2"/>
  <c r="N3861" i="2"/>
  <c r="M3861" i="2"/>
  <c r="L3861" i="2"/>
  <c r="O3860" i="2"/>
  <c r="N3860" i="2"/>
  <c r="M3860" i="2"/>
  <c r="L3860" i="2"/>
  <c r="O3859" i="2"/>
  <c r="N3859" i="2"/>
  <c r="M3859" i="2"/>
  <c r="L3859" i="2"/>
  <c r="O3858" i="2"/>
  <c r="N3858" i="2"/>
  <c r="M3858" i="2"/>
  <c r="L3858" i="2"/>
  <c r="O3857" i="2"/>
  <c r="N3857" i="2"/>
  <c r="M3857" i="2"/>
  <c r="L3857" i="2"/>
  <c r="O3856" i="2"/>
  <c r="N3856" i="2"/>
  <c r="M3856" i="2"/>
  <c r="L3856" i="2"/>
  <c r="O3855" i="2"/>
  <c r="N3855" i="2"/>
  <c r="M3855" i="2"/>
  <c r="L3855" i="2"/>
  <c r="O3854" i="2"/>
  <c r="N3854" i="2"/>
  <c r="M3854" i="2"/>
  <c r="L3854" i="2"/>
  <c r="O3853" i="2"/>
  <c r="N3853" i="2"/>
  <c r="M3853" i="2"/>
  <c r="L3853" i="2"/>
  <c r="O3852" i="2"/>
  <c r="N3852" i="2"/>
  <c r="M3852" i="2"/>
  <c r="L3852" i="2"/>
  <c r="O3851" i="2"/>
  <c r="N3851" i="2"/>
  <c r="M3851" i="2"/>
  <c r="L3851" i="2"/>
  <c r="O3850" i="2"/>
  <c r="N3850" i="2"/>
  <c r="M3850" i="2"/>
  <c r="L3850" i="2"/>
  <c r="O3849" i="2"/>
  <c r="N3849" i="2"/>
  <c r="M3849" i="2"/>
  <c r="L3849" i="2"/>
  <c r="O3848" i="2"/>
  <c r="N3848" i="2"/>
  <c r="M3848" i="2"/>
  <c r="L3848" i="2"/>
  <c r="O3847" i="2"/>
  <c r="N3847" i="2"/>
  <c r="M3847" i="2"/>
  <c r="L3847" i="2"/>
  <c r="O3846" i="2"/>
  <c r="N3846" i="2"/>
  <c r="M3846" i="2"/>
  <c r="L3846" i="2"/>
  <c r="O3845" i="2"/>
  <c r="N3845" i="2"/>
  <c r="M3845" i="2"/>
  <c r="L3845" i="2"/>
  <c r="O3844" i="2"/>
  <c r="N3844" i="2"/>
  <c r="M3844" i="2"/>
  <c r="L3844" i="2"/>
  <c r="O3843" i="2"/>
  <c r="N3843" i="2"/>
  <c r="M3843" i="2"/>
  <c r="L3843" i="2"/>
  <c r="O3842" i="2"/>
  <c r="N3842" i="2"/>
  <c r="M3842" i="2"/>
  <c r="L3842" i="2"/>
  <c r="O3841" i="2"/>
  <c r="N3841" i="2"/>
  <c r="M3841" i="2"/>
  <c r="L3841" i="2"/>
  <c r="O3840" i="2"/>
  <c r="N3840" i="2"/>
  <c r="M3840" i="2"/>
  <c r="L3840" i="2"/>
  <c r="O3839" i="2"/>
  <c r="N3839" i="2"/>
  <c r="M3839" i="2"/>
  <c r="L3839" i="2"/>
  <c r="O3838" i="2"/>
  <c r="N3838" i="2"/>
  <c r="M3838" i="2"/>
  <c r="L3838" i="2"/>
  <c r="O3837" i="2"/>
  <c r="N3837" i="2"/>
  <c r="M3837" i="2"/>
  <c r="L3837" i="2"/>
  <c r="O3836" i="2"/>
  <c r="N3836" i="2"/>
  <c r="M3836" i="2"/>
  <c r="L3836" i="2"/>
  <c r="O3835" i="2"/>
  <c r="N3835" i="2"/>
  <c r="M3835" i="2"/>
  <c r="L3835" i="2"/>
  <c r="O3834" i="2"/>
  <c r="N3834" i="2"/>
  <c r="M3834" i="2"/>
  <c r="L3834" i="2"/>
  <c r="O3833" i="2"/>
  <c r="N3833" i="2"/>
  <c r="M3833" i="2"/>
  <c r="L3833" i="2"/>
  <c r="O3832" i="2"/>
  <c r="N3832" i="2"/>
  <c r="M3832" i="2"/>
  <c r="L3832" i="2"/>
  <c r="O3831" i="2"/>
  <c r="N3831" i="2"/>
  <c r="M3831" i="2"/>
  <c r="L3831" i="2"/>
  <c r="O3830" i="2"/>
  <c r="N3830" i="2"/>
  <c r="M3830" i="2"/>
  <c r="L3830" i="2"/>
  <c r="O3829" i="2"/>
  <c r="N3829" i="2"/>
  <c r="M3829" i="2"/>
  <c r="L3829" i="2"/>
  <c r="O3828" i="2"/>
  <c r="N3828" i="2"/>
  <c r="M3828" i="2"/>
  <c r="L3828" i="2"/>
  <c r="O3827" i="2"/>
  <c r="N3827" i="2"/>
  <c r="M3827" i="2"/>
  <c r="L3827" i="2"/>
  <c r="O3826" i="2"/>
  <c r="N3826" i="2"/>
  <c r="M3826" i="2"/>
  <c r="L3826" i="2"/>
  <c r="O3825" i="2"/>
  <c r="N3825" i="2"/>
  <c r="M3825" i="2"/>
  <c r="L3825" i="2"/>
  <c r="O3824" i="2"/>
  <c r="N3824" i="2"/>
  <c r="M3824" i="2"/>
  <c r="L3824" i="2"/>
  <c r="O3823" i="2"/>
  <c r="N3823" i="2"/>
  <c r="M3823" i="2"/>
  <c r="L3823" i="2"/>
  <c r="O3822" i="2"/>
  <c r="N3822" i="2"/>
  <c r="M3822" i="2"/>
  <c r="L3822" i="2"/>
  <c r="O3821" i="2"/>
  <c r="N3821" i="2"/>
  <c r="M3821" i="2"/>
  <c r="L3821" i="2"/>
  <c r="O3820" i="2"/>
  <c r="N3820" i="2"/>
  <c r="M3820" i="2"/>
  <c r="L3820" i="2"/>
  <c r="O3819" i="2"/>
  <c r="N3819" i="2"/>
  <c r="M3819" i="2"/>
  <c r="L3819" i="2"/>
  <c r="O3818" i="2"/>
  <c r="N3818" i="2"/>
  <c r="M3818" i="2"/>
  <c r="L3818" i="2"/>
  <c r="O3817" i="2"/>
  <c r="N3817" i="2"/>
  <c r="M3817" i="2"/>
  <c r="L3817" i="2"/>
  <c r="O3816" i="2"/>
  <c r="N3816" i="2"/>
  <c r="M3816" i="2"/>
  <c r="L3816" i="2"/>
  <c r="O3815" i="2"/>
  <c r="N3815" i="2"/>
  <c r="M3815" i="2"/>
  <c r="L3815" i="2"/>
  <c r="O3814" i="2"/>
  <c r="N3814" i="2"/>
  <c r="M3814" i="2"/>
  <c r="L3814" i="2"/>
  <c r="O3813" i="2"/>
  <c r="N3813" i="2"/>
  <c r="M3813" i="2"/>
  <c r="L3813" i="2"/>
  <c r="O3812" i="2"/>
  <c r="N3812" i="2"/>
  <c r="M3812" i="2"/>
  <c r="L3812" i="2"/>
  <c r="O3811" i="2"/>
  <c r="N3811" i="2"/>
  <c r="M3811" i="2"/>
  <c r="L3811" i="2"/>
  <c r="O3810" i="2"/>
  <c r="N3810" i="2"/>
  <c r="M3810" i="2"/>
  <c r="L3810" i="2"/>
  <c r="O3809" i="2"/>
  <c r="N3809" i="2"/>
  <c r="M3809" i="2"/>
  <c r="L3809" i="2"/>
  <c r="O3808" i="2"/>
  <c r="N3808" i="2"/>
  <c r="M3808" i="2"/>
  <c r="L3808" i="2"/>
  <c r="O3807" i="2"/>
  <c r="N3807" i="2"/>
  <c r="M3807" i="2"/>
  <c r="L3807" i="2"/>
  <c r="O3806" i="2"/>
  <c r="N3806" i="2"/>
  <c r="M3806" i="2"/>
  <c r="L3806" i="2"/>
  <c r="O3805" i="2"/>
  <c r="N3805" i="2"/>
  <c r="M3805" i="2"/>
  <c r="L3805" i="2"/>
  <c r="O3804" i="2"/>
  <c r="N3804" i="2"/>
  <c r="M3804" i="2"/>
  <c r="L3804" i="2"/>
  <c r="O3803" i="2"/>
  <c r="N3803" i="2"/>
  <c r="M3803" i="2"/>
  <c r="L3803" i="2"/>
  <c r="O3802" i="2"/>
  <c r="N3802" i="2"/>
  <c r="M3802" i="2"/>
  <c r="L3802" i="2"/>
  <c r="O3801" i="2"/>
  <c r="N3801" i="2"/>
  <c r="M3801" i="2"/>
  <c r="L3801" i="2"/>
  <c r="O3800" i="2"/>
  <c r="N3800" i="2"/>
  <c r="M3800" i="2"/>
  <c r="L3800" i="2"/>
  <c r="O3799" i="2"/>
  <c r="N3799" i="2"/>
  <c r="M3799" i="2"/>
  <c r="L3799" i="2"/>
  <c r="O3798" i="2"/>
  <c r="N3798" i="2"/>
  <c r="M3798" i="2"/>
  <c r="L3798" i="2"/>
  <c r="O3797" i="2"/>
  <c r="N3797" i="2"/>
  <c r="M3797" i="2"/>
  <c r="L3797" i="2"/>
  <c r="O3796" i="2"/>
  <c r="N3796" i="2"/>
  <c r="M3796" i="2"/>
  <c r="L3796" i="2"/>
  <c r="O3795" i="2"/>
  <c r="N3795" i="2"/>
  <c r="M3795" i="2"/>
  <c r="L3795" i="2"/>
  <c r="O3794" i="2"/>
  <c r="N3794" i="2"/>
  <c r="M3794" i="2"/>
  <c r="L3794" i="2"/>
  <c r="O3793" i="2"/>
  <c r="N3793" i="2"/>
  <c r="M3793" i="2"/>
  <c r="L3793" i="2"/>
  <c r="O3792" i="2"/>
  <c r="N3792" i="2"/>
  <c r="M3792" i="2"/>
  <c r="L3792" i="2"/>
  <c r="O3791" i="2"/>
  <c r="N3791" i="2"/>
  <c r="M3791" i="2"/>
  <c r="L3791" i="2"/>
  <c r="O3790" i="2"/>
  <c r="N3790" i="2"/>
  <c r="M3790" i="2"/>
  <c r="L3790" i="2"/>
  <c r="O3789" i="2"/>
  <c r="N3789" i="2"/>
  <c r="M3789" i="2"/>
  <c r="L3789" i="2"/>
  <c r="O3788" i="2"/>
  <c r="N3788" i="2"/>
  <c r="M3788" i="2"/>
  <c r="L3788" i="2"/>
  <c r="O3787" i="2"/>
  <c r="N3787" i="2"/>
  <c r="M3787" i="2"/>
  <c r="L3787" i="2"/>
  <c r="O3786" i="2"/>
  <c r="N3786" i="2"/>
  <c r="M3786" i="2"/>
  <c r="L3786" i="2"/>
  <c r="O3785" i="2"/>
  <c r="N3785" i="2"/>
  <c r="M3785" i="2"/>
  <c r="L3785" i="2"/>
  <c r="O3784" i="2"/>
  <c r="N3784" i="2"/>
  <c r="M3784" i="2"/>
  <c r="L3784" i="2"/>
  <c r="O3783" i="2"/>
  <c r="N3783" i="2"/>
  <c r="M3783" i="2"/>
  <c r="L3783" i="2"/>
  <c r="O3782" i="2"/>
  <c r="N3782" i="2"/>
  <c r="M3782" i="2"/>
  <c r="L3782" i="2"/>
  <c r="O3781" i="2"/>
  <c r="N3781" i="2"/>
  <c r="M3781" i="2"/>
  <c r="L3781" i="2"/>
  <c r="O3780" i="2"/>
  <c r="N3780" i="2"/>
  <c r="M3780" i="2"/>
  <c r="L3780" i="2"/>
  <c r="O3779" i="2"/>
  <c r="N3779" i="2"/>
  <c r="M3779" i="2"/>
  <c r="L3779" i="2"/>
  <c r="O3778" i="2"/>
  <c r="N3778" i="2"/>
  <c r="M3778" i="2"/>
  <c r="L3778" i="2"/>
  <c r="O3777" i="2"/>
  <c r="N3777" i="2"/>
  <c r="M3777" i="2"/>
  <c r="L3777" i="2"/>
  <c r="O3776" i="2"/>
  <c r="N3776" i="2"/>
  <c r="M3776" i="2"/>
  <c r="L3776" i="2"/>
  <c r="O3775" i="2"/>
  <c r="N3775" i="2"/>
  <c r="M3775" i="2"/>
  <c r="L3775" i="2"/>
  <c r="O3774" i="2"/>
  <c r="N3774" i="2"/>
  <c r="M3774" i="2"/>
  <c r="L3774" i="2"/>
  <c r="O3773" i="2"/>
  <c r="N3773" i="2"/>
  <c r="M3773" i="2"/>
  <c r="L3773" i="2"/>
  <c r="O3772" i="2"/>
  <c r="N3772" i="2"/>
  <c r="M3772" i="2"/>
  <c r="L3772" i="2"/>
  <c r="O3771" i="2"/>
  <c r="N3771" i="2"/>
  <c r="M3771" i="2"/>
  <c r="L3771" i="2"/>
  <c r="O3770" i="2"/>
  <c r="N3770" i="2"/>
  <c r="M3770" i="2"/>
  <c r="L3770" i="2"/>
  <c r="O3769" i="2"/>
  <c r="N3769" i="2"/>
  <c r="M3769" i="2"/>
  <c r="L3769" i="2"/>
  <c r="O3768" i="2"/>
  <c r="N3768" i="2"/>
  <c r="M3768" i="2"/>
  <c r="L3768" i="2"/>
  <c r="O3767" i="2"/>
  <c r="N3767" i="2"/>
  <c r="M3767" i="2"/>
  <c r="L3767" i="2"/>
  <c r="O3766" i="2"/>
  <c r="N3766" i="2"/>
  <c r="M3766" i="2"/>
  <c r="L3766" i="2"/>
  <c r="O3765" i="2"/>
  <c r="N3765" i="2"/>
  <c r="M3765" i="2"/>
  <c r="L3765" i="2"/>
  <c r="O3764" i="2"/>
  <c r="N3764" i="2"/>
  <c r="M3764" i="2"/>
  <c r="L3764" i="2"/>
  <c r="O3763" i="2"/>
  <c r="N3763" i="2"/>
  <c r="M3763" i="2"/>
  <c r="L3763" i="2"/>
  <c r="O3762" i="2"/>
  <c r="N3762" i="2"/>
  <c r="M3762" i="2"/>
  <c r="L3762" i="2"/>
  <c r="O3761" i="2"/>
  <c r="N3761" i="2"/>
  <c r="M3761" i="2"/>
  <c r="L3761" i="2"/>
  <c r="O3760" i="2"/>
  <c r="N3760" i="2"/>
  <c r="M3760" i="2"/>
  <c r="L3760" i="2"/>
  <c r="O3759" i="2"/>
  <c r="N3759" i="2"/>
  <c r="M3759" i="2"/>
  <c r="L3759" i="2"/>
  <c r="O3758" i="2"/>
  <c r="N3758" i="2"/>
  <c r="M3758" i="2"/>
  <c r="L3758" i="2"/>
  <c r="O3757" i="2"/>
  <c r="N3757" i="2"/>
  <c r="M3757" i="2"/>
  <c r="L3757" i="2"/>
  <c r="O3756" i="2"/>
  <c r="N3756" i="2"/>
  <c r="M3756" i="2"/>
  <c r="L3756" i="2"/>
  <c r="O3755" i="2"/>
  <c r="N3755" i="2"/>
  <c r="M3755" i="2"/>
  <c r="L3755" i="2"/>
  <c r="O3754" i="2"/>
  <c r="N3754" i="2"/>
  <c r="M3754" i="2"/>
  <c r="L3754" i="2"/>
  <c r="O3753" i="2"/>
  <c r="N3753" i="2"/>
  <c r="M3753" i="2"/>
  <c r="L3753" i="2"/>
  <c r="O3752" i="2"/>
  <c r="N3752" i="2"/>
  <c r="M3752" i="2"/>
  <c r="L3752" i="2"/>
  <c r="O3751" i="2"/>
  <c r="N3751" i="2"/>
  <c r="M3751" i="2"/>
  <c r="L3751" i="2"/>
  <c r="O3750" i="2"/>
  <c r="N3750" i="2"/>
  <c r="M3750" i="2"/>
  <c r="L3750" i="2"/>
  <c r="O3749" i="2"/>
  <c r="N3749" i="2"/>
  <c r="M3749" i="2"/>
  <c r="L3749" i="2"/>
  <c r="O3748" i="2"/>
  <c r="N3748" i="2"/>
  <c r="M3748" i="2"/>
  <c r="L3748" i="2"/>
  <c r="O3747" i="2"/>
  <c r="N3747" i="2"/>
  <c r="M3747" i="2"/>
  <c r="L3747" i="2"/>
  <c r="O3746" i="2"/>
  <c r="N3746" i="2"/>
  <c r="M3746" i="2"/>
  <c r="L3746" i="2"/>
  <c r="O3745" i="2"/>
  <c r="N3745" i="2"/>
  <c r="M3745" i="2"/>
  <c r="L3745" i="2"/>
  <c r="O3744" i="2"/>
  <c r="N3744" i="2"/>
  <c r="M3744" i="2"/>
  <c r="L3744" i="2"/>
  <c r="O3743" i="2"/>
  <c r="N3743" i="2"/>
  <c r="M3743" i="2"/>
  <c r="L3743" i="2"/>
  <c r="O3742" i="2"/>
  <c r="N3742" i="2"/>
  <c r="M3742" i="2"/>
  <c r="L3742" i="2"/>
  <c r="O3741" i="2"/>
  <c r="N3741" i="2"/>
  <c r="M3741" i="2"/>
  <c r="L3741" i="2"/>
  <c r="O3740" i="2"/>
  <c r="N3740" i="2"/>
  <c r="M3740" i="2"/>
  <c r="L3740" i="2"/>
  <c r="O3739" i="2"/>
  <c r="N3739" i="2"/>
  <c r="M3739" i="2"/>
  <c r="L3739" i="2"/>
  <c r="O3738" i="2"/>
  <c r="N3738" i="2"/>
  <c r="M3738" i="2"/>
  <c r="L3738" i="2"/>
  <c r="O3737" i="2"/>
  <c r="N3737" i="2"/>
  <c r="M3737" i="2"/>
  <c r="L3737" i="2"/>
  <c r="O3736" i="2"/>
  <c r="N3736" i="2"/>
  <c r="M3736" i="2"/>
  <c r="L3736" i="2"/>
  <c r="O3735" i="2"/>
  <c r="N3735" i="2"/>
  <c r="M3735" i="2"/>
  <c r="L3735" i="2"/>
  <c r="O3734" i="2"/>
  <c r="N3734" i="2"/>
  <c r="M3734" i="2"/>
  <c r="L3734" i="2"/>
  <c r="O3733" i="2"/>
  <c r="N3733" i="2"/>
  <c r="M3733" i="2"/>
  <c r="L3733" i="2"/>
  <c r="O3732" i="2"/>
  <c r="N3732" i="2"/>
  <c r="M3732" i="2"/>
  <c r="L3732" i="2"/>
  <c r="O3731" i="2"/>
  <c r="N3731" i="2"/>
  <c r="M3731" i="2"/>
  <c r="L3731" i="2"/>
  <c r="O3730" i="2"/>
  <c r="N3730" i="2"/>
  <c r="M3730" i="2"/>
  <c r="L3730" i="2"/>
  <c r="O3729" i="2"/>
  <c r="N3729" i="2"/>
  <c r="M3729" i="2"/>
  <c r="L3729" i="2"/>
  <c r="O3728" i="2"/>
  <c r="N3728" i="2"/>
  <c r="M3728" i="2"/>
  <c r="L3728" i="2"/>
  <c r="O3727" i="2"/>
  <c r="N3727" i="2"/>
  <c r="M3727" i="2"/>
  <c r="L3727" i="2"/>
  <c r="O3726" i="2"/>
  <c r="N3726" i="2"/>
  <c r="M3726" i="2"/>
  <c r="L3726" i="2"/>
  <c r="O3725" i="2"/>
  <c r="N3725" i="2"/>
  <c r="M3725" i="2"/>
  <c r="L3725" i="2"/>
  <c r="O3724" i="2"/>
  <c r="N3724" i="2"/>
  <c r="M3724" i="2"/>
  <c r="L3724" i="2"/>
  <c r="O3723" i="2"/>
  <c r="N3723" i="2"/>
  <c r="M3723" i="2"/>
  <c r="L3723" i="2"/>
  <c r="O3722" i="2"/>
  <c r="N3722" i="2"/>
  <c r="M3722" i="2"/>
  <c r="L3722" i="2"/>
  <c r="O3721" i="2"/>
  <c r="N3721" i="2"/>
  <c r="M3721" i="2"/>
  <c r="L3721" i="2"/>
  <c r="O3720" i="2"/>
  <c r="N3720" i="2"/>
  <c r="M3720" i="2"/>
  <c r="L3720" i="2"/>
  <c r="O3719" i="2"/>
  <c r="N3719" i="2"/>
  <c r="M3719" i="2"/>
  <c r="L3719" i="2"/>
  <c r="O3718" i="2"/>
  <c r="N3718" i="2"/>
  <c r="M3718" i="2"/>
  <c r="L3718" i="2"/>
  <c r="O3717" i="2"/>
  <c r="N3717" i="2"/>
  <c r="M3717" i="2"/>
  <c r="L3717" i="2"/>
  <c r="O3716" i="2"/>
  <c r="N3716" i="2"/>
  <c r="M3716" i="2"/>
  <c r="L3716" i="2"/>
  <c r="O3715" i="2"/>
  <c r="N3715" i="2"/>
  <c r="M3715" i="2"/>
  <c r="L3715" i="2"/>
  <c r="O3714" i="2"/>
  <c r="N3714" i="2"/>
  <c r="M3714" i="2"/>
  <c r="L3714" i="2"/>
  <c r="O3713" i="2"/>
  <c r="N3713" i="2"/>
  <c r="M3713" i="2"/>
  <c r="L3713" i="2"/>
  <c r="O3712" i="2"/>
  <c r="N3712" i="2"/>
  <c r="M3712" i="2"/>
  <c r="L3712" i="2"/>
  <c r="O3711" i="2"/>
  <c r="N3711" i="2"/>
  <c r="M3711" i="2"/>
  <c r="L3711" i="2"/>
  <c r="O3710" i="2"/>
  <c r="N3710" i="2"/>
  <c r="M3710" i="2"/>
  <c r="L3710" i="2"/>
  <c r="O3709" i="2"/>
  <c r="N3709" i="2"/>
  <c r="M3709" i="2"/>
  <c r="L3709" i="2"/>
  <c r="O3708" i="2"/>
  <c r="N3708" i="2"/>
  <c r="M3708" i="2"/>
  <c r="L3708" i="2"/>
  <c r="O3707" i="2"/>
  <c r="N3707" i="2"/>
  <c r="M3707" i="2"/>
  <c r="L3707" i="2"/>
  <c r="O3706" i="2"/>
  <c r="N3706" i="2"/>
  <c r="M3706" i="2"/>
  <c r="L3706" i="2"/>
  <c r="O3705" i="2"/>
  <c r="N3705" i="2"/>
  <c r="M3705" i="2"/>
  <c r="L3705" i="2"/>
  <c r="O3704" i="2"/>
  <c r="N3704" i="2"/>
  <c r="M3704" i="2"/>
  <c r="L3704" i="2"/>
  <c r="O3703" i="2"/>
  <c r="N3703" i="2"/>
  <c r="M3703" i="2"/>
  <c r="L3703" i="2"/>
  <c r="O3702" i="2"/>
  <c r="N3702" i="2"/>
  <c r="M3702" i="2"/>
  <c r="L3702" i="2"/>
  <c r="O3701" i="2"/>
  <c r="N3701" i="2"/>
  <c r="M3701" i="2"/>
  <c r="L3701" i="2"/>
  <c r="O3700" i="2"/>
  <c r="N3700" i="2"/>
  <c r="M3700" i="2"/>
  <c r="L3700" i="2"/>
  <c r="O3699" i="2"/>
  <c r="N3699" i="2"/>
  <c r="M3699" i="2"/>
  <c r="L3699" i="2"/>
  <c r="O3698" i="2"/>
  <c r="N3698" i="2"/>
  <c r="M3698" i="2"/>
  <c r="L3698" i="2"/>
  <c r="O3697" i="2"/>
  <c r="N3697" i="2"/>
  <c r="M3697" i="2"/>
  <c r="L3697" i="2"/>
  <c r="O3696" i="2"/>
  <c r="N3696" i="2"/>
  <c r="M3696" i="2"/>
  <c r="L3696" i="2"/>
  <c r="O3695" i="2"/>
  <c r="N3695" i="2"/>
  <c r="M3695" i="2"/>
  <c r="L3695" i="2"/>
  <c r="O3694" i="2"/>
  <c r="N3694" i="2"/>
  <c r="M3694" i="2"/>
  <c r="L3694" i="2"/>
  <c r="O3693" i="2"/>
  <c r="N3693" i="2"/>
  <c r="M3693" i="2"/>
  <c r="L3693" i="2"/>
  <c r="O3692" i="2"/>
  <c r="N3692" i="2"/>
  <c r="M3692" i="2"/>
  <c r="L3692" i="2"/>
  <c r="O3691" i="2"/>
  <c r="N3691" i="2"/>
  <c r="M3691" i="2"/>
  <c r="L3691" i="2"/>
  <c r="O3690" i="2"/>
  <c r="N3690" i="2"/>
  <c r="M3690" i="2"/>
  <c r="L3690" i="2"/>
  <c r="O3689" i="2"/>
  <c r="N3689" i="2"/>
  <c r="M3689" i="2"/>
  <c r="L3689" i="2"/>
  <c r="O3688" i="2"/>
  <c r="N3688" i="2"/>
  <c r="M3688" i="2"/>
  <c r="L3688" i="2"/>
  <c r="O3687" i="2"/>
  <c r="N3687" i="2"/>
  <c r="M3687" i="2"/>
  <c r="L3687" i="2"/>
  <c r="O3686" i="2"/>
  <c r="N3686" i="2"/>
  <c r="M3686" i="2"/>
  <c r="L3686" i="2"/>
  <c r="O3685" i="2"/>
  <c r="N3685" i="2"/>
  <c r="M3685" i="2"/>
  <c r="L3685" i="2"/>
  <c r="O3684" i="2"/>
  <c r="N3684" i="2"/>
  <c r="M3684" i="2"/>
  <c r="L3684" i="2"/>
  <c r="O3683" i="2"/>
  <c r="N3683" i="2"/>
  <c r="M3683" i="2"/>
  <c r="L3683" i="2"/>
  <c r="O3682" i="2"/>
  <c r="N3682" i="2"/>
  <c r="M3682" i="2"/>
  <c r="L3682" i="2"/>
  <c r="O3681" i="2"/>
  <c r="N3681" i="2"/>
  <c r="M3681" i="2"/>
  <c r="L3681" i="2"/>
  <c r="O3680" i="2"/>
  <c r="N3680" i="2"/>
  <c r="M3680" i="2"/>
  <c r="L3680" i="2"/>
  <c r="O3679" i="2"/>
  <c r="N3679" i="2"/>
  <c r="M3679" i="2"/>
  <c r="L3679" i="2"/>
  <c r="O3678" i="2"/>
  <c r="N3678" i="2"/>
  <c r="M3678" i="2"/>
  <c r="L3678" i="2"/>
  <c r="O3677" i="2"/>
  <c r="N3677" i="2"/>
  <c r="M3677" i="2"/>
  <c r="L3677" i="2"/>
  <c r="O3676" i="2"/>
  <c r="N3676" i="2"/>
  <c r="M3676" i="2"/>
  <c r="L3676" i="2"/>
  <c r="O3675" i="2"/>
  <c r="N3675" i="2"/>
  <c r="M3675" i="2"/>
  <c r="L3675" i="2"/>
  <c r="O3674" i="2"/>
  <c r="N3674" i="2"/>
  <c r="M3674" i="2"/>
  <c r="L3674" i="2"/>
  <c r="O3673" i="2"/>
  <c r="N3673" i="2"/>
  <c r="M3673" i="2"/>
  <c r="L3673" i="2"/>
  <c r="O3672" i="2"/>
  <c r="N3672" i="2"/>
  <c r="M3672" i="2"/>
  <c r="L3672" i="2"/>
  <c r="O3671" i="2"/>
  <c r="N3671" i="2"/>
  <c r="M3671" i="2"/>
  <c r="L3671" i="2"/>
  <c r="O3670" i="2"/>
  <c r="N3670" i="2"/>
  <c r="M3670" i="2"/>
  <c r="L3670" i="2"/>
  <c r="O3669" i="2"/>
  <c r="N3669" i="2"/>
  <c r="M3669" i="2"/>
  <c r="L3669" i="2"/>
  <c r="O3668" i="2"/>
  <c r="N3668" i="2"/>
  <c r="M3668" i="2"/>
  <c r="L3668" i="2"/>
  <c r="O3667" i="2"/>
  <c r="N3667" i="2"/>
  <c r="M3667" i="2"/>
  <c r="L3667" i="2"/>
  <c r="O3666" i="2"/>
  <c r="N3666" i="2"/>
  <c r="M3666" i="2"/>
  <c r="L3666" i="2"/>
  <c r="O3665" i="2"/>
  <c r="N3665" i="2"/>
  <c r="M3665" i="2"/>
  <c r="L3665" i="2"/>
  <c r="O3664" i="2"/>
  <c r="N3664" i="2"/>
  <c r="M3664" i="2"/>
  <c r="L3664" i="2"/>
  <c r="O3663" i="2"/>
  <c r="N3663" i="2"/>
  <c r="M3663" i="2"/>
  <c r="L3663" i="2"/>
  <c r="O3662" i="2"/>
  <c r="N3662" i="2"/>
  <c r="M3662" i="2"/>
  <c r="L3662" i="2"/>
  <c r="O3661" i="2"/>
  <c r="N3661" i="2"/>
  <c r="M3661" i="2"/>
  <c r="L3661" i="2"/>
  <c r="O3660" i="2"/>
  <c r="N3660" i="2"/>
  <c r="M3660" i="2"/>
  <c r="L3660" i="2"/>
  <c r="O3659" i="2"/>
  <c r="N3659" i="2"/>
  <c r="M3659" i="2"/>
  <c r="L3659" i="2"/>
  <c r="O3658" i="2"/>
  <c r="N3658" i="2"/>
  <c r="M3658" i="2"/>
  <c r="L3658" i="2"/>
  <c r="O3657" i="2"/>
  <c r="N3657" i="2"/>
  <c r="M3657" i="2"/>
  <c r="L3657" i="2"/>
  <c r="O3656" i="2"/>
  <c r="N3656" i="2"/>
  <c r="M3656" i="2"/>
  <c r="L3656" i="2"/>
  <c r="O3655" i="2"/>
  <c r="N3655" i="2"/>
  <c r="M3655" i="2"/>
  <c r="L3655" i="2"/>
  <c r="O3654" i="2"/>
  <c r="N3654" i="2"/>
  <c r="M3654" i="2"/>
  <c r="L3654" i="2"/>
  <c r="O3653" i="2"/>
  <c r="N3653" i="2"/>
  <c r="M3653" i="2"/>
  <c r="L3653" i="2"/>
  <c r="O3652" i="2"/>
  <c r="N3652" i="2"/>
  <c r="M3652" i="2"/>
  <c r="L3652" i="2"/>
  <c r="O3651" i="2"/>
  <c r="N3651" i="2"/>
  <c r="M3651" i="2"/>
  <c r="L3651" i="2"/>
  <c r="O3650" i="2"/>
  <c r="N3650" i="2"/>
  <c r="M3650" i="2"/>
  <c r="L3650" i="2"/>
  <c r="O3649" i="2"/>
  <c r="N3649" i="2"/>
  <c r="M3649" i="2"/>
  <c r="L3649" i="2"/>
  <c r="O3648" i="2"/>
  <c r="N3648" i="2"/>
  <c r="M3648" i="2"/>
  <c r="L3648" i="2"/>
  <c r="O3647" i="2"/>
  <c r="N3647" i="2"/>
  <c r="M3647" i="2"/>
  <c r="L3647" i="2"/>
  <c r="O3646" i="2"/>
  <c r="N3646" i="2"/>
  <c r="M3646" i="2"/>
  <c r="L3646" i="2"/>
  <c r="O3645" i="2"/>
  <c r="N3645" i="2"/>
  <c r="M3645" i="2"/>
  <c r="L3645" i="2"/>
  <c r="O3644" i="2"/>
  <c r="N3644" i="2"/>
  <c r="M3644" i="2"/>
  <c r="L3644" i="2"/>
  <c r="O3643" i="2"/>
  <c r="N3643" i="2"/>
  <c r="M3643" i="2"/>
  <c r="L3643" i="2"/>
  <c r="O3642" i="2"/>
  <c r="N3642" i="2"/>
  <c r="M3642" i="2"/>
  <c r="L3642" i="2"/>
  <c r="O3641" i="2"/>
  <c r="N3641" i="2"/>
  <c r="M3641" i="2"/>
  <c r="L3641" i="2"/>
  <c r="O3640" i="2"/>
  <c r="N3640" i="2"/>
  <c r="M3640" i="2"/>
  <c r="L3640" i="2"/>
  <c r="O3639" i="2"/>
  <c r="N3639" i="2"/>
  <c r="M3639" i="2"/>
  <c r="L3639" i="2"/>
  <c r="O3638" i="2"/>
  <c r="N3638" i="2"/>
  <c r="M3638" i="2"/>
  <c r="L3638" i="2"/>
  <c r="O3637" i="2"/>
  <c r="N3637" i="2"/>
  <c r="M3637" i="2"/>
  <c r="L3637" i="2"/>
  <c r="O3636" i="2"/>
  <c r="N3636" i="2"/>
  <c r="M3636" i="2"/>
  <c r="L3636" i="2"/>
  <c r="O3635" i="2"/>
  <c r="N3635" i="2"/>
  <c r="M3635" i="2"/>
  <c r="L3635" i="2"/>
  <c r="O3634" i="2"/>
  <c r="N3634" i="2"/>
  <c r="M3634" i="2"/>
  <c r="L3634" i="2"/>
  <c r="O3633" i="2"/>
  <c r="N3633" i="2"/>
  <c r="M3633" i="2"/>
  <c r="L3633" i="2"/>
  <c r="O3632" i="2"/>
  <c r="N3632" i="2"/>
  <c r="M3632" i="2"/>
  <c r="L3632" i="2"/>
  <c r="O3631" i="2"/>
  <c r="N3631" i="2"/>
  <c r="M3631" i="2"/>
  <c r="L3631" i="2"/>
  <c r="O3630" i="2"/>
  <c r="N3630" i="2"/>
  <c r="M3630" i="2"/>
  <c r="L3630" i="2"/>
  <c r="O3629" i="2"/>
  <c r="N3629" i="2"/>
  <c r="M3629" i="2"/>
  <c r="L3629" i="2"/>
  <c r="O3628" i="2"/>
  <c r="N3628" i="2"/>
  <c r="M3628" i="2"/>
  <c r="L3628" i="2"/>
  <c r="O3627" i="2"/>
  <c r="N3627" i="2"/>
  <c r="M3627" i="2"/>
  <c r="L3627" i="2"/>
  <c r="O3626" i="2"/>
  <c r="N3626" i="2"/>
  <c r="M3626" i="2"/>
  <c r="L3626" i="2"/>
  <c r="O3625" i="2"/>
  <c r="N3625" i="2"/>
  <c r="M3625" i="2"/>
  <c r="L3625" i="2"/>
  <c r="O3624" i="2"/>
  <c r="N3624" i="2"/>
  <c r="M3624" i="2"/>
  <c r="L3624" i="2"/>
  <c r="O3623" i="2"/>
  <c r="N3623" i="2"/>
  <c r="M3623" i="2"/>
  <c r="L3623" i="2"/>
  <c r="O3622" i="2"/>
  <c r="N3622" i="2"/>
  <c r="M3622" i="2"/>
  <c r="L3622" i="2"/>
  <c r="O3621" i="2"/>
  <c r="N3621" i="2"/>
  <c r="M3621" i="2"/>
  <c r="L3621" i="2"/>
  <c r="O3620" i="2"/>
  <c r="N3620" i="2"/>
  <c r="M3620" i="2"/>
  <c r="L3620" i="2"/>
  <c r="O3619" i="2"/>
  <c r="N3619" i="2"/>
  <c r="M3619" i="2"/>
  <c r="L3619" i="2"/>
  <c r="O3618" i="2"/>
  <c r="N3618" i="2"/>
  <c r="M3618" i="2"/>
  <c r="L3618" i="2"/>
  <c r="O3617" i="2"/>
  <c r="N3617" i="2"/>
  <c r="M3617" i="2"/>
  <c r="L3617" i="2"/>
  <c r="O3616" i="2"/>
  <c r="N3616" i="2"/>
  <c r="M3616" i="2"/>
  <c r="L3616" i="2"/>
  <c r="O3615" i="2"/>
  <c r="N3615" i="2"/>
  <c r="M3615" i="2"/>
  <c r="L3615" i="2"/>
  <c r="O3614" i="2"/>
  <c r="N3614" i="2"/>
  <c r="M3614" i="2"/>
  <c r="L3614" i="2"/>
  <c r="O3613" i="2"/>
  <c r="N3613" i="2"/>
  <c r="M3613" i="2"/>
  <c r="L3613" i="2"/>
  <c r="O3612" i="2"/>
  <c r="N3612" i="2"/>
  <c r="M3612" i="2"/>
  <c r="L3612" i="2"/>
  <c r="O3611" i="2"/>
  <c r="N3611" i="2"/>
  <c r="M3611" i="2"/>
  <c r="L3611" i="2"/>
  <c r="O3610" i="2"/>
  <c r="N3610" i="2"/>
  <c r="M3610" i="2"/>
  <c r="L3610" i="2"/>
  <c r="O3609" i="2"/>
  <c r="N3609" i="2"/>
  <c r="M3609" i="2"/>
  <c r="L3609" i="2"/>
  <c r="O3608" i="2"/>
  <c r="N3608" i="2"/>
  <c r="M3608" i="2"/>
  <c r="L3608" i="2"/>
  <c r="O3607" i="2"/>
  <c r="N3607" i="2"/>
  <c r="M3607" i="2"/>
  <c r="L3607" i="2"/>
  <c r="O3606" i="2"/>
  <c r="N3606" i="2"/>
  <c r="M3606" i="2"/>
  <c r="L3606" i="2"/>
  <c r="O3605" i="2"/>
  <c r="N3605" i="2"/>
  <c r="M3605" i="2"/>
  <c r="L3605" i="2"/>
  <c r="O3604" i="2"/>
  <c r="N3604" i="2"/>
  <c r="M3604" i="2"/>
  <c r="L3604" i="2"/>
  <c r="O3603" i="2"/>
  <c r="N3603" i="2"/>
  <c r="M3603" i="2"/>
  <c r="L3603" i="2"/>
  <c r="O3602" i="2"/>
  <c r="N3602" i="2"/>
  <c r="M3602" i="2"/>
  <c r="L3602" i="2"/>
  <c r="O3601" i="2"/>
  <c r="N3601" i="2"/>
  <c r="M3601" i="2"/>
  <c r="L3601" i="2"/>
  <c r="O3600" i="2"/>
  <c r="N3600" i="2"/>
  <c r="M3600" i="2"/>
  <c r="L3600" i="2"/>
  <c r="O3599" i="2"/>
  <c r="N3599" i="2"/>
  <c r="M3599" i="2"/>
  <c r="L3599" i="2"/>
  <c r="O3598" i="2"/>
  <c r="N3598" i="2"/>
  <c r="M3598" i="2"/>
  <c r="L3598" i="2"/>
  <c r="O3597" i="2"/>
  <c r="N3597" i="2"/>
  <c r="M3597" i="2"/>
  <c r="L3597" i="2"/>
  <c r="O3596" i="2"/>
  <c r="N3596" i="2"/>
  <c r="M3596" i="2"/>
  <c r="L3596" i="2"/>
  <c r="O3595" i="2"/>
  <c r="N3595" i="2"/>
  <c r="M3595" i="2"/>
  <c r="L3595" i="2"/>
  <c r="O3594" i="2"/>
  <c r="N3594" i="2"/>
  <c r="M3594" i="2"/>
  <c r="L3594" i="2"/>
  <c r="O3593" i="2"/>
  <c r="N3593" i="2"/>
  <c r="M3593" i="2"/>
  <c r="L3593" i="2"/>
  <c r="O3592" i="2"/>
  <c r="N3592" i="2"/>
  <c r="M3592" i="2"/>
  <c r="L3592" i="2"/>
  <c r="O3591" i="2"/>
  <c r="N3591" i="2"/>
  <c r="M3591" i="2"/>
  <c r="L3591" i="2"/>
  <c r="O3590" i="2"/>
  <c r="N3590" i="2"/>
  <c r="M3590" i="2"/>
  <c r="L3590" i="2"/>
  <c r="O3589" i="2"/>
  <c r="N3589" i="2"/>
  <c r="M3589" i="2"/>
  <c r="L3589" i="2"/>
  <c r="O3588" i="2"/>
  <c r="N3588" i="2"/>
  <c r="M3588" i="2"/>
  <c r="L3588" i="2"/>
  <c r="O3587" i="2"/>
  <c r="N3587" i="2"/>
  <c r="M3587" i="2"/>
  <c r="L3587" i="2"/>
  <c r="O3586" i="2"/>
  <c r="N3586" i="2"/>
  <c r="M3586" i="2"/>
  <c r="L3586" i="2"/>
  <c r="O3585" i="2"/>
  <c r="N3585" i="2"/>
  <c r="M3585" i="2"/>
  <c r="L3585" i="2"/>
  <c r="O3584" i="2"/>
  <c r="N3584" i="2"/>
  <c r="M3584" i="2"/>
  <c r="L3584" i="2"/>
  <c r="O3583" i="2"/>
  <c r="N3583" i="2"/>
  <c r="M3583" i="2"/>
  <c r="L3583" i="2"/>
  <c r="O3582" i="2"/>
  <c r="N3582" i="2"/>
  <c r="M3582" i="2"/>
  <c r="L3582" i="2"/>
  <c r="O3581" i="2"/>
  <c r="N3581" i="2"/>
  <c r="M3581" i="2"/>
  <c r="L3581" i="2"/>
  <c r="O3580" i="2"/>
  <c r="N3580" i="2"/>
  <c r="M3580" i="2"/>
  <c r="L3580" i="2"/>
  <c r="O3579" i="2"/>
  <c r="N3579" i="2"/>
  <c r="M3579" i="2"/>
  <c r="L3579" i="2"/>
  <c r="O3578" i="2"/>
  <c r="N3578" i="2"/>
  <c r="M3578" i="2"/>
  <c r="L3578" i="2"/>
  <c r="O3577" i="2"/>
  <c r="N3577" i="2"/>
  <c r="M3577" i="2"/>
  <c r="L3577" i="2"/>
  <c r="O3576" i="2"/>
  <c r="N3576" i="2"/>
  <c r="M3576" i="2"/>
  <c r="L3576" i="2"/>
  <c r="O3575" i="2"/>
  <c r="N3575" i="2"/>
  <c r="M3575" i="2"/>
  <c r="L3575" i="2"/>
  <c r="O3574" i="2"/>
  <c r="N3574" i="2"/>
  <c r="M3574" i="2"/>
  <c r="L3574" i="2"/>
  <c r="O3573" i="2"/>
  <c r="N3573" i="2"/>
  <c r="M3573" i="2"/>
  <c r="L3573" i="2"/>
  <c r="O3572" i="2"/>
  <c r="N3572" i="2"/>
  <c r="M3572" i="2"/>
  <c r="L3572" i="2"/>
  <c r="O3571" i="2"/>
  <c r="N3571" i="2"/>
  <c r="M3571" i="2"/>
  <c r="L3571" i="2"/>
  <c r="O3570" i="2"/>
  <c r="N3570" i="2"/>
  <c r="M3570" i="2"/>
  <c r="L3570" i="2"/>
  <c r="O3569" i="2"/>
  <c r="N3569" i="2"/>
  <c r="M3569" i="2"/>
  <c r="L3569" i="2"/>
  <c r="O3568" i="2"/>
  <c r="N3568" i="2"/>
  <c r="M3568" i="2"/>
  <c r="L3568" i="2"/>
  <c r="O3567" i="2"/>
  <c r="N3567" i="2"/>
  <c r="M3567" i="2"/>
  <c r="L3567" i="2"/>
  <c r="O3566" i="2"/>
  <c r="N3566" i="2"/>
  <c r="M3566" i="2"/>
  <c r="L3566" i="2"/>
  <c r="O3565" i="2"/>
  <c r="N3565" i="2"/>
  <c r="M3565" i="2"/>
  <c r="L3565" i="2"/>
  <c r="O3564" i="2"/>
  <c r="N3564" i="2"/>
  <c r="M3564" i="2"/>
  <c r="L3564" i="2"/>
  <c r="O3563" i="2"/>
  <c r="N3563" i="2"/>
  <c r="M3563" i="2"/>
  <c r="L3563" i="2"/>
  <c r="O3562" i="2"/>
  <c r="N3562" i="2"/>
  <c r="M3562" i="2"/>
  <c r="L3562" i="2"/>
  <c r="O3561" i="2"/>
  <c r="N3561" i="2"/>
  <c r="M3561" i="2"/>
  <c r="L3561" i="2"/>
  <c r="O3560" i="2"/>
  <c r="N3560" i="2"/>
  <c r="M3560" i="2"/>
  <c r="L3560" i="2"/>
  <c r="O3559" i="2"/>
  <c r="N3559" i="2"/>
  <c r="M3559" i="2"/>
  <c r="L3559" i="2"/>
  <c r="O3558" i="2"/>
  <c r="N3558" i="2"/>
  <c r="M3558" i="2"/>
  <c r="L3558" i="2"/>
  <c r="O3557" i="2"/>
  <c r="N3557" i="2"/>
  <c r="M3557" i="2"/>
  <c r="L3557" i="2"/>
  <c r="O3556" i="2"/>
  <c r="N3556" i="2"/>
  <c r="M3556" i="2"/>
  <c r="L3556" i="2"/>
  <c r="O3555" i="2"/>
  <c r="N3555" i="2"/>
  <c r="M3555" i="2"/>
  <c r="L3555" i="2"/>
  <c r="O3554" i="2"/>
  <c r="N3554" i="2"/>
  <c r="M3554" i="2"/>
  <c r="L3554" i="2"/>
  <c r="O3553" i="2"/>
  <c r="N3553" i="2"/>
  <c r="M3553" i="2"/>
  <c r="L3553" i="2"/>
  <c r="O3552" i="2"/>
  <c r="N3552" i="2"/>
  <c r="M3552" i="2"/>
  <c r="L3552" i="2"/>
  <c r="O3551" i="2"/>
  <c r="N3551" i="2"/>
  <c r="M3551" i="2"/>
  <c r="L3551" i="2"/>
  <c r="O3550" i="2"/>
  <c r="N3550" i="2"/>
  <c r="M3550" i="2"/>
  <c r="L3550" i="2"/>
  <c r="O3549" i="2"/>
  <c r="N3549" i="2"/>
  <c r="M3549" i="2"/>
  <c r="L3549" i="2"/>
  <c r="O3548" i="2"/>
  <c r="N3548" i="2"/>
  <c r="M3548" i="2"/>
  <c r="L3548" i="2"/>
  <c r="O3547" i="2"/>
  <c r="N3547" i="2"/>
  <c r="M3547" i="2"/>
  <c r="L3547" i="2"/>
  <c r="O3546" i="2"/>
  <c r="N3546" i="2"/>
  <c r="M3546" i="2"/>
  <c r="L3546" i="2"/>
  <c r="O3545" i="2"/>
  <c r="N3545" i="2"/>
  <c r="M3545" i="2"/>
  <c r="L3545" i="2"/>
  <c r="O3544" i="2"/>
  <c r="N3544" i="2"/>
  <c r="M3544" i="2"/>
  <c r="L3544" i="2"/>
  <c r="O3543" i="2"/>
  <c r="N3543" i="2"/>
  <c r="M3543" i="2"/>
  <c r="L3543" i="2"/>
  <c r="O3542" i="2"/>
  <c r="N3542" i="2"/>
  <c r="M3542" i="2"/>
  <c r="L3542" i="2"/>
  <c r="O3541" i="2"/>
  <c r="N3541" i="2"/>
  <c r="M3541" i="2"/>
  <c r="L3541" i="2"/>
  <c r="O3540" i="2"/>
  <c r="N3540" i="2"/>
  <c r="M3540" i="2"/>
  <c r="L3540" i="2"/>
  <c r="O3539" i="2"/>
  <c r="N3539" i="2"/>
  <c r="M3539" i="2"/>
  <c r="L3539" i="2"/>
  <c r="O3538" i="2"/>
  <c r="N3538" i="2"/>
  <c r="M3538" i="2"/>
  <c r="L3538" i="2"/>
  <c r="O3537" i="2"/>
  <c r="N3537" i="2"/>
  <c r="M3537" i="2"/>
  <c r="L3537" i="2"/>
  <c r="O3536" i="2"/>
  <c r="N3536" i="2"/>
  <c r="M3536" i="2"/>
  <c r="L3536" i="2"/>
  <c r="O3535" i="2"/>
  <c r="N3535" i="2"/>
  <c r="M3535" i="2"/>
  <c r="L3535" i="2"/>
  <c r="O3534" i="2"/>
  <c r="N3534" i="2"/>
  <c r="M3534" i="2"/>
  <c r="L3534" i="2"/>
  <c r="O3533" i="2"/>
  <c r="N3533" i="2"/>
  <c r="M3533" i="2"/>
  <c r="L3533" i="2"/>
  <c r="O3532" i="2"/>
  <c r="N3532" i="2"/>
  <c r="M3532" i="2"/>
  <c r="L3532" i="2"/>
  <c r="O3531" i="2"/>
  <c r="N3531" i="2"/>
  <c r="M3531" i="2"/>
  <c r="L3531" i="2"/>
  <c r="O3530" i="2"/>
  <c r="N3530" i="2"/>
  <c r="M3530" i="2"/>
  <c r="L3530" i="2"/>
  <c r="O3529" i="2"/>
  <c r="N3529" i="2"/>
  <c r="M3529" i="2"/>
  <c r="L3529" i="2"/>
  <c r="O3528" i="2"/>
  <c r="N3528" i="2"/>
  <c r="M3528" i="2"/>
  <c r="L3528" i="2"/>
  <c r="O3527" i="2"/>
  <c r="N3527" i="2"/>
  <c r="M3527" i="2"/>
  <c r="L3527" i="2"/>
  <c r="O3526" i="2"/>
  <c r="N3526" i="2"/>
  <c r="M3526" i="2"/>
  <c r="L3526" i="2"/>
  <c r="O3525" i="2"/>
  <c r="N3525" i="2"/>
  <c r="M3525" i="2"/>
  <c r="L3525" i="2"/>
  <c r="O3524" i="2"/>
  <c r="N3524" i="2"/>
  <c r="M3524" i="2"/>
  <c r="L3524" i="2"/>
  <c r="O3523" i="2"/>
  <c r="N3523" i="2"/>
  <c r="M3523" i="2"/>
  <c r="L3523" i="2"/>
  <c r="O3522" i="2"/>
  <c r="N3522" i="2"/>
  <c r="M3522" i="2"/>
  <c r="L3522" i="2"/>
  <c r="O3521" i="2"/>
  <c r="N3521" i="2"/>
  <c r="M3521" i="2"/>
  <c r="L3521" i="2"/>
  <c r="O3520" i="2"/>
  <c r="N3520" i="2"/>
  <c r="M3520" i="2"/>
  <c r="L3520" i="2"/>
  <c r="O3519" i="2"/>
  <c r="N3519" i="2"/>
  <c r="M3519" i="2"/>
  <c r="L3519" i="2"/>
  <c r="O3518" i="2"/>
  <c r="N3518" i="2"/>
  <c r="M3518" i="2"/>
  <c r="L3518" i="2"/>
  <c r="O3517" i="2"/>
  <c r="N3517" i="2"/>
  <c r="M3517" i="2"/>
  <c r="L3517" i="2"/>
  <c r="O3516" i="2"/>
  <c r="N3516" i="2"/>
  <c r="M3516" i="2"/>
  <c r="L3516" i="2"/>
  <c r="O3515" i="2"/>
  <c r="N3515" i="2"/>
  <c r="M3515" i="2"/>
  <c r="L3515" i="2"/>
  <c r="O3514" i="2"/>
  <c r="N3514" i="2"/>
  <c r="M3514" i="2"/>
  <c r="L3514" i="2"/>
  <c r="O3513" i="2"/>
  <c r="N3513" i="2"/>
  <c r="M3513" i="2"/>
  <c r="L3513" i="2"/>
  <c r="O3512" i="2"/>
  <c r="N3512" i="2"/>
  <c r="M3512" i="2"/>
  <c r="L3512" i="2"/>
  <c r="O3511" i="2"/>
  <c r="N3511" i="2"/>
  <c r="M3511" i="2"/>
  <c r="L3511" i="2"/>
  <c r="O3510" i="2"/>
  <c r="N3510" i="2"/>
  <c r="M3510" i="2"/>
  <c r="L3510" i="2"/>
  <c r="O3509" i="2"/>
  <c r="N3509" i="2"/>
  <c r="M3509" i="2"/>
  <c r="L3509" i="2"/>
  <c r="O3508" i="2"/>
  <c r="N3508" i="2"/>
  <c r="M3508" i="2"/>
  <c r="L3508" i="2"/>
  <c r="O3507" i="2"/>
  <c r="N3507" i="2"/>
  <c r="M3507" i="2"/>
  <c r="L3507" i="2"/>
  <c r="O3506" i="2"/>
  <c r="N3506" i="2"/>
  <c r="M3506" i="2"/>
  <c r="L3506" i="2"/>
  <c r="O3505" i="2"/>
  <c r="N3505" i="2"/>
  <c r="M3505" i="2"/>
  <c r="L3505" i="2"/>
  <c r="O3504" i="2"/>
  <c r="N3504" i="2"/>
  <c r="M3504" i="2"/>
  <c r="L3504" i="2"/>
  <c r="O3503" i="2"/>
  <c r="N3503" i="2"/>
  <c r="M3503" i="2"/>
  <c r="L3503" i="2"/>
  <c r="O3502" i="2"/>
  <c r="N3502" i="2"/>
  <c r="M3502" i="2"/>
  <c r="L3502" i="2"/>
  <c r="O3501" i="2"/>
  <c r="N3501" i="2"/>
  <c r="M3501" i="2"/>
  <c r="L3501" i="2"/>
  <c r="O3500" i="2"/>
  <c r="N3500" i="2"/>
  <c r="M3500" i="2"/>
  <c r="L3500" i="2"/>
  <c r="O3499" i="2"/>
  <c r="N3499" i="2"/>
  <c r="M3499" i="2"/>
  <c r="L3499" i="2"/>
  <c r="O3498" i="2"/>
  <c r="N3498" i="2"/>
  <c r="M3498" i="2"/>
  <c r="L3498" i="2"/>
  <c r="O3497" i="2"/>
  <c r="N3497" i="2"/>
  <c r="M3497" i="2"/>
  <c r="L3497" i="2"/>
  <c r="O3496" i="2"/>
  <c r="N3496" i="2"/>
  <c r="M3496" i="2"/>
  <c r="L3496" i="2"/>
  <c r="O3495" i="2"/>
  <c r="N3495" i="2"/>
  <c r="M3495" i="2"/>
  <c r="L3495" i="2"/>
  <c r="O3494" i="2"/>
  <c r="N3494" i="2"/>
  <c r="M3494" i="2"/>
  <c r="L3494" i="2"/>
  <c r="O3493" i="2"/>
  <c r="N3493" i="2"/>
  <c r="M3493" i="2"/>
  <c r="L3493" i="2"/>
  <c r="O3492" i="2"/>
  <c r="N3492" i="2"/>
  <c r="M3492" i="2"/>
  <c r="L3492" i="2"/>
  <c r="O3491" i="2"/>
  <c r="N3491" i="2"/>
  <c r="M3491" i="2"/>
  <c r="L3491" i="2"/>
  <c r="O3490" i="2"/>
  <c r="N3490" i="2"/>
  <c r="M3490" i="2"/>
  <c r="L3490" i="2"/>
  <c r="O3489" i="2"/>
  <c r="N3489" i="2"/>
  <c r="M3489" i="2"/>
  <c r="L3489" i="2"/>
  <c r="O3488" i="2"/>
  <c r="N3488" i="2"/>
  <c r="M3488" i="2"/>
  <c r="L3488" i="2"/>
  <c r="O3487" i="2"/>
  <c r="N3487" i="2"/>
  <c r="M3487" i="2"/>
  <c r="L3487" i="2"/>
  <c r="O3486" i="2"/>
  <c r="N3486" i="2"/>
  <c r="M3486" i="2"/>
  <c r="L3486" i="2"/>
  <c r="O3485" i="2"/>
  <c r="N3485" i="2"/>
  <c r="M3485" i="2"/>
  <c r="L3485" i="2"/>
  <c r="O3484" i="2"/>
  <c r="N3484" i="2"/>
  <c r="M3484" i="2"/>
  <c r="L3484" i="2"/>
  <c r="O3483" i="2"/>
  <c r="N3483" i="2"/>
  <c r="M3483" i="2"/>
  <c r="L3483" i="2"/>
  <c r="O3482" i="2"/>
  <c r="N3482" i="2"/>
  <c r="M3482" i="2"/>
  <c r="L3482" i="2"/>
  <c r="O3481" i="2"/>
  <c r="N3481" i="2"/>
  <c r="M3481" i="2"/>
  <c r="L3481" i="2"/>
  <c r="O3480" i="2"/>
  <c r="N3480" i="2"/>
  <c r="M3480" i="2"/>
  <c r="L3480" i="2"/>
  <c r="O3479" i="2"/>
  <c r="N3479" i="2"/>
  <c r="M3479" i="2"/>
  <c r="L3479" i="2"/>
  <c r="O3478" i="2"/>
  <c r="N3478" i="2"/>
  <c r="M3478" i="2"/>
  <c r="L3478" i="2"/>
  <c r="O3477" i="2"/>
  <c r="N3477" i="2"/>
  <c r="M3477" i="2"/>
  <c r="L3477" i="2"/>
  <c r="O3476" i="2"/>
  <c r="N3476" i="2"/>
  <c r="M3476" i="2"/>
  <c r="L3476" i="2"/>
  <c r="O3475" i="2"/>
  <c r="N3475" i="2"/>
  <c r="M3475" i="2"/>
  <c r="L3475" i="2"/>
  <c r="O3474" i="2"/>
  <c r="N3474" i="2"/>
  <c r="M3474" i="2"/>
  <c r="L3474" i="2"/>
  <c r="O3473" i="2"/>
  <c r="N3473" i="2"/>
  <c r="M3473" i="2"/>
  <c r="L3473" i="2"/>
  <c r="O3472" i="2"/>
  <c r="N3472" i="2"/>
  <c r="M3472" i="2"/>
  <c r="L3472" i="2"/>
  <c r="O3471" i="2"/>
  <c r="N3471" i="2"/>
  <c r="M3471" i="2"/>
  <c r="L3471" i="2"/>
  <c r="O3470" i="2"/>
  <c r="N3470" i="2"/>
  <c r="M3470" i="2"/>
  <c r="L3470" i="2"/>
  <c r="O3469" i="2"/>
  <c r="N3469" i="2"/>
  <c r="M3469" i="2"/>
  <c r="L3469" i="2"/>
  <c r="O3468" i="2"/>
  <c r="N3468" i="2"/>
  <c r="M3468" i="2"/>
  <c r="L3468" i="2"/>
  <c r="O3467" i="2"/>
  <c r="N3467" i="2"/>
  <c r="M3467" i="2"/>
  <c r="L3467" i="2"/>
  <c r="O3466" i="2"/>
  <c r="N3466" i="2"/>
  <c r="M3466" i="2"/>
  <c r="L3466" i="2"/>
  <c r="O3465" i="2"/>
  <c r="N3465" i="2"/>
  <c r="M3465" i="2"/>
  <c r="L3465" i="2"/>
  <c r="O3464" i="2"/>
  <c r="N3464" i="2"/>
  <c r="M3464" i="2"/>
  <c r="L3464" i="2"/>
  <c r="O3463" i="2"/>
  <c r="N3463" i="2"/>
  <c r="M3463" i="2"/>
  <c r="L3463" i="2"/>
  <c r="O3462" i="2"/>
  <c r="N3462" i="2"/>
  <c r="M3462" i="2"/>
  <c r="L3462" i="2"/>
  <c r="O3461" i="2"/>
  <c r="N3461" i="2"/>
  <c r="M3461" i="2"/>
  <c r="L3461" i="2"/>
  <c r="O3460" i="2"/>
  <c r="N3460" i="2"/>
  <c r="M3460" i="2"/>
  <c r="L3460" i="2"/>
  <c r="O3459" i="2"/>
  <c r="N3459" i="2"/>
  <c r="M3459" i="2"/>
  <c r="L3459" i="2"/>
  <c r="O3458" i="2"/>
  <c r="N3458" i="2"/>
  <c r="M3458" i="2"/>
  <c r="L3458" i="2"/>
  <c r="O3457" i="2"/>
  <c r="N3457" i="2"/>
  <c r="M3457" i="2"/>
  <c r="L3457" i="2"/>
  <c r="O3456" i="2"/>
  <c r="N3456" i="2"/>
  <c r="M3456" i="2"/>
  <c r="L3456" i="2"/>
  <c r="O3455" i="2"/>
  <c r="N3455" i="2"/>
  <c r="M3455" i="2"/>
  <c r="L3455" i="2"/>
  <c r="O3454" i="2"/>
  <c r="N3454" i="2"/>
  <c r="M3454" i="2"/>
  <c r="L3454" i="2"/>
  <c r="O3453" i="2"/>
  <c r="N3453" i="2"/>
  <c r="M3453" i="2"/>
  <c r="L3453" i="2"/>
  <c r="O3452" i="2"/>
  <c r="N3452" i="2"/>
  <c r="M3452" i="2"/>
  <c r="L3452" i="2"/>
  <c r="O3451" i="2"/>
  <c r="N3451" i="2"/>
  <c r="M3451" i="2"/>
  <c r="L3451" i="2"/>
  <c r="O3450" i="2"/>
  <c r="N3450" i="2"/>
  <c r="M3450" i="2"/>
  <c r="L3450" i="2"/>
  <c r="O3449" i="2"/>
  <c r="N3449" i="2"/>
  <c r="M3449" i="2"/>
  <c r="L3449" i="2"/>
  <c r="O3448" i="2"/>
  <c r="N3448" i="2"/>
  <c r="M3448" i="2"/>
  <c r="L3448" i="2"/>
  <c r="O3447" i="2"/>
  <c r="N3447" i="2"/>
  <c r="M3447" i="2"/>
  <c r="L3447" i="2"/>
  <c r="O3446" i="2"/>
  <c r="N3446" i="2"/>
  <c r="M3446" i="2"/>
  <c r="L3446" i="2"/>
  <c r="O3445" i="2"/>
  <c r="N3445" i="2"/>
  <c r="M3445" i="2"/>
  <c r="L3445" i="2"/>
  <c r="O3444" i="2"/>
  <c r="N3444" i="2"/>
  <c r="M3444" i="2"/>
  <c r="L3444" i="2"/>
  <c r="O3443" i="2"/>
  <c r="N3443" i="2"/>
  <c r="M3443" i="2"/>
  <c r="L3443" i="2"/>
  <c r="O3442" i="2"/>
  <c r="N3442" i="2"/>
  <c r="M3442" i="2"/>
  <c r="L3442" i="2"/>
  <c r="O3441" i="2"/>
  <c r="N3441" i="2"/>
  <c r="M3441" i="2"/>
  <c r="L3441" i="2"/>
  <c r="O3440" i="2"/>
  <c r="N3440" i="2"/>
  <c r="M3440" i="2"/>
  <c r="L3440" i="2"/>
  <c r="O3439" i="2"/>
  <c r="N3439" i="2"/>
  <c r="M3439" i="2"/>
  <c r="L3439" i="2"/>
  <c r="O3438" i="2"/>
  <c r="N3438" i="2"/>
  <c r="M3438" i="2"/>
  <c r="L3438" i="2"/>
  <c r="O3437" i="2"/>
  <c r="N3437" i="2"/>
  <c r="M3437" i="2"/>
  <c r="L3437" i="2"/>
  <c r="O3436" i="2"/>
  <c r="N3436" i="2"/>
  <c r="M3436" i="2"/>
  <c r="L3436" i="2"/>
  <c r="O3435" i="2"/>
  <c r="N3435" i="2"/>
  <c r="M3435" i="2"/>
  <c r="L3435" i="2"/>
  <c r="O3434" i="2"/>
  <c r="N3434" i="2"/>
  <c r="M3434" i="2"/>
  <c r="L3434" i="2"/>
  <c r="O3433" i="2"/>
  <c r="N3433" i="2"/>
  <c r="M3433" i="2"/>
  <c r="L3433" i="2"/>
  <c r="O3432" i="2"/>
  <c r="N3432" i="2"/>
  <c r="M3432" i="2"/>
  <c r="L3432" i="2"/>
  <c r="O3431" i="2"/>
  <c r="N3431" i="2"/>
  <c r="M3431" i="2"/>
  <c r="L3431" i="2"/>
  <c r="O3430" i="2"/>
  <c r="N3430" i="2"/>
  <c r="M3430" i="2"/>
  <c r="L3430" i="2"/>
  <c r="O3429" i="2"/>
  <c r="N3429" i="2"/>
  <c r="M3429" i="2"/>
  <c r="L3429" i="2"/>
  <c r="O3428" i="2"/>
  <c r="N3428" i="2"/>
  <c r="M3428" i="2"/>
  <c r="L3428" i="2"/>
  <c r="O3427" i="2"/>
  <c r="N3427" i="2"/>
  <c r="M3427" i="2"/>
  <c r="L3427" i="2"/>
  <c r="O3426" i="2"/>
  <c r="N3426" i="2"/>
  <c r="M3426" i="2"/>
  <c r="L3426" i="2"/>
  <c r="O3425" i="2"/>
  <c r="N3425" i="2"/>
  <c r="M3425" i="2"/>
  <c r="L3425" i="2"/>
  <c r="O3424" i="2"/>
  <c r="N3424" i="2"/>
  <c r="M3424" i="2"/>
  <c r="L3424" i="2"/>
  <c r="O3423" i="2"/>
  <c r="N3423" i="2"/>
  <c r="M3423" i="2"/>
  <c r="L3423" i="2"/>
  <c r="O3422" i="2"/>
  <c r="N3422" i="2"/>
  <c r="M3422" i="2"/>
  <c r="L3422" i="2"/>
  <c r="O3421" i="2"/>
  <c r="N3421" i="2"/>
  <c r="M3421" i="2"/>
  <c r="L3421" i="2"/>
  <c r="O3420" i="2"/>
  <c r="N3420" i="2"/>
  <c r="M3420" i="2"/>
  <c r="L3420" i="2"/>
  <c r="O3419" i="2"/>
  <c r="N3419" i="2"/>
  <c r="M3419" i="2"/>
  <c r="L3419" i="2"/>
  <c r="O3418" i="2"/>
  <c r="N3418" i="2"/>
  <c r="M3418" i="2"/>
  <c r="L3418" i="2"/>
  <c r="O3417" i="2"/>
  <c r="N3417" i="2"/>
  <c r="M3417" i="2"/>
  <c r="L3417" i="2"/>
  <c r="O3416" i="2"/>
  <c r="N3416" i="2"/>
  <c r="M3416" i="2"/>
  <c r="L3416" i="2"/>
  <c r="O3415" i="2"/>
  <c r="N3415" i="2"/>
  <c r="M3415" i="2"/>
  <c r="L3415" i="2"/>
  <c r="O3414" i="2"/>
  <c r="N3414" i="2"/>
  <c r="M3414" i="2"/>
  <c r="L3414" i="2"/>
  <c r="O3413" i="2"/>
  <c r="N3413" i="2"/>
  <c r="M3413" i="2"/>
  <c r="L3413" i="2"/>
  <c r="O3412" i="2"/>
  <c r="N3412" i="2"/>
  <c r="M3412" i="2"/>
  <c r="L3412" i="2"/>
  <c r="O3411" i="2"/>
  <c r="N3411" i="2"/>
  <c r="M3411" i="2"/>
  <c r="L3411" i="2"/>
  <c r="O3410" i="2"/>
  <c r="N3410" i="2"/>
  <c r="M3410" i="2"/>
  <c r="L3410" i="2"/>
  <c r="O3409" i="2"/>
  <c r="N3409" i="2"/>
  <c r="M3409" i="2"/>
  <c r="L3409" i="2"/>
  <c r="O3408" i="2"/>
  <c r="N3408" i="2"/>
  <c r="M3408" i="2"/>
  <c r="L3408" i="2"/>
  <c r="O3407" i="2"/>
  <c r="N3407" i="2"/>
  <c r="M3407" i="2"/>
  <c r="L3407" i="2"/>
  <c r="O3406" i="2"/>
  <c r="N3406" i="2"/>
  <c r="M3406" i="2"/>
  <c r="L3406" i="2"/>
  <c r="O3405" i="2"/>
  <c r="N3405" i="2"/>
  <c r="M3405" i="2"/>
  <c r="L3405" i="2"/>
  <c r="O3404" i="2"/>
  <c r="N3404" i="2"/>
  <c r="M3404" i="2"/>
  <c r="L3404" i="2"/>
  <c r="O3403" i="2"/>
  <c r="N3403" i="2"/>
  <c r="M3403" i="2"/>
  <c r="L3403" i="2"/>
  <c r="O3402" i="2"/>
  <c r="N3402" i="2"/>
  <c r="M3402" i="2"/>
  <c r="L3402" i="2"/>
  <c r="O3401" i="2"/>
  <c r="N3401" i="2"/>
  <c r="M3401" i="2"/>
  <c r="L3401" i="2"/>
  <c r="O3400" i="2"/>
  <c r="N3400" i="2"/>
  <c r="M3400" i="2"/>
  <c r="L3400" i="2"/>
  <c r="O3399" i="2"/>
  <c r="N3399" i="2"/>
  <c r="M3399" i="2"/>
  <c r="L3399" i="2"/>
  <c r="O3398" i="2"/>
  <c r="N3398" i="2"/>
  <c r="M3398" i="2"/>
  <c r="L3398" i="2"/>
  <c r="O3397" i="2"/>
  <c r="N3397" i="2"/>
  <c r="M3397" i="2"/>
  <c r="L3397" i="2"/>
  <c r="O3396" i="2"/>
  <c r="N3396" i="2"/>
  <c r="M3396" i="2"/>
  <c r="L3396" i="2"/>
  <c r="O3395" i="2"/>
  <c r="N3395" i="2"/>
  <c r="M3395" i="2"/>
  <c r="L3395" i="2"/>
  <c r="O3394" i="2"/>
  <c r="N3394" i="2"/>
  <c r="M3394" i="2"/>
  <c r="L3394" i="2"/>
  <c r="O3393" i="2"/>
  <c r="N3393" i="2"/>
  <c r="M3393" i="2"/>
  <c r="L3393" i="2"/>
  <c r="O3392" i="2"/>
  <c r="N3392" i="2"/>
  <c r="M3392" i="2"/>
  <c r="L3392" i="2"/>
  <c r="O3391" i="2"/>
  <c r="N3391" i="2"/>
  <c r="M3391" i="2"/>
  <c r="L3391" i="2"/>
  <c r="O3390" i="2"/>
  <c r="N3390" i="2"/>
  <c r="M3390" i="2"/>
  <c r="L3390" i="2"/>
  <c r="O3389" i="2"/>
  <c r="N3389" i="2"/>
  <c r="M3389" i="2"/>
  <c r="L3389" i="2"/>
  <c r="O3388" i="2"/>
  <c r="N3388" i="2"/>
  <c r="M3388" i="2"/>
  <c r="L3388" i="2"/>
  <c r="O3387" i="2"/>
  <c r="N3387" i="2"/>
  <c r="M3387" i="2"/>
  <c r="L3387" i="2"/>
  <c r="O3386" i="2"/>
  <c r="N3386" i="2"/>
  <c r="M3386" i="2"/>
  <c r="L3386" i="2"/>
  <c r="O3385" i="2"/>
  <c r="N3385" i="2"/>
  <c r="M3385" i="2"/>
  <c r="L3385" i="2"/>
  <c r="O3384" i="2"/>
  <c r="N3384" i="2"/>
  <c r="M3384" i="2"/>
  <c r="L3384" i="2"/>
  <c r="O3383" i="2"/>
  <c r="N3383" i="2"/>
  <c r="M3383" i="2"/>
  <c r="L3383" i="2"/>
  <c r="O3382" i="2"/>
  <c r="N3382" i="2"/>
  <c r="M3382" i="2"/>
  <c r="L3382" i="2"/>
  <c r="O3381" i="2"/>
  <c r="N3381" i="2"/>
  <c r="M3381" i="2"/>
  <c r="L3381" i="2"/>
  <c r="O3380" i="2"/>
  <c r="N3380" i="2"/>
  <c r="M3380" i="2"/>
  <c r="L3380" i="2"/>
  <c r="O3379" i="2"/>
  <c r="N3379" i="2"/>
  <c r="M3379" i="2"/>
  <c r="L3379" i="2"/>
  <c r="O3378" i="2"/>
  <c r="N3378" i="2"/>
  <c r="M3378" i="2"/>
  <c r="L3378" i="2"/>
  <c r="O3377" i="2"/>
  <c r="N3377" i="2"/>
  <c r="M3377" i="2"/>
  <c r="L3377" i="2"/>
  <c r="O3376" i="2"/>
  <c r="N3376" i="2"/>
  <c r="M3376" i="2"/>
  <c r="L3376" i="2"/>
  <c r="O3375" i="2"/>
  <c r="N3375" i="2"/>
  <c r="M3375" i="2"/>
  <c r="L3375" i="2"/>
  <c r="O3374" i="2"/>
  <c r="N3374" i="2"/>
  <c r="M3374" i="2"/>
  <c r="L3374" i="2"/>
  <c r="O3373" i="2"/>
  <c r="N3373" i="2"/>
  <c r="M3373" i="2"/>
  <c r="L3373" i="2"/>
  <c r="O3372" i="2"/>
  <c r="N3372" i="2"/>
  <c r="M3372" i="2"/>
  <c r="L3372" i="2"/>
  <c r="O3371" i="2"/>
  <c r="N3371" i="2"/>
  <c r="M3371" i="2"/>
  <c r="L3371" i="2"/>
  <c r="O3370" i="2"/>
  <c r="N3370" i="2"/>
  <c r="M3370" i="2"/>
  <c r="L3370" i="2"/>
  <c r="O3369" i="2"/>
  <c r="N3369" i="2"/>
  <c r="M3369" i="2"/>
  <c r="L3369" i="2"/>
  <c r="O3368" i="2"/>
  <c r="N3368" i="2"/>
  <c r="M3368" i="2"/>
  <c r="L3368" i="2"/>
  <c r="O3367" i="2"/>
  <c r="N3367" i="2"/>
  <c r="M3367" i="2"/>
  <c r="L3367" i="2"/>
  <c r="O3366" i="2"/>
  <c r="N3366" i="2"/>
  <c r="M3366" i="2"/>
  <c r="L3366" i="2"/>
  <c r="O3365" i="2"/>
  <c r="N3365" i="2"/>
  <c r="M3365" i="2"/>
  <c r="L3365" i="2"/>
  <c r="O3364" i="2"/>
  <c r="N3364" i="2"/>
  <c r="M3364" i="2"/>
  <c r="L3364" i="2"/>
  <c r="O3363" i="2"/>
  <c r="N3363" i="2"/>
  <c r="M3363" i="2"/>
  <c r="L3363" i="2"/>
  <c r="O3362" i="2"/>
  <c r="N3362" i="2"/>
  <c r="M3362" i="2"/>
  <c r="L3362" i="2"/>
  <c r="O3361" i="2"/>
  <c r="N3361" i="2"/>
  <c r="M3361" i="2"/>
  <c r="L3361" i="2"/>
  <c r="O3360" i="2"/>
  <c r="N3360" i="2"/>
  <c r="M3360" i="2"/>
  <c r="L3360" i="2"/>
  <c r="O3359" i="2"/>
  <c r="N3359" i="2"/>
  <c r="M3359" i="2"/>
  <c r="L3359" i="2"/>
  <c r="O3358" i="2"/>
  <c r="N3358" i="2"/>
  <c r="M3358" i="2"/>
  <c r="L3358" i="2"/>
  <c r="O3357" i="2"/>
  <c r="N3357" i="2"/>
  <c r="M3357" i="2"/>
  <c r="L3357" i="2"/>
  <c r="O3356" i="2"/>
  <c r="N3356" i="2"/>
  <c r="M3356" i="2"/>
  <c r="L3356" i="2"/>
  <c r="O3355" i="2"/>
  <c r="N3355" i="2"/>
  <c r="M3355" i="2"/>
  <c r="L3355" i="2"/>
  <c r="O3354" i="2"/>
  <c r="N3354" i="2"/>
  <c r="M3354" i="2"/>
  <c r="L3354" i="2"/>
  <c r="O3353" i="2"/>
  <c r="N3353" i="2"/>
  <c r="M3353" i="2"/>
  <c r="L3353" i="2"/>
  <c r="O3352" i="2"/>
  <c r="N3352" i="2"/>
  <c r="M3352" i="2"/>
  <c r="L3352" i="2"/>
  <c r="O3351" i="2"/>
  <c r="N3351" i="2"/>
  <c r="M3351" i="2"/>
  <c r="L3351" i="2"/>
  <c r="O3350" i="2"/>
  <c r="N3350" i="2"/>
  <c r="M3350" i="2"/>
  <c r="L3350" i="2"/>
  <c r="O3349" i="2"/>
  <c r="N3349" i="2"/>
  <c r="M3349" i="2"/>
  <c r="L3349" i="2"/>
  <c r="O3348" i="2"/>
  <c r="N3348" i="2"/>
  <c r="M3348" i="2"/>
  <c r="L3348" i="2"/>
  <c r="O3347" i="2"/>
  <c r="N3347" i="2"/>
  <c r="M3347" i="2"/>
  <c r="L3347" i="2"/>
  <c r="O3346" i="2"/>
  <c r="N3346" i="2"/>
  <c r="M3346" i="2"/>
  <c r="L3346" i="2"/>
  <c r="O3345" i="2"/>
  <c r="N3345" i="2"/>
  <c r="M3345" i="2"/>
  <c r="L3345" i="2"/>
  <c r="O3344" i="2"/>
  <c r="N3344" i="2"/>
  <c r="M3344" i="2"/>
  <c r="L3344" i="2"/>
  <c r="O3343" i="2"/>
  <c r="N3343" i="2"/>
  <c r="M3343" i="2"/>
  <c r="L3343" i="2"/>
  <c r="O3342" i="2"/>
  <c r="N3342" i="2"/>
  <c r="M3342" i="2"/>
  <c r="L3342" i="2"/>
  <c r="O3341" i="2"/>
  <c r="N3341" i="2"/>
  <c r="M3341" i="2"/>
  <c r="L3341" i="2"/>
  <c r="O3340" i="2"/>
  <c r="N3340" i="2"/>
  <c r="M3340" i="2"/>
  <c r="L3340" i="2"/>
  <c r="O3339" i="2"/>
  <c r="N3339" i="2"/>
  <c r="M3339" i="2"/>
  <c r="L3339" i="2"/>
  <c r="O3338" i="2"/>
  <c r="N3338" i="2"/>
  <c r="M3338" i="2"/>
  <c r="L3338" i="2"/>
  <c r="O3337" i="2"/>
  <c r="N3337" i="2"/>
  <c r="M3337" i="2"/>
  <c r="L3337" i="2"/>
  <c r="O3336" i="2"/>
  <c r="N3336" i="2"/>
  <c r="M3336" i="2"/>
  <c r="L3336" i="2"/>
  <c r="O3335" i="2"/>
  <c r="N3335" i="2"/>
  <c r="M3335" i="2"/>
  <c r="L3335" i="2"/>
  <c r="O3334" i="2"/>
  <c r="N3334" i="2"/>
  <c r="M3334" i="2"/>
  <c r="L3334" i="2"/>
  <c r="O3333" i="2"/>
  <c r="N3333" i="2"/>
  <c r="M3333" i="2"/>
  <c r="L3333" i="2"/>
  <c r="O3332" i="2"/>
  <c r="N3332" i="2"/>
  <c r="M3332" i="2"/>
  <c r="L3332" i="2"/>
  <c r="O3331" i="2"/>
  <c r="N3331" i="2"/>
  <c r="M3331" i="2"/>
  <c r="L3331" i="2"/>
  <c r="O3330" i="2"/>
  <c r="N3330" i="2"/>
  <c r="M3330" i="2"/>
  <c r="L3330" i="2"/>
  <c r="O3329" i="2"/>
  <c r="N3329" i="2"/>
  <c r="M3329" i="2"/>
  <c r="L3329" i="2"/>
  <c r="O3328" i="2"/>
  <c r="N3328" i="2"/>
  <c r="M3328" i="2"/>
  <c r="L3328" i="2"/>
  <c r="O3327" i="2"/>
  <c r="N3327" i="2"/>
  <c r="M3327" i="2"/>
  <c r="L3327" i="2"/>
  <c r="O3326" i="2"/>
  <c r="N3326" i="2"/>
  <c r="M3326" i="2"/>
  <c r="L3326" i="2"/>
  <c r="O3325" i="2"/>
  <c r="N3325" i="2"/>
  <c r="M3325" i="2"/>
  <c r="L3325" i="2"/>
  <c r="O3324" i="2"/>
  <c r="N3324" i="2"/>
  <c r="M3324" i="2"/>
  <c r="L3324" i="2"/>
  <c r="O3323" i="2"/>
  <c r="N3323" i="2"/>
  <c r="M3323" i="2"/>
  <c r="L3323" i="2"/>
  <c r="O3322" i="2"/>
  <c r="N3322" i="2"/>
  <c r="M3322" i="2"/>
  <c r="L3322" i="2"/>
  <c r="O3321" i="2"/>
  <c r="N3321" i="2"/>
  <c r="M3321" i="2"/>
  <c r="L3321" i="2"/>
  <c r="O3320" i="2"/>
  <c r="N3320" i="2"/>
  <c r="M3320" i="2"/>
  <c r="L3320" i="2"/>
  <c r="O3319" i="2"/>
  <c r="N3319" i="2"/>
  <c r="M3319" i="2"/>
  <c r="L3319" i="2"/>
  <c r="O3318" i="2"/>
  <c r="N3318" i="2"/>
  <c r="M3318" i="2"/>
  <c r="L3318" i="2"/>
  <c r="O3317" i="2"/>
  <c r="N3317" i="2"/>
  <c r="M3317" i="2"/>
  <c r="L3317" i="2"/>
  <c r="O3316" i="2"/>
  <c r="N3316" i="2"/>
  <c r="M3316" i="2"/>
  <c r="L3316" i="2"/>
  <c r="O3315" i="2"/>
  <c r="N3315" i="2"/>
  <c r="M3315" i="2"/>
  <c r="L3315" i="2"/>
  <c r="O3314" i="2"/>
  <c r="N3314" i="2"/>
  <c r="M3314" i="2"/>
  <c r="L3314" i="2"/>
  <c r="O3313" i="2"/>
  <c r="N3313" i="2"/>
  <c r="M3313" i="2"/>
  <c r="L3313" i="2"/>
  <c r="O3312" i="2"/>
  <c r="N3312" i="2"/>
  <c r="M3312" i="2"/>
  <c r="L3312" i="2"/>
  <c r="O3311" i="2"/>
  <c r="N3311" i="2"/>
  <c r="M3311" i="2"/>
  <c r="L3311" i="2"/>
  <c r="O3310" i="2"/>
  <c r="N3310" i="2"/>
  <c r="M3310" i="2"/>
  <c r="L3310" i="2"/>
  <c r="O3309" i="2"/>
  <c r="N3309" i="2"/>
  <c r="M3309" i="2"/>
  <c r="L3309" i="2"/>
  <c r="O3308" i="2"/>
  <c r="N3308" i="2"/>
  <c r="M3308" i="2"/>
  <c r="L3308" i="2"/>
  <c r="O3307" i="2"/>
  <c r="N3307" i="2"/>
  <c r="M3307" i="2"/>
  <c r="L3307" i="2"/>
  <c r="O3306" i="2"/>
  <c r="N3306" i="2"/>
  <c r="M3306" i="2"/>
  <c r="L3306" i="2"/>
  <c r="O3305" i="2"/>
  <c r="N3305" i="2"/>
  <c r="M3305" i="2"/>
  <c r="L3305" i="2"/>
  <c r="O3304" i="2"/>
  <c r="N3304" i="2"/>
  <c r="M3304" i="2"/>
  <c r="L3304" i="2"/>
  <c r="O3303" i="2"/>
  <c r="N3303" i="2"/>
  <c r="M3303" i="2"/>
  <c r="L3303" i="2"/>
  <c r="O3302" i="2"/>
  <c r="N3302" i="2"/>
  <c r="M3302" i="2"/>
  <c r="L3302" i="2"/>
  <c r="O3301" i="2"/>
  <c r="N3301" i="2"/>
  <c r="M3301" i="2"/>
  <c r="L3301" i="2"/>
  <c r="O3300" i="2"/>
  <c r="N3300" i="2"/>
  <c r="M3300" i="2"/>
  <c r="L3300" i="2"/>
  <c r="O3299" i="2"/>
  <c r="N3299" i="2"/>
  <c r="M3299" i="2"/>
  <c r="L3299" i="2"/>
  <c r="O3298" i="2"/>
  <c r="N3298" i="2"/>
  <c r="M3298" i="2"/>
  <c r="L3298" i="2"/>
  <c r="O3297" i="2"/>
  <c r="N3297" i="2"/>
  <c r="M3297" i="2"/>
  <c r="L3297" i="2"/>
  <c r="O3296" i="2"/>
  <c r="N3296" i="2"/>
  <c r="M3296" i="2"/>
  <c r="L3296" i="2"/>
  <c r="O3295" i="2"/>
  <c r="N3295" i="2"/>
  <c r="M3295" i="2"/>
  <c r="L3295" i="2"/>
  <c r="O3294" i="2"/>
  <c r="N3294" i="2"/>
  <c r="M3294" i="2"/>
  <c r="L3294" i="2"/>
  <c r="O3293" i="2"/>
  <c r="N3293" i="2"/>
  <c r="M3293" i="2"/>
  <c r="L3293" i="2"/>
  <c r="O3292" i="2"/>
  <c r="N3292" i="2"/>
  <c r="M3292" i="2"/>
  <c r="L3292" i="2"/>
  <c r="O3291" i="2"/>
  <c r="N3291" i="2"/>
  <c r="M3291" i="2"/>
  <c r="L3291" i="2"/>
  <c r="O3290" i="2"/>
  <c r="N3290" i="2"/>
  <c r="M3290" i="2"/>
  <c r="L3290" i="2"/>
  <c r="O3289" i="2"/>
  <c r="N3289" i="2"/>
  <c r="M3289" i="2"/>
  <c r="L3289" i="2"/>
  <c r="O3288" i="2"/>
  <c r="N3288" i="2"/>
  <c r="M3288" i="2"/>
  <c r="L3288" i="2"/>
  <c r="O3287" i="2"/>
  <c r="N3287" i="2"/>
  <c r="M3287" i="2"/>
  <c r="L3287" i="2"/>
  <c r="O3286" i="2"/>
  <c r="N3286" i="2"/>
  <c r="M3286" i="2"/>
  <c r="L3286" i="2"/>
  <c r="O3285" i="2"/>
  <c r="N3285" i="2"/>
  <c r="M3285" i="2"/>
  <c r="L3285" i="2"/>
  <c r="O3284" i="2"/>
  <c r="N3284" i="2"/>
  <c r="M3284" i="2"/>
  <c r="L3284" i="2"/>
  <c r="O3283" i="2"/>
  <c r="N3283" i="2"/>
  <c r="M3283" i="2"/>
  <c r="L3283" i="2"/>
  <c r="O3282" i="2"/>
  <c r="N3282" i="2"/>
  <c r="M3282" i="2"/>
  <c r="L3282" i="2"/>
  <c r="O3281" i="2"/>
  <c r="N3281" i="2"/>
  <c r="M3281" i="2"/>
  <c r="L3281" i="2"/>
  <c r="O3280" i="2"/>
  <c r="N3280" i="2"/>
  <c r="M3280" i="2"/>
  <c r="L3280" i="2"/>
  <c r="O3279" i="2"/>
  <c r="N3279" i="2"/>
  <c r="M3279" i="2"/>
  <c r="L3279" i="2"/>
  <c r="O3278" i="2"/>
  <c r="N3278" i="2"/>
  <c r="M3278" i="2"/>
  <c r="L3278" i="2"/>
  <c r="O3277" i="2"/>
  <c r="N3277" i="2"/>
  <c r="M3277" i="2"/>
  <c r="L3277" i="2"/>
  <c r="O3276" i="2"/>
  <c r="N3276" i="2"/>
  <c r="M3276" i="2"/>
  <c r="L3276" i="2"/>
  <c r="O3275" i="2"/>
  <c r="N3275" i="2"/>
  <c r="M3275" i="2"/>
  <c r="L3275" i="2"/>
  <c r="O3274" i="2"/>
  <c r="N3274" i="2"/>
  <c r="M3274" i="2"/>
  <c r="L3274" i="2"/>
  <c r="O3273" i="2"/>
  <c r="N3273" i="2"/>
  <c r="M3273" i="2"/>
  <c r="L3273" i="2"/>
  <c r="O3272" i="2"/>
  <c r="N3272" i="2"/>
  <c r="M3272" i="2"/>
  <c r="L3272" i="2"/>
  <c r="O3271" i="2"/>
  <c r="N3271" i="2"/>
  <c r="M3271" i="2"/>
  <c r="L3271" i="2"/>
  <c r="O3270" i="2"/>
  <c r="N3270" i="2"/>
  <c r="M3270" i="2"/>
  <c r="L3270" i="2"/>
  <c r="O3269" i="2"/>
  <c r="N3269" i="2"/>
  <c r="M3269" i="2"/>
  <c r="L3269" i="2"/>
  <c r="O3268" i="2"/>
  <c r="N3268" i="2"/>
  <c r="M3268" i="2"/>
  <c r="L3268" i="2"/>
  <c r="O3267" i="2"/>
  <c r="N3267" i="2"/>
  <c r="M3267" i="2"/>
  <c r="L3267" i="2"/>
  <c r="O3266" i="2"/>
  <c r="N3266" i="2"/>
  <c r="M3266" i="2"/>
  <c r="L3266" i="2"/>
  <c r="O3265" i="2"/>
  <c r="N3265" i="2"/>
  <c r="M3265" i="2"/>
  <c r="L3265" i="2"/>
  <c r="O3264" i="2"/>
  <c r="N3264" i="2"/>
  <c r="M3264" i="2"/>
  <c r="L3264" i="2"/>
  <c r="O3263" i="2"/>
  <c r="N3263" i="2"/>
  <c r="M3263" i="2"/>
  <c r="L3263" i="2"/>
  <c r="O3262" i="2"/>
  <c r="N3262" i="2"/>
  <c r="M3262" i="2"/>
  <c r="L3262" i="2"/>
  <c r="O3261" i="2"/>
  <c r="N3261" i="2"/>
  <c r="M3261" i="2"/>
  <c r="L3261" i="2"/>
  <c r="O3260" i="2"/>
  <c r="N3260" i="2"/>
  <c r="M3260" i="2"/>
  <c r="L3260" i="2"/>
  <c r="O3259" i="2"/>
  <c r="N3259" i="2"/>
  <c r="M3259" i="2"/>
  <c r="L3259" i="2"/>
  <c r="O3258" i="2"/>
  <c r="N3258" i="2"/>
  <c r="M3258" i="2"/>
  <c r="L3258" i="2"/>
  <c r="O3257" i="2"/>
  <c r="N3257" i="2"/>
  <c r="M3257" i="2"/>
  <c r="L3257" i="2"/>
  <c r="O3256" i="2"/>
  <c r="N3256" i="2"/>
  <c r="M3256" i="2"/>
  <c r="L3256" i="2"/>
  <c r="O3255" i="2"/>
  <c r="N3255" i="2"/>
  <c r="M3255" i="2"/>
  <c r="L3255" i="2"/>
  <c r="O3254" i="2"/>
  <c r="N3254" i="2"/>
  <c r="M3254" i="2"/>
  <c r="L3254" i="2"/>
  <c r="O3253" i="2"/>
  <c r="N3253" i="2"/>
  <c r="M3253" i="2"/>
  <c r="L3253" i="2"/>
  <c r="O3252" i="2"/>
  <c r="N3252" i="2"/>
  <c r="M3252" i="2"/>
  <c r="L3252" i="2"/>
  <c r="O3251" i="2"/>
  <c r="N3251" i="2"/>
  <c r="M3251" i="2"/>
  <c r="L3251" i="2"/>
  <c r="O3250" i="2"/>
  <c r="N3250" i="2"/>
  <c r="M3250" i="2"/>
  <c r="L3250" i="2"/>
  <c r="O3249" i="2"/>
  <c r="N3249" i="2"/>
  <c r="M3249" i="2"/>
  <c r="L3249" i="2"/>
  <c r="O3248" i="2"/>
  <c r="N3248" i="2"/>
  <c r="M3248" i="2"/>
  <c r="L3248" i="2"/>
  <c r="O3247" i="2"/>
  <c r="N3247" i="2"/>
  <c r="M3247" i="2"/>
  <c r="L3247" i="2"/>
  <c r="O3246" i="2"/>
  <c r="N3246" i="2"/>
  <c r="M3246" i="2"/>
  <c r="L3246" i="2"/>
  <c r="O3245" i="2"/>
  <c r="N3245" i="2"/>
  <c r="M3245" i="2"/>
  <c r="L3245" i="2"/>
  <c r="O3244" i="2"/>
  <c r="N3244" i="2"/>
  <c r="M3244" i="2"/>
  <c r="L3244" i="2"/>
  <c r="O3243" i="2"/>
  <c r="N3243" i="2"/>
  <c r="M3243" i="2"/>
  <c r="L3243" i="2"/>
  <c r="O3242" i="2"/>
  <c r="N3242" i="2"/>
  <c r="M3242" i="2"/>
  <c r="L3242" i="2"/>
  <c r="O3241" i="2"/>
  <c r="N3241" i="2"/>
  <c r="M3241" i="2"/>
  <c r="L3241" i="2"/>
  <c r="O3240" i="2"/>
  <c r="N3240" i="2"/>
  <c r="M3240" i="2"/>
  <c r="L3240" i="2"/>
  <c r="O3239" i="2"/>
  <c r="N3239" i="2"/>
  <c r="M3239" i="2"/>
  <c r="L3239" i="2"/>
  <c r="O3238" i="2"/>
  <c r="N3238" i="2"/>
  <c r="M3238" i="2"/>
  <c r="L3238" i="2"/>
  <c r="O3237" i="2"/>
  <c r="N3237" i="2"/>
  <c r="M3237" i="2"/>
  <c r="L3237" i="2"/>
  <c r="O3236" i="2"/>
  <c r="N3236" i="2"/>
  <c r="M3236" i="2"/>
  <c r="L3236" i="2"/>
  <c r="O3235" i="2"/>
  <c r="N3235" i="2"/>
  <c r="M3235" i="2"/>
  <c r="L3235" i="2"/>
  <c r="O3234" i="2"/>
  <c r="N3234" i="2"/>
  <c r="M3234" i="2"/>
  <c r="L3234" i="2"/>
  <c r="O3233" i="2"/>
  <c r="N3233" i="2"/>
  <c r="M3233" i="2"/>
  <c r="L3233" i="2"/>
  <c r="O3232" i="2"/>
  <c r="N3232" i="2"/>
  <c r="M3232" i="2"/>
  <c r="L3232" i="2"/>
  <c r="O3231" i="2"/>
  <c r="N3231" i="2"/>
  <c r="M3231" i="2"/>
  <c r="L3231" i="2"/>
  <c r="O3230" i="2"/>
  <c r="N3230" i="2"/>
  <c r="M3230" i="2"/>
  <c r="L3230" i="2"/>
  <c r="O3229" i="2"/>
  <c r="N3229" i="2"/>
  <c r="M3229" i="2"/>
  <c r="L3229" i="2"/>
  <c r="O3228" i="2"/>
  <c r="N3228" i="2"/>
  <c r="M3228" i="2"/>
  <c r="L3228" i="2"/>
  <c r="O3227" i="2"/>
  <c r="N3227" i="2"/>
  <c r="M3227" i="2"/>
  <c r="L3227" i="2"/>
  <c r="O3226" i="2"/>
  <c r="N3226" i="2"/>
  <c r="M3226" i="2"/>
  <c r="L3226" i="2"/>
  <c r="O3225" i="2"/>
  <c r="N3225" i="2"/>
  <c r="M3225" i="2"/>
  <c r="L3225" i="2"/>
  <c r="O3224" i="2"/>
  <c r="N3224" i="2"/>
  <c r="M3224" i="2"/>
  <c r="L3224" i="2"/>
  <c r="O3223" i="2"/>
  <c r="N3223" i="2"/>
  <c r="M3223" i="2"/>
  <c r="L3223" i="2"/>
  <c r="O3222" i="2"/>
  <c r="N3222" i="2"/>
  <c r="M3222" i="2"/>
  <c r="L3222" i="2"/>
  <c r="O3221" i="2"/>
  <c r="N3221" i="2"/>
  <c r="M3221" i="2"/>
  <c r="L3221" i="2"/>
  <c r="O3220" i="2"/>
  <c r="N3220" i="2"/>
  <c r="M3220" i="2"/>
  <c r="L3220" i="2"/>
  <c r="O3219" i="2"/>
  <c r="N3219" i="2"/>
  <c r="M3219" i="2"/>
  <c r="L3219" i="2"/>
  <c r="O3218" i="2"/>
  <c r="N3218" i="2"/>
  <c r="M3218" i="2"/>
  <c r="L3218" i="2"/>
  <c r="O3217" i="2"/>
  <c r="N3217" i="2"/>
  <c r="M3217" i="2"/>
  <c r="L3217" i="2"/>
  <c r="O3216" i="2"/>
  <c r="N3216" i="2"/>
  <c r="M3216" i="2"/>
  <c r="L3216" i="2"/>
  <c r="O3215" i="2"/>
  <c r="N3215" i="2"/>
  <c r="M3215" i="2"/>
  <c r="L3215" i="2"/>
  <c r="O3214" i="2"/>
  <c r="N3214" i="2"/>
  <c r="M3214" i="2"/>
  <c r="L3214" i="2"/>
  <c r="O3213" i="2"/>
  <c r="N3213" i="2"/>
  <c r="M3213" i="2"/>
  <c r="L3213" i="2"/>
  <c r="O3212" i="2"/>
  <c r="N3212" i="2"/>
  <c r="M3212" i="2"/>
  <c r="L3212" i="2"/>
  <c r="O3211" i="2"/>
  <c r="N3211" i="2"/>
  <c r="M3211" i="2"/>
  <c r="L3211" i="2"/>
  <c r="O3210" i="2"/>
  <c r="N3210" i="2"/>
  <c r="M3210" i="2"/>
  <c r="L3210" i="2"/>
  <c r="O3209" i="2"/>
  <c r="N3209" i="2"/>
  <c r="M3209" i="2"/>
  <c r="L3209" i="2"/>
  <c r="O3208" i="2"/>
  <c r="N3208" i="2"/>
  <c r="M3208" i="2"/>
  <c r="L3208" i="2"/>
  <c r="O3207" i="2"/>
  <c r="N3207" i="2"/>
  <c r="M3207" i="2"/>
  <c r="L3207" i="2"/>
  <c r="O3206" i="2"/>
  <c r="N3206" i="2"/>
  <c r="M3206" i="2"/>
  <c r="L3206" i="2"/>
  <c r="O3205" i="2"/>
  <c r="N3205" i="2"/>
  <c r="M3205" i="2"/>
  <c r="L3205" i="2"/>
  <c r="O3204" i="2"/>
  <c r="N3204" i="2"/>
  <c r="M3204" i="2"/>
  <c r="L3204" i="2"/>
  <c r="O3203" i="2"/>
  <c r="N3203" i="2"/>
  <c r="M3203" i="2"/>
  <c r="L3203" i="2"/>
  <c r="O3202" i="2"/>
  <c r="N3202" i="2"/>
  <c r="M3202" i="2"/>
  <c r="L3202" i="2"/>
  <c r="O3201" i="2"/>
  <c r="N3201" i="2"/>
  <c r="M3201" i="2"/>
  <c r="L3201" i="2"/>
  <c r="O3200" i="2"/>
  <c r="N3200" i="2"/>
  <c r="M3200" i="2"/>
  <c r="L3200" i="2"/>
  <c r="O3199" i="2"/>
  <c r="N3199" i="2"/>
  <c r="M3199" i="2"/>
  <c r="L3199" i="2"/>
  <c r="O3198" i="2"/>
  <c r="N3198" i="2"/>
  <c r="M3198" i="2"/>
  <c r="L3198" i="2"/>
  <c r="O3197" i="2"/>
  <c r="N3197" i="2"/>
  <c r="M3197" i="2"/>
  <c r="L3197" i="2"/>
  <c r="O3196" i="2"/>
  <c r="N3196" i="2"/>
  <c r="M3196" i="2"/>
  <c r="L3196" i="2"/>
  <c r="O3195" i="2"/>
  <c r="N3195" i="2"/>
  <c r="M3195" i="2"/>
  <c r="L3195" i="2"/>
  <c r="O3194" i="2"/>
  <c r="N3194" i="2"/>
  <c r="M3194" i="2"/>
  <c r="L3194" i="2"/>
  <c r="O3193" i="2"/>
  <c r="N3193" i="2"/>
  <c r="M3193" i="2"/>
  <c r="L3193" i="2"/>
  <c r="O3192" i="2"/>
  <c r="N3192" i="2"/>
  <c r="M3192" i="2"/>
  <c r="L3192" i="2"/>
  <c r="O3191" i="2"/>
  <c r="N3191" i="2"/>
  <c r="M3191" i="2"/>
  <c r="L3191" i="2"/>
  <c r="O3190" i="2"/>
  <c r="N3190" i="2"/>
  <c r="M3190" i="2"/>
  <c r="L3190" i="2"/>
  <c r="O3189" i="2"/>
  <c r="N3189" i="2"/>
  <c r="M3189" i="2"/>
  <c r="L3189" i="2"/>
  <c r="O3188" i="2"/>
  <c r="N3188" i="2"/>
  <c r="M3188" i="2"/>
  <c r="L3188" i="2"/>
  <c r="O3187" i="2"/>
  <c r="N3187" i="2"/>
  <c r="M3187" i="2"/>
  <c r="L3187" i="2"/>
  <c r="O3186" i="2"/>
  <c r="N3186" i="2"/>
  <c r="M3186" i="2"/>
  <c r="L3186" i="2"/>
  <c r="O3185" i="2"/>
  <c r="N3185" i="2"/>
  <c r="M3185" i="2"/>
  <c r="L3185" i="2"/>
  <c r="O3184" i="2"/>
  <c r="N3184" i="2"/>
  <c r="M3184" i="2"/>
  <c r="L3184" i="2"/>
  <c r="O3183" i="2"/>
  <c r="N3183" i="2"/>
  <c r="M3183" i="2"/>
  <c r="L3183" i="2"/>
  <c r="O3182" i="2"/>
  <c r="N3182" i="2"/>
  <c r="M3182" i="2"/>
  <c r="L3182" i="2"/>
  <c r="O3181" i="2"/>
  <c r="N3181" i="2"/>
  <c r="M3181" i="2"/>
  <c r="L3181" i="2"/>
  <c r="O3180" i="2"/>
  <c r="N3180" i="2"/>
  <c r="M3180" i="2"/>
  <c r="L3180" i="2"/>
  <c r="O3179" i="2"/>
  <c r="N3179" i="2"/>
  <c r="M3179" i="2"/>
  <c r="L3179" i="2"/>
  <c r="O3178" i="2"/>
  <c r="N3178" i="2"/>
  <c r="M3178" i="2"/>
  <c r="L3178" i="2"/>
  <c r="O3177" i="2"/>
  <c r="N3177" i="2"/>
  <c r="M3177" i="2"/>
  <c r="L3177" i="2"/>
  <c r="O3176" i="2"/>
  <c r="N3176" i="2"/>
  <c r="M3176" i="2"/>
  <c r="L3176" i="2"/>
  <c r="O3175" i="2"/>
  <c r="N3175" i="2"/>
  <c r="M3175" i="2"/>
  <c r="L3175" i="2"/>
  <c r="O3174" i="2"/>
  <c r="N3174" i="2"/>
  <c r="M3174" i="2"/>
  <c r="L3174" i="2"/>
  <c r="O3173" i="2"/>
  <c r="N3173" i="2"/>
  <c r="M3173" i="2"/>
  <c r="L3173" i="2"/>
  <c r="O3172" i="2"/>
  <c r="N3172" i="2"/>
  <c r="M3172" i="2"/>
  <c r="L3172" i="2"/>
  <c r="O3171" i="2"/>
  <c r="N3171" i="2"/>
  <c r="M3171" i="2"/>
  <c r="L3171" i="2"/>
  <c r="O3170" i="2"/>
  <c r="N3170" i="2"/>
  <c r="M3170" i="2"/>
  <c r="L3170" i="2"/>
  <c r="O3169" i="2"/>
  <c r="N3169" i="2"/>
  <c r="M3169" i="2"/>
  <c r="L3169" i="2"/>
  <c r="O3168" i="2"/>
  <c r="N3168" i="2"/>
  <c r="M3168" i="2"/>
  <c r="L3168" i="2"/>
  <c r="O3167" i="2"/>
  <c r="N3167" i="2"/>
  <c r="M3167" i="2"/>
  <c r="L3167" i="2"/>
  <c r="O3166" i="2"/>
  <c r="N3166" i="2"/>
  <c r="M3166" i="2"/>
  <c r="L3166" i="2"/>
  <c r="O3165" i="2"/>
  <c r="N3165" i="2"/>
  <c r="M3165" i="2"/>
  <c r="L3165" i="2"/>
  <c r="O3164" i="2"/>
  <c r="N3164" i="2"/>
  <c r="M3164" i="2"/>
  <c r="L3164" i="2"/>
  <c r="O3163" i="2"/>
  <c r="N3163" i="2"/>
  <c r="M3163" i="2"/>
  <c r="L3163" i="2"/>
  <c r="O3162" i="2"/>
  <c r="N3162" i="2"/>
  <c r="M3162" i="2"/>
  <c r="L3162" i="2"/>
  <c r="O3161" i="2"/>
  <c r="N3161" i="2"/>
  <c r="M3161" i="2"/>
  <c r="L3161" i="2"/>
  <c r="O3160" i="2"/>
  <c r="N3160" i="2"/>
  <c r="M3160" i="2"/>
  <c r="L3160" i="2"/>
  <c r="O3159" i="2"/>
  <c r="N3159" i="2"/>
  <c r="M3159" i="2"/>
  <c r="L3159" i="2"/>
  <c r="O3158" i="2"/>
  <c r="N3158" i="2"/>
  <c r="M3158" i="2"/>
  <c r="L3158" i="2"/>
  <c r="O3157" i="2"/>
  <c r="N3157" i="2"/>
  <c r="M3157" i="2"/>
  <c r="L3157" i="2"/>
  <c r="O3156" i="2"/>
  <c r="N3156" i="2"/>
  <c r="M3156" i="2"/>
  <c r="L3156" i="2"/>
  <c r="O3155" i="2"/>
  <c r="N3155" i="2"/>
  <c r="M3155" i="2"/>
  <c r="L3155" i="2"/>
  <c r="O3154" i="2"/>
  <c r="N3154" i="2"/>
  <c r="M3154" i="2"/>
  <c r="L3154" i="2"/>
  <c r="O3153" i="2"/>
  <c r="N3153" i="2"/>
  <c r="M3153" i="2"/>
  <c r="L3153" i="2"/>
  <c r="O3152" i="2"/>
  <c r="N3152" i="2"/>
  <c r="M3152" i="2"/>
  <c r="L3152" i="2"/>
  <c r="O3151" i="2"/>
  <c r="N3151" i="2"/>
  <c r="M3151" i="2"/>
  <c r="L3151" i="2"/>
  <c r="O3150" i="2"/>
  <c r="N3150" i="2"/>
  <c r="M3150" i="2"/>
  <c r="L3150" i="2"/>
  <c r="O3149" i="2"/>
  <c r="N3149" i="2"/>
  <c r="M3149" i="2"/>
  <c r="L3149" i="2"/>
  <c r="O3148" i="2"/>
  <c r="N3148" i="2"/>
  <c r="M3148" i="2"/>
  <c r="L3148" i="2"/>
  <c r="O3147" i="2"/>
  <c r="N3147" i="2"/>
  <c r="M3147" i="2"/>
  <c r="L3147" i="2"/>
  <c r="O3146" i="2"/>
  <c r="N3146" i="2"/>
  <c r="M3146" i="2"/>
  <c r="L3146" i="2"/>
  <c r="O3145" i="2"/>
  <c r="N3145" i="2"/>
  <c r="M3145" i="2"/>
  <c r="L3145" i="2"/>
  <c r="O3144" i="2"/>
  <c r="N3144" i="2"/>
  <c r="M3144" i="2"/>
  <c r="L3144" i="2"/>
  <c r="O3143" i="2"/>
  <c r="N3143" i="2"/>
  <c r="M3143" i="2"/>
  <c r="L3143" i="2"/>
  <c r="O3142" i="2"/>
  <c r="N3142" i="2"/>
  <c r="M3142" i="2"/>
  <c r="L3142" i="2"/>
  <c r="O3141" i="2"/>
  <c r="N3141" i="2"/>
  <c r="M3141" i="2"/>
  <c r="L3141" i="2"/>
  <c r="O3140" i="2"/>
  <c r="N3140" i="2"/>
  <c r="M3140" i="2"/>
  <c r="L3140" i="2"/>
  <c r="O3139" i="2"/>
  <c r="N3139" i="2"/>
  <c r="M3139" i="2"/>
  <c r="L3139" i="2"/>
  <c r="O3138" i="2"/>
  <c r="N3138" i="2"/>
  <c r="M3138" i="2"/>
  <c r="L3138" i="2"/>
  <c r="O3137" i="2"/>
  <c r="N3137" i="2"/>
  <c r="M3137" i="2"/>
  <c r="L3137" i="2"/>
  <c r="O3136" i="2"/>
  <c r="N3136" i="2"/>
  <c r="M3136" i="2"/>
  <c r="L3136" i="2"/>
  <c r="O3135" i="2"/>
  <c r="N3135" i="2"/>
  <c r="M3135" i="2"/>
  <c r="L3135" i="2"/>
  <c r="O3134" i="2"/>
  <c r="N3134" i="2"/>
  <c r="M3134" i="2"/>
  <c r="L3134" i="2"/>
  <c r="O3133" i="2"/>
  <c r="N3133" i="2"/>
  <c r="M3133" i="2"/>
  <c r="L3133" i="2"/>
  <c r="O3132" i="2"/>
  <c r="N3132" i="2"/>
  <c r="M3132" i="2"/>
  <c r="L3132" i="2"/>
  <c r="O3131" i="2"/>
  <c r="N3131" i="2"/>
  <c r="M3131" i="2"/>
  <c r="L3131" i="2"/>
  <c r="O3130" i="2"/>
  <c r="N3130" i="2"/>
  <c r="M3130" i="2"/>
  <c r="L3130" i="2"/>
  <c r="O3129" i="2"/>
  <c r="N3129" i="2"/>
  <c r="M3129" i="2"/>
  <c r="L3129" i="2"/>
  <c r="O3128" i="2"/>
  <c r="N3128" i="2"/>
  <c r="M3128" i="2"/>
  <c r="L3128" i="2"/>
  <c r="O3127" i="2"/>
  <c r="N3127" i="2"/>
  <c r="M3127" i="2"/>
  <c r="L3127" i="2"/>
  <c r="O3126" i="2"/>
  <c r="N3126" i="2"/>
  <c r="M3126" i="2"/>
  <c r="L3126" i="2"/>
  <c r="O3125" i="2"/>
  <c r="N3125" i="2"/>
  <c r="M3125" i="2"/>
  <c r="L3125" i="2"/>
  <c r="O3124" i="2"/>
  <c r="N3124" i="2"/>
  <c r="M3124" i="2"/>
  <c r="L3124" i="2"/>
  <c r="O3123" i="2"/>
  <c r="N3123" i="2"/>
  <c r="M3123" i="2"/>
  <c r="L3123" i="2"/>
  <c r="O3122" i="2"/>
  <c r="N3122" i="2"/>
  <c r="M3122" i="2"/>
  <c r="L3122" i="2"/>
  <c r="O3121" i="2"/>
  <c r="N3121" i="2"/>
  <c r="M3121" i="2"/>
  <c r="L3121" i="2"/>
  <c r="O3120" i="2"/>
  <c r="N3120" i="2"/>
  <c r="M3120" i="2"/>
  <c r="L3120" i="2"/>
  <c r="O3119" i="2"/>
  <c r="N3119" i="2"/>
  <c r="M3119" i="2"/>
  <c r="L3119" i="2"/>
  <c r="O3118" i="2"/>
  <c r="N3118" i="2"/>
  <c r="M3118" i="2"/>
  <c r="L3118" i="2"/>
  <c r="O3117" i="2"/>
  <c r="N3117" i="2"/>
  <c r="M3117" i="2"/>
  <c r="L3117" i="2"/>
  <c r="O3116" i="2"/>
  <c r="N3116" i="2"/>
  <c r="M3116" i="2"/>
  <c r="L3116" i="2"/>
  <c r="O3115" i="2"/>
  <c r="N3115" i="2"/>
  <c r="M3115" i="2"/>
  <c r="L3115" i="2"/>
  <c r="O3114" i="2"/>
  <c r="N3114" i="2"/>
  <c r="M3114" i="2"/>
  <c r="L3114" i="2"/>
  <c r="O3113" i="2"/>
  <c r="N3113" i="2"/>
  <c r="M3113" i="2"/>
  <c r="L3113" i="2"/>
  <c r="O3112" i="2"/>
  <c r="N3112" i="2"/>
  <c r="M3112" i="2"/>
  <c r="L3112" i="2"/>
  <c r="O3111" i="2"/>
  <c r="N3111" i="2"/>
  <c r="M3111" i="2"/>
  <c r="L3111" i="2"/>
  <c r="O3110" i="2"/>
  <c r="N3110" i="2"/>
  <c r="M3110" i="2"/>
  <c r="L3110" i="2"/>
  <c r="O3109" i="2"/>
  <c r="N3109" i="2"/>
  <c r="M3109" i="2"/>
  <c r="L3109" i="2"/>
  <c r="O3108" i="2"/>
  <c r="N3108" i="2"/>
  <c r="M3108" i="2"/>
  <c r="L3108" i="2"/>
  <c r="O3107" i="2"/>
  <c r="N3107" i="2"/>
  <c r="M3107" i="2"/>
  <c r="L3107" i="2"/>
  <c r="O3106" i="2"/>
  <c r="N3106" i="2"/>
  <c r="M3106" i="2"/>
  <c r="L3106" i="2"/>
  <c r="O3105" i="2"/>
  <c r="N3105" i="2"/>
  <c r="M3105" i="2"/>
  <c r="L3105" i="2"/>
  <c r="O3104" i="2"/>
  <c r="N3104" i="2"/>
  <c r="M3104" i="2"/>
  <c r="L3104" i="2"/>
  <c r="O3103" i="2"/>
  <c r="N3103" i="2"/>
  <c r="M3103" i="2"/>
  <c r="L3103" i="2"/>
  <c r="O3102" i="2"/>
  <c r="N3102" i="2"/>
  <c r="M3102" i="2"/>
  <c r="L3102" i="2"/>
  <c r="O3101" i="2"/>
  <c r="N3101" i="2"/>
  <c r="M3101" i="2"/>
  <c r="L3101" i="2"/>
  <c r="O3100" i="2"/>
  <c r="N3100" i="2"/>
  <c r="M3100" i="2"/>
  <c r="L3100" i="2"/>
  <c r="O3099" i="2"/>
  <c r="N3099" i="2"/>
  <c r="M3099" i="2"/>
  <c r="L3099" i="2"/>
  <c r="O3098" i="2"/>
  <c r="N3098" i="2"/>
  <c r="M3098" i="2"/>
  <c r="L3098" i="2"/>
  <c r="O3097" i="2"/>
  <c r="N3097" i="2"/>
  <c r="M3097" i="2"/>
  <c r="L3097" i="2"/>
  <c r="O3096" i="2"/>
  <c r="N3096" i="2"/>
  <c r="M3096" i="2"/>
  <c r="L3096" i="2"/>
  <c r="O3095" i="2"/>
  <c r="N3095" i="2"/>
  <c r="M3095" i="2"/>
  <c r="L3095" i="2"/>
  <c r="O3094" i="2"/>
  <c r="N3094" i="2"/>
  <c r="M3094" i="2"/>
  <c r="L3094" i="2"/>
  <c r="O3093" i="2"/>
  <c r="N3093" i="2"/>
  <c r="M3093" i="2"/>
  <c r="L3093" i="2"/>
  <c r="O3092" i="2"/>
  <c r="N3092" i="2"/>
  <c r="M3092" i="2"/>
  <c r="L3092" i="2"/>
  <c r="O3091" i="2"/>
  <c r="N3091" i="2"/>
  <c r="M3091" i="2"/>
  <c r="L3091" i="2"/>
  <c r="O3090" i="2"/>
  <c r="N3090" i="2"/>
  <c r="M3090" i="2"/>
  <c r="L3090" i="2"/>
  <c r="O3089" i="2"/>
  <c r="N3089" i="2"/>
  <c r="M3089" i="2"/>
  <c r="L3089" i="2"/>
  <c r="O3088" i="2"/>
  <c r="N3088" i="2"/>
  <c r="M3088" i="2"/>
  <c r="L3088" i="2"/>
  <c r="O3087" i="2"/>
  <c r="N3087" i="2"/>
  <c r="M3087" i="2"/>
  <c r="L3087" i="2"/>
  <c r="O3086" i="2"/>
  <c r="N3086" i="2"/>
  <c r="M3086" i="2"/>
  <c r="L3086" i="2"/>
  <c r="O3085" i="2"/>
  <c r="N3085" i="2"/>
  <c r="M3085" i="2"/>
  <c r="L3085" i="2"/>
  <c r="O3084" i="2"/>
  <c r="N3084" i="2"/>
  <c r="M3084" i="2"/>
  <c r="L3084" i="2"/>
  <c r="O3083" i="2"/>
  <c r="N3083" i="2"/>
  <c r="M3083" i="2"/>
  <c r="L3083" i="2"/>
  <c r="O3082" i="2"/>
  <c r="N3082" i="2"/>
  <c r="M3082" i="2"/>
  <c r="L3082" i="2"/>
  <c r="O3081" i="2"/>
  <c r="N3081" i="2"/>
  <c r="M3081" i="2"/>
  <c r="L3081" i="2"/>
  <c r="O3080" i="2"/>
  <c r="N3080" i="2"/>
  <c r="M3080" i="2"/>
  <c r="L3080" i="2"/>
  <c r="O3079" i="2"/>
  <c r="N3079" i="2"/>
  <c r="M3079" i="2"/>
  <c r="L3079" i="2"/>
  <c r="O3078" i="2"/>
  <c r="N3078" i="2"/>
  <c r="M3078" i="2"/>
  <c r="L3078" i="2"/>
  <c r="O3077" i="2"/>
  <c r="N3077" i="2"/>
  <c r="M3077" i="2"/>
  <c r="L3077" i="2"/>
  <c r="O3076" i="2"/>
  <c r="N3076" i="2"/>
  <c r="M3076" i="2"/>
  <c r="L3076" i="2"/>
  <c r="O3075" i="2"/>
  <c r="N3075" i="2"/>
  <c r="M3075" i="2"/>
  <c r="L3075" i="2"/>
  <c r="O3074" i="2"/>
  <c r="N3074" i="2"/>
  <c r="M3074" i="2"/>
  <c r="L3074" i="2"/>
  <c r="O3073" i="2"/>
  <c r="N3073" i="2"/>
  <c r="M3073" i="2"/>
  <c r="L3073" i="2"/>
  <c r="O3072" i="2"/>
  <c r="N3072" i="2"/>
  <c r="M3072" i="2"/>
  <c r="L3072" i="2"/>
  <c r="O3071" i="2"/>
  <c r="N3071" i="2"/>
  <c r="M3071" i="2"/>
  <c r="L3071" i="2"/>
  <c r="O3070" i="2"/>
  <c r="N3070" i="2"/>
  <c r="M3070" i="2"/>
  <c r="L3070" i="2"/>
  <c r="O3069" i="2"/>
  <c r="N3069" i="2"/>
  <c r="M3069" i="2"/>
  <c r="L3069" i="2"/>
  <c r="O3068" i="2"/>
  <c r="N3068" i="2"/>
  <c r="M3068" i="2"/>
  <c r="L3068" i="2"/>
  <c r="O3067" i="2"/>
  <c r="N3067" i="2"/>
  <c r="M3067" i="2"/>
  <c r="L3067" i="2"/>
  <c r="O3066" i="2"/>
  <c r="N3066" i="2"/>
  <c r="M3066" i="2"/>
  <c r="L3066" i="2"/>
  <c r="O3065" i="2"/>
  <c r="N3065" i="2"/>
  <c r="M3065" i="2"/>
  <c r="L3065" i="2"/>
  <c r="O3064" i="2"/>
  <c r="N3064" i="2"/>
  <c r="M3064" i="2"/>
  <c r="L3064" i="2"/>
  <c r="O3063" i="2"/>
  <c r="N3063" i="2"/>
  <c r="M3063" i="2"/>
  <c r="L3063" i="2"/>
  <c r="O3062" i="2"/>
  <c r="N3062" i="2"/>
  <c r="M3062" i="2"/>
  <c r="L3062" i="2"/>
  <c r="O3061" i="2"/>
  <c r="N3061" i="2"/>
  <c r="M3061" i="2"/>
  <c r="L3061" i="2"/>
  <c r="O3060" i="2"/>
  <c r="N3060" i="2"/>
  <c r="M3060" i="2"/>
  <c r="L3060" i="2"/>
  <c r="O3059" i="2"/>
  <c r="N3059" i="2"/>
  <c r="M3059" i="2"/>
  <c r="L3059" i="2"/>
  <c r="O3058" i="2"/>
  <c r="N3058" i="2"/>
  <c r="M3058" i="2"/>
  <c r="L3058" i="2"/>
  <c r="O3057" i="2"/>
  <c r="N3057" i="2"/>
  <c r="M3057" i="2"/>
  <c r="L3057" i="2"/>
  <c r="O3056" i="2"/>
  <c r="N3056" i="2"/>
  <c r="M3056" i="2"/>
  <c r="L3056" i="2"/>
  <c r="O3055" i="2"/>
  <c r="N3055" i="2"/>
  <c r="M3055" i="2"/>
  <c r="L3055" i="2"/>
  <c r="O3054" i="2"/>
  <c r="N3054" i="2"/>
  <c r="M3054" i="2"/>
  <c r="L3054" i="2"/>
  <c r="O3053" i="2"/>
  <c r="N3053" i="2"/>
  <c r="M3053" i="2"/>
  <c r="L3053" i="2"/>
  <c r="O3052" i="2"/>
  <c r="N3052" i="2"/>
  <c r="M3052" i="2"/>
  <c r="L3052" i="2"/>
  <c r="O3051" i="2"/>
  <c r="N3051" i="2"/>
  <c r="M3051" i="2"/>
  <c r="L3051" i="2"/>
  <c r="O3050" i="2"/>
  <c r="N3050" i="2"/>
  <c r="M3050" i="2"/>
  <c r="L3050" i="2"/>
  <c r="O3049" i="2"/>
  <c r="N3049" i="2"/>
  <c r="M3049" i="2"/>
  <c r="L3049" i="2"/>
  <c r="O3048" i="2"/>
  <c r="N3048" i="2"/>
  <c r="M3048" i="2"/>
  <c r="L3048" i="2"/>
  <c r="O3047" i="2"/>
  <c r="N3047" i="2"/>
  <c r="M3047" i="2"/>
  <c r="L3047" i="2"/>
  <c r="O3046" i="2"/>
  <c r="N3046" i="2"/>
  <c r="M3046" i="2"/>
  <c r="L3046" i="2"/>
  <c r="O3045" i="2"/>
  <c r="N3045" i="2"/>
  <c r="M3045" i="2"/>
  <c r="L3045" i="2"/>
  <c r="O3044" i="2"/>
  <c r="N3044" i="2"/>
  <c r="M3044" i="2"/>
  <c r="L3044" i="2"/>
  <c r="O3043" i="2"/>
  <c r="N3043" i="2"/>
  <c r="M3043" i="2"/>
  <c r="L3043" i="2"/>
  <c r="O3042" i="2"/>
  <c r="N3042" i="2"/>
  <c r="M3042" i="2"/>
  <c r="L3042" i="2"/>
  <c r="O3041" i="2"/>
  <c r="N3041" i="2"/>
  <c r="M3041" i="2"/>
  <c r="L3041" i="2"/>
  <c r="O3040" i="2"/>
  <c r="N3040" i="2"/>
  <c r="M3040" i="2"/>
  <c r="L3040" i="2"/>
  <c r="O3039" i="2"/>
  <c r="N3039" i="2"/>
  <c r="M3039" i="2"/>
  <c r="L3039" i="2"/>
  <c r="O3038" i="2"/>
  <c r="N3038" i="2"/>
  <c r="M3038" i="2"/>
  <c r="L3038" i="2"/>
  <c r="O3037" i="2"/>
  <c r="N3037" i="2"/>
  <c r="M3037" i="2"/>
  <c r="L3037" i="2"/>
  <c r="O3036" i="2"/>
  <c r="N3036" i="2"/>
  <c r="M3036" i="2"/>
  <c r="L3036" i="2"/>
  <c r="O3035" i="2"/>
  <c r="N3035" i="2"/>
  <c r="M3035" i="2"/>
  <c r="L3035" i="2"/>
  <c r="O3034" i="2"/>
  <c r="N3034" i="2"/>
  <c r="M3034" i="2"/>
  <c r="L3034" i="2"/>
  <c r="O3033" i="2"/>
  <c r="N3033" i="2"/>
  <c r="M3033" i="2"/>
  <c r="L3033" i="2"/>
  <c r="O3032" i="2"/>
  <c r="N3032" i="2"/>
  <c r="M3032" i="2"/>
  <c r="L3032" i="2"/>
  <c r="O3031" i="2"/>
  <c r="N3031" i="2"/>
  <c r="M3031" i="2"/>
  <c r="L3031" i="2"/>
  <c r="O3030" i="2"/>
  <c r="N3030" i="2"/>
  <c r="M3030" i="2"/>
  <c r="L3030" i="2"/>
  <c r="O3029" i="2"/>
  <c r="N3029" i="2"/>
  <c r="M3029" i="2"/>
  <c r="L3029" i="2"/>
  <c r="O3028" i="2"/>
  <c r="N3028" i="2"/>
  <c r="M3028" i="2"/>
  <c r="L3028" i="2"/>
  <c r="O3027" i="2"/>
  <c r="N3027" i="2"/>
  <c r="M3027" i="2"/>
  <c r="L3027" i="2"/>
  <c r="O3026" i="2"/>
  <c r="N3026" i="2"/>
  <c r="M3026" i="2"/>
  <c r="L3026" i="2"/>
  <c r="O3025" i="2"/>
  <c r="N3025" i="2"/>
  <c r="M3025" i="2"/>
  <c r="L3025" i="2"/>
  <c r="O3024" i="2"/>
  <c r="N3024" i="2"/>
  <c r="M3024" i="2"/>
  <c r="L3024" i="2"/>
  <c r="O3023" i="2"/>
  <c r="N3023" i="2"/>
  <c r="M3023" i="2"/>
  <c r="L3023" i="2"/>
  <c r="O3022" i="2"/>
  <c r="N3022" i="2"/>
  <c r="M3022" i="2"/>
  <c r="L3022" i="2"/>
  <c r="O3021" i="2"/>
  <c r="N3021" i="2"/>
  <c r="M3021" i="2"/>
  <c r="L3021" i="2"/>
  <c r="O3020" i="2"/>
  <c r="N3020" i="2"/>
  <c r="M3020" i="2"/>
  <c r="L3020" i="2"/>
  <c r="O3019" i="2"/>
  <c r="N3019" i="2"/>
  <c r="M3019" i="2"/>
  <c r="L3019" i="2"/>
  <c r="O3018" i="2"/>
  <c r="N3018" i="2"/>
  <c r="M3018" i="2"/>
  <c r="L3018" i="2"/>
  <c r="O3017" i="2"/>
  <c r="N3017" i="2"/>
  <c r="M3017" i="2"/>
  <c r="L3017" i="2"/>
  <c r="O3016" i="2"/>
  <c r="N3016" i="2"/>
  <c r="M3016" i="2"/>
  <c r="L3016" i="2"/>
  <c r="O3015" i="2"/>
  <c r="N3015" i="2"/>
  <c r="M3015" i="2"/>
  <c r="L3015" i="2"/>
  <c r="O3014" i="2"/>
  <c r="N3014" i="2"/>
  <c r="M3014" i="2"/>
  <c r="L3014" i="2"/>
  <c r="O3013" i="2"/>
  <c r="N3013" i="2"/>
  <c r="M3013" i="2"/>
  <c r="L3013" i="2"/>
  <c r="O3012" i="2"/>
  <c r="N3012" i="2"/>
  <c r="M3012" i="2"/>
  <c r="L3012" i="2"/>
  <c r="O3011" i="2"/>
  <c r="N3011" i="2"/>
  <c r="M3011" i="2"/>
  <c r="L3011" i="2"/>
  <c r="O3010" i="2"/>
  <c r="N3010" i="2"/>
  <c r="M3010" i="2"/>
  <c r="L3010" i="2"/>
  <c r="O3009" i="2"/>
  <c r="N3009" i="2"/>
  <c r="M3009" i="2"/>
  <c r="L3009" i="2"/>
  <c r="O3008" i="2"/>
  <c r="N3008" i="2"/>
  <c r="M3008" i="2"/>
  <c r="L3008" i="2"/>
  <c r="O3007" i="2"/>
  <c r="N3007" i="2"/>
  <c r="M3007" i="2"/>
  <c r="L3007" i="2"/>
  <c r="O3006" i="2"/>
  <c r="N3006" i="2"/>
  <c r="M3006" i="2"/>
  <c r="L3006" i="2"/>
  <c r="O3005" i="2"/>
  <c r="N3005" i="2"/>
  <c r="M3005" i="2"/>
  <c r="L3005" i="2"/>
  <c r="O3004" i="2"/>
  <c r="N3004" i="2"/>
  <c r="M3004" i="2"/>
  <c r="L3004" i="2"/>
  <c r="O3003" i="2"/>
  <c r="N3003" i="2"/>
  <c r="M3003" i="2"/>
  <c r="L3003" i="2"/>
  <c r="O3002" i="2"/>
  <c r="N3002" i="2"/>
  <c r="M3002" i="2"/>
  <c r="L3002" i="2"/>
  <c r="O3001" i="2"/>
  <c r="N3001" i="2"/>
  <c r="M3001" i="2"/>
  <c r="L3001" i="2"/>
  <c r="O3000" i="2"/>
  <c r="N3000" i="2"/>
  <c r="M3000" i="2"/>
  <c r="L3000" i="2"/>
  <c r="O2999" i="2"/>
  <c r="N2999" i="2"/>
  <c r="M2999" i="2"/>
  <c r="L2999" i="2"/>
  <c r="O2998" i="2"/>
  <c r="N2998" i="2"/>
  <c r="M2998" i="2"/>
  <c r="L2998" i="2"/>
  <c r="O2997" i="2"/>
  <c r="N2997" i="2"/>
  <c r="M2997" i="2"/>
  <c r="L2997" i="2"/>
  <c r="O2996" i="2"/>
  <c r="N2996" i="2"/>
  <c r="M2996" i="2"/>
  <c r="L2996" i="2"/>
  <c r="O2995" i="2"/>
  <c r="N2995" i="2"/>
  <c r="M2995" i="2"/>
  <c r="L2995" i="2"/>
  <c r="O2994" i="2"/>
  <c r="N2994" i="2"/>
  <c r="M2994" i="2"/>
  <c r="L2994" i="2"/>
  <c r="O2993" i="2"/>
  <c r="N2993" i="2"/>
  <c r="M2993" i="2"/>
  <c r="L2993" i="2"/>
  <c r="O2992" i="2"/>
  <c r="N2992" i="2"/>
  <c r="M2992" i="2"/>
  <c r="L2992" i="2"/>
  <c r="O2991" i="2"/>
  <c r="N2991" i="2"/>
  <c r="M2991" i="2"/>
  <c r="L2991" i="2"/>
  <c r="O2990" i="2"/>
  <c r="N2990" i="2"/>
  <c r="M2990" i="2"/>
  <c r="L2990" i="2"/>
  <c r="O2989" i="2"/>
  <c r="N2989" i="2"/>
  <c r="M2989" i="2"/>
  <c r="L2989" i="2"/>
  <c r="O2988" i="2"/>
  <c r="N2988" i="2"/>
  <c r="M2988" i="2"/>
  <c r="L2988" i="2"/>
  <c r="O2987" i="2"/>
  <c r="N2987" i="2"/>
  <c r="M2987" i="2"/>
  <c r="L2987" i="2"/>
  <c r="O2986" i="2"/>
  <c r="N2986" i="2"/>
  <c r="M2986" i="2"/>
  <c r="L2986" i="2"/>
  <c r="O2985" i="2"/>
  <c r="N2985" i="2"/>
  <c r="M2985" i="2"/>
  <c r="L2985" i="2"/>
  <c r="O2984" i="2"/>
  <c r="N2984" i="2"/>
  <c r="M2984" i="2"/>
  <c r="L2984" i="2"/>
  <c r="O2983" i="2"/>
  <c r="N2983" i="2"/>
  <c r="M2983" i="2"/>
  <c r="L2983" i="2"/>
  <c r="O2982" i="2"/>
  <c r="N2982" i="2"/>
  <c r="M2982" i="2"/>
  <c r="L2982" i="2"/>
  <c r="O2981" i="2"/>
  <c r="N2981" i="2"/>
  <c r="M2981" i="2"/>
  <c r="L2981" i="2"/>
  <c r="O2980" i="2"/>
  <c r="N2980" i="2"/>
  <c r="M2980" i="2"/>
  <c r="L2980" i="2"/>
  <c r="O2979" i="2"/>
  <c r="N2979" i="2"/>
  <c r="M2979" i="2"/>
  <c r="L2979" i="2"/>
  <c r="O2978" i="2"/>
  <c r="N2978" i="2"/>
  <c r="M2978" i="2"/>
  <c r="L2978" i="2"/>
  <c r="O2977" i="2"/>
  <c r="N2977" i="2"/>
  <c r="M2977" i="2"/>
  <c r="L2977" i="2"/>
  <c r="O2976" i="2"/>
  <c r="N2976" i="2"/>
  <c r="M2976" i="2"/>
  <c r="L2976" i="2"/>
  <c r="O2975" i="2"/>
  <c r="N2975" i="2"/>
  <c r="M2975" i="2"/>
  <c r="L2975" i="2"/>
  <c r="O2974" i="2"/>
  <c r="N2974" i="2"/>
  <c r="M2974" i="2"/>
  <c r="L2974" i="2"/>
  <c r="O2973" i="2"/>
  <c r="N2973" i="2"/>
  <c r="M2973" i="2"/>
  <c r="L2973" i="2"/>
  <c r="O2972" i="2"/>
  <c r="N2972" i="2"/>
  <c r="M2972" i="2"/>
  <c r="L2972" i="2"/>
  <c r="O2971" i="2"/>
  <c r="N2971" i="2"/>
  <c r="M2971" i="2"/>
  <c r="L2971" i="2"/>
  <c r="O2970" i="2"/>
  <c r="N2970" i="2"/>
  <c r="M2970" i="2"/>
  <c r="L2970" i="2"/>
  <c r="O2969" i="2"/>
  <c r="N2969" i="2"/>
  <c r="M2969" i="2"/>
  <c r="L2969" i="2"/>
  <c r="O2968" i="2"/>
  <c r="N2968" i="2"/>
  <c r="M2968" i="2"/>
  <c r="L2968" i="2"/>
  <c r="O2967" i="2"/>
  <c r="N2967" i="2"/>
  <c r="M2967" i="2"/>
  <c r="L2967" i="2"/>
  <c r="O2966" i="2"/>
  <c r="N2966" i="2"/>
  <c r="M2966" i="2"/>
  <c r="L2966" i="2"/>
  <c r="O2965" i="2"/>
  <c r="N2965" i="2"/>
  <c r="M2965" i="2"/>
  <c r="L2965" i="2"/>
  <c r="O2964" i="2"/>
  <c r="N2964" i="2"/>
  <c r="M2964" i="2"/>
  <c r="L2964" i="2"/>
  <c r="O2963" i="2"/>
  <c r="N2963" i="2"/>
  <c r="M2963" i="2"/>
  <c r="L2963" i="2"/>
  <c r="O2962" i="2"/>
  <c r="N2962" i="2"/>
  <c r="M2962" i="2"/>
  <c r="L2962" i="2"/>
  <c r="O2961" i="2"/>
  <c r="N2961" i="2"/>
  <c r="M2961" i="2"/>
  <c r="L2961" i="2"/>
  <c r="O2960" i="2"/>
  <c r="N2960" i="2"/>
  <c r="M2960" i="2"/>
  <c r="L2960" i="2"/>
  <c r="O2959" i="2"/>
  <c r="N2959" i="2"/>
  <c r="M2959" i="2"/>
  <c r="L2959" i="2"/>
  <c r="O2958" i="2"/>
  <c r="N2958" i="2"/>
  <c r="M2958" i="2"/>
  <c r="L2958" i="2"/>
  <c r="O2957" i="2"/>
  <c r="N2957" i="2"/>
  <c r="M2957" i="2"/>
  <c r="L2957" i="2"/>
  <c r="O2956" i="2"/>
  <c r="N2956" i="2"/>
  <c r="M2956" i="2"/>
  <c r="L2956" i="2"/>
  <c r="O2955" i="2"/>
  <c r="N2955" i="2"/>
  <c r="M2955" i="2"/>
  <c r="L2955" i="2"/>
  <c r="O2954" i="2"/>
  <c r="N2954" i="2"/>
  <c r="M2954" i="2"/>
  <c r="L2954" i="2"/>
  <c r="O2953" i="2"/>
  <c r="N2953" i="2"/>
  <c r="M2953" i="2"/>
  <c r="L2953" i="2"/>
  <c r="O2952" i="2"/>
  <c r="N2952" i="2"/>
  <c r="M2952" i="2"/>
  <c r="L2952" i="2"/>
  <c r="O2951" i="2"/>
  <c r="N2951" i="2"/>
  <c r="M2951" i="2"/>
  <c r="L2951" i="2"/>
  <c r="O2950" i="2"/>
  <c r="N2950" i="2"/>
  <c r="M2950" i="2"/>
  <c r="L2950" i="2"/>
  <c r="O2949" i="2"/>
  <c r="N2949" i="2"/>
  <c r="M2949" i="2"/>
  <c r="L2949" i="2"/>
  <c r="O2948" i="2"/>
  <c r="N2948" i="2"/>
  <c r="M2948" i="2"/>
  <c r="L2948" i="2"/>
  <c r="O2947" i="2"/>
  <c r="N2947" i="2"/>
  <c r="M2947" i="2"/>
  <c r="L2947" i="2"/>
  <c r="O2946" i="2"/>
  <c r="N2946" i="2"/>
  <c r="M2946" i="2"/>
  <c r="L2946" i="2"/>
  <c r="O2945" i="2"/>
  <c r="N2945" i="2"/>
  <c r="M2945" i="2"/>
  <c r="L2945" i="2"/>
  <c r="O2944" i="2"/>
  <c r="N2944" i="2"/>
  <c r="M2944" i="2"/>
  <c r="L2944" i="2"/>
  <c r="O2943" i="2"/>
  <c r="N2943" i="2"/>
  <c r="M2943" i="2"/>
  <c r="L2943" i="2"/>
  <c r="O2942" i="2"/>
  <c r="N2942" i="2"/>
  <c r="M2942" i="2"/>
  <c r="L2942" i="2"/>
  <c r="O2941" i="2"/>
  <c r="N2941" i="2"/>
  <c r="M2941" i="2"/>
  <c r="L2941" i="2"/>
  <c r="O2940" i="2"/>
  <c r="N2940" i="2"/>
  <c r="M2940" i="2"/>
  <c r="L2940" i="2"/>
  <c r="O2939" i="2"/>
  <c r="N2939" i="2"/>
  <c r="M2939" i="2"/>
  <c r="L2939" i="2"/>
  <c r="O2938" i="2"/>
  <c r="N2938" i="2"/>
  <c r="M2938" i="2"/>
  <c r="L2938" i="2"/>
  <c r="O2937" i="2"/>
  <c r="N2937" i="2"/>
  <c r="M2937" i="2"/>
  <c r="L2937" i="2"/>
  <c r="O2936" i="2"/>
  <c r="N2936" i="2"/>
  <c r="M2936" i="2"/>
  <c r="L2936" i="2"/>
  <c r="O2935" i="2"/>
  <c r="N2935" i="2"/>
  <c r="M2935" i="2"/>
  <c r="L2935" i="2"/>
  <c r="O2934" i="2"/>
  <c r="N2934" i="2"/>
  <c r="M2934" i="2"/>
  <c r="L2934" i="2"/>
  <c r="O2933" i="2"/>
  <c r="N2933" i="2"/>
  <c r="M2933" i="2"/>
  <c r="L2933" i="2"/>
  <c r="O2932" i="2"/>
  <c r="N2932" i="2"/>
  <c r="M2932" i="2"/>
  <c r="L2932" i="2"/>
  <c r="O2931" i="2"/>
  <c r="N2931" i="2"/>
  <c r="M2931" i="2"/>
  <c r="L2931" i="2"/>
  <c r="O2930" i="2"/>
  <c r="N2930" i="2"/>
  <c r="M2930" i="2"/>
  <c r="L2930" i="2"/>
  <c r="O2929" i="2"/>
  <c r="N2929" i="2"/>
  <c r="M2929" i="2"/>
  <c r="L2929" i="2"/>
  <c r="O2928" i="2"/>
  <c r="N2928" i="2"/>
  <c r="M2928" i="2"/>
  <c r="L2928" i="2"/>
  <c r="O2927" i="2"/>
  <c r="N2927" i="2"/>
  <c r="M2927" i="2"/>
  <c r="L2927" i="2"/>
  <c r="O2926" i="2"/>
  <c r="N2926" i="2"/>
  <c r="M2926" i="2"/>
  <c r="L2926" i="2"/>
  <c r="O2925" i="2"/>
  <c r="N2925" i="2"/>
  <c r="M2925" i="2"/>
  <c r="L2925" i="2"/>
  <c r="O2924" i="2"/>
  <c r="N2924" i="2"/>
  <c r="M2924" i="2"/>
  <c r="L2924" i="2"/>
  <c r="O2923" i="2"/>
  <c r="N2923" i="2"/>
  <c r="M2923" i="2"/>
  <c r="L2923" i="2"/>
  <c r="O2922" i="2"/>
  <c r="N2922" i="2"/>
  <c r="M2922" i="2"/>
  <c r="L2922" i="2"/>
  <c r="O2921" i="2"/>
  <c r="N2921" i="2"/>
  <c r="M2921" i="2"/>
  <c r="L2921" i="2"/>
  <c r="O2920" i="2"/>
  <c r="N2920" i="2"/>
  <c r="M2920" i="2"/>
  <c r="L2920" i="2"/>
  <c r="O2919" i="2"/>
  <c r="N2919" i="2"/>
  <c r="M2919" i="2"/>
  <c r="L2919" i="2"/>
  <c r="O2918" i="2"/>
  <c r="N2918" i="2"/>
  <c r="M2918" i="2"/>
  <c r="L2918" i="2"/>
  <c r="O2917" i="2"/>
  <c r="N2917" i="2"/>
  <c r="M2917" i="2"/>
  <c r="L2917" i="2"/>
  <c r="O2916" i="2"/>
  <c r="N2916" i="2"/>
  <c r="M2916" i="2"/>
  <c r="L2916" i="2"/>
  <c r="O2915" i="2"/>
  <c r="N2915" i="2"/>
  <c r="M2915" i="2"/>
  <c r="L2915" i="2"/>
  <c r="O2914" i="2"/>
  <c r="N2914" i="2"/>
  <c r="M2914" i="2"/>
  <c r="L2914" i="2"/>
  <c r="O2913" i="2"/>
  <c r="N2913" i="2"/>
  <c r="M2913" i="2"/>
  <c r="L2913" i="2"/>
  <c r="O2912" i="2"/>
  <c r="N2912" i="2"/>
  <c r="M2912" i="2"/>
  <c r="L2912" i="2"/>
  <c r="O2911" i="2"/>
  <c r="N2911" i="2"/>
  <c r="M2911" i="2"/>
  <c r="L2911" i="2"/>
  <c r="O2910" i="2"/>
  <c r="N2910" i="2"/>
  <c r="M2910" i="2"/>
  <c r="L2910" i="2"/>
  <c r="O2909" i="2"/>
  <c r="N2909" i="2"/>
  <c r="M2909" i="2"/>
  <c r="L2909" i="2"/>
  <c r="O2908" i="2"/>
  <c r="N2908" i="2"/>
  <c r="M2908" i="2"/>
  <c r="L2908" i="2"/>
  <c r="O2907" i="2"/>
  <c r="N2907" i="2"/>
  <c r="M2907" i="2"/>
  <c r="L2907" i="2"/>
  <c r="O2906" i="2"/>
  <c r="N2906" i="2"/>
  <c r="M2906" i="2"/>
  <c r="L2906" i="2"/>
  <c r="O2905" i="2"/>
  <c r="N2905" i="2"/>
  <c r="M2905" i="2"/>
  <c r="L2905" i="2"/>
  <c r="O2904" i="2"/>
  <c r="N2904" i="2"/>
  <c r="M2904" i="2"/>
  <c r="L2904" i="2"/>
  <c r="O2903" i="2"/>
  <c r="N2903" i="2"/>
  <c r="M2903" i="2"/>
  <c r="L2903" i="2"/>
  <c r="O2902" i="2"/>
  <c r="N2902" i="2"/>
  <c r="M2902" i="2"/>
  <c r="L2902" i="2"/>
  <c r="O2901" i="2"/>
  <c r="N2901" i="2"/>
  <c r="M2901" i="2"/>
  <c r="L2901" i="2"/>
  <c r="O2900" i="2"/>
  <c r="N2900" i="2"/>
  <c r="M2900" i="2"/>
  <c r="L2900" i="2"/>
  <c r="O2899" i="2"/>
  <c r="N2899" i="2"/>
  <c r="M2899" i="2"/>
  <c r="L2899" i="2"/>
  <c r="O2898" i="2"/>
  <c r="N2898" i="2"/>
  <c r="M2898" i="2"/>
  <c r="L2898" i="2"/>
  <c r="O2897" i="2"/>
  <c r="N2897" i="2"/>
  <c r="M2897" i="2"/>
  <c r="L2897" i="2"/>
  <c r="O2896" i="2"/>
  <c r="N2896" i="2"/>
  <c r="M2896" i="2"/>
  <c r="L2896" i="2"/>
  <c r="O2895" i="2"/>
  <c r="N2895" i="2"/>
  <c r="M2895" i="2"/>
  <c r="L2895" i="2"/>
  <c r="O2894" i="2"/>
  <c r="N2894" i="2"/>
  <c r="M2894" i="2"/>
  <c r="L2894" i="2"/>
  <c r="O2893" i="2"/>
  <c r="N2893" i="2"/>
  <c r="M2893" i="2"/>
  <c r="L2893" i="2"/>
  <c r="O2892" i="2"/>
  <c r="N2892" i="2"/>
  <c r="M2892" i="2"/>
  <c r="L2892" i="2"/>
  <c r="O2891" i="2"/>
  <c r="N2891" i="2"/>
  <c r="M2891" i="2"/>
  <c r="L2891" i="2"/>
  <c r="O2890" i="2"/>
  <c r="N2890" i="2"/>
  <c r="M2890" i="2"/>
  <c r="L2890" i="2"/>
  <c r="O2889" i="2"/>
  <c r="N2889" i="2"/>
  <c r="M2889" i="2"/>
  <c r="L2889" i="2"/>
  <c r="O2888" i="2"/>
  <c r="N2888" i="2"/>
  <c r="M2888" i="2"/>
  <c r="L2888" i="2"/>
  <c r="O2887" i="2"/>
  <c r="N2887" i="2"/>
  <c r="M2887" i="2"/>
  <c r="L2887" i="2"/>
  <c r="O2886" i="2"/>
  <c r="N2886" i="2"/>
  <c r="M2886" i="2"/>
  <c r="L2886" i="2"/>
  <c r="O2885" i="2"/>
  <c r="N2885" i="2"/>
  <c r="M2885" i="2"/>
  <c r="L2885" i="2"/>
  <c r="O2884" i="2"/>
  <c r="N2884" i="2"/>
  <c r="M2884" i="2"/>
  <c r="L2884" i="2"/>
  <c r="O2883" i="2"/>
  <c r="N2883" i="2"/>
  <c r="M2883" i="2"/>
  <c r="L2883" i="2"/>
  <c r="O2882" i="2"/>
  <c r="N2882" i="2"/>
  <c r="M2882" i="2"/>
  <c r="L2882" i="2"/>
  <c r="O2881" i="2"/>
  <c r="N2881" i="2"/>
  <c r="M2881" i="2"/>
  <c r="L2881" i="2"/>
  <c r="O2880" i="2"/>
  <c r="N2880" i="2"/>
  <c r="M2880" i="2"/>
  <c r="L2880" i="2"/>
  <c r="O2879" i="2"/>
  <c r="N2879" i="2"/>
  <c r="M2879" i="2"/>
  <c r="L2879" i="2"/>
  <c r="O2878" i="2"/>
  <c r="N2878" i="2"/>
  <c r="M2878" i="2"/>
  <c r="L2878" i="2"/>
  <c r="O2877" i="2"/>
  <c r="N2877" i="2"/>
  <c r="M2877" i="2"/>
  <c r="L2877" i="2"/>
  <c r="O2876" i="2"/>
  <c r="N2876" i="2"/>
  <c r="M2876" i="2"/>
  <c r="L2876" i="2"/>
  <c r="O2875" i="2"/>
  <c r="N2875" i="2"/>
  <c r="M2875" i="2"/>
  <c r="L2875" i="2"/>
  <c r="O2874" i="2"/>
  <c r="N2874" i="2"/>
  <c r="M2874" i="2"/>
  <c r="L2874" i="2"/>
  <c r="O2873" i="2"/>
  <c r="N2873" i="2"/>
  <c r="M2873" i="2"/>
  <c r="L2873" i="2"/>
  <c r="O2872" i="2"/>
  <c r="N2872" i="2"/>
  <c r="M2872" i="2"/>
  <c r="L2872" i="2"/>
  <c r="O2871" i="2"/>
  <c r="N2871" i="2"/>
  <c r="M2871" i="2"/>
  <c r="L2871" i="2"/>
  <c r="O2870" i="2"/>
  <c r="N2870" i="2"/>
  <c r="M2870" i="2"/>
  <c r="L2870" i="2"/>
  <c r="O2869" i="2"/>
  <c r="N2869" i="2"/>
  <c r="M2869" i="2"/>
  <c r="L2869" i="2"/>
  <c r="O2868" i="2"/>
  <c r="N2868" i="2"/>
  <c r="M2868" i="2"/>
  <c r="L2868" i="2"/>
  <c r="O2867" i="2"/>
  <c r="N2867" i="2"/>
  <c r="M2867" i="2"/>
  <c r="L2867" i="2"/>
  <c r="O2866" i="2"/>
  <c r="N2866" i="2"/>
  <c r="M2866" i="2"/>
  <c r="L2866" i="2"/>
  <c r="O2865" i="2"/>
  <c r="N2865" i="2"/>
  <c r="M2865" i="2"/>
  <c r="L2865" i="2"/>
  <c r="O2864" i="2"/>
  <c r="N2864" i="2"/>
  <c r="M2864" i="2"/>
  <c r="L2864" i="2"/>
  <c r="O2863" i="2"/>
  <c r="N2863" i="2"/>
  <c r="M2863" i="2"/>
  <c r="L2863" i="2"/>
  <c r="O2862" i="2"/>
  <c r="N2862" i="2"/>
  <c r="M2862" i="2"/>
  <c r="L2862" i="2"/>
  <c r="O2861" i="2"/>
  <c r="N2861" i="2"/>
  <c r="M2861" i="2"/>
  <c r="L2861" i="2"/>
  <c r="O2860" i="2"/>
  <c r="N2860" i="2"/>
  <c r="M2860" i="2"/>
  <c r="L2860" i="2"/>
  <c r="O2859" i="2"/>
  <c r="N2859" i="2"/>
  <c r="M2859" i="2"/>
  <c r="L2859" i="2"/>
  <c r="O2858" i="2"/>
  <c r="N2858" i="2"/>
  <c r="M2858" i="2"/>
  <c r="L2858" i="2"/>
  <c r="O2857" i="2"/>
  <c r="N2857" i="2"/>
  <c r="M2857" i="2"/>
  <c r="L2857" i="2"/>
  <c r="O2856" i="2"/>
  <c r="N2856" i="2"/>
  <c r="M2856" i="2"/>
  <c r="L2856" i="2"/>
  <c r="O2855" i="2"/>
  <c r="N2855" i="2"/>
  <c r="M2855" i="2"/>
  <c r="L2855" i="2"/>
  <c r="O2854" i="2"/>
  <c r="N2854" i="2"/>
  <c r="M2854" i="2"/>
  <c r="L2854" i="2"/>
  <c r="O2853" i="2"/>
  <c r="N2853" i="2"/>
  <c r="M2853" i="2"/>
  <c r="L2853" i="2"/>
  <c r="O2852" i="2"/>
  <c r="N2852" i="2"/>
  <c r="M2852" i="2"/>
  <c r="L2852" i="2"/>
  <c r="O2851" i="2"/>
  <c r="N2851" i="2"/>
  <c r="M2851" i="2"/>
  <c r="L2851" i="2"/>
  <c r="O2850" i="2"/>
  <c r="N2850" i="2"/>
  <c r="M2850" i="2"/>
  <c r="L2850" i="2"/>
  <c r="O2849" i="2"/>
  <c r="N2849" i="2"/>
  <c r="M2849" i="2"/>
  <c r="L2849" i="2"/>
  <c r="O2848" i="2"/>
  <c r="N2848" i="2"/>
  <c r="M2848" i="2"/>
  <c r="L2848" i="2"/>
  <c r="O2847" i="2"/>
  <c r="N2847" i="2"/>
  <c r="M2847" i="2"/>
  <c r="L2847" i="2"/>
  <c r="O2846" i="2"/>
  <c r="N2846" i="2"/>
  <c r="M2846" i="2"/>
  <c r="L2846" i="2"/>
  <c r="O2845" i="2"/>
  <c r="N2845" i="2"/>
  <c r="M2845" i="2"/>
  <c r="L2845" i="2"/>
  <c r="O2844" i="2"/>
  <c r="N2844" i="2"/>
  <c r="M2844" i="2"/>
  <c r="L2844" i="2"/>
  <c r="O2843" i="2"/>
  <c r="N2843" i="2"/>
  <c r="M2843" i="2"/>
  <c r="L2843" i="2"/>
  <c r="O2842" i="2"/>
  <c r="N2842" i="2"/>
  <c r="M2842" i="2"/>
  <c r="L2842" i="2"/>
  <c r="O2841" i="2"/>
  <c r="N2841" i="2"/>
  <c r="M2841" i="2"/>
  <c r="L2841" i="2"/>
  <c r="O2840" i="2"/>
  <c r="N2840" i="2"/>
  <c r="M2840" i="2"/>
  <c r="L2840" i="2"/>
  <c r="O2839" i="2"/>
  <c r="N2839" i="2"/>
  <c r="M2839" i="2"/>
  <c r="L2839" i="2"/>
  <c r="O2838" i="2"/>
  <c r="N2838" i="2"/>
  <c r="M2838" i="2"/>
  <c r="L2838" i="2"/>
  <c r="O2837" i="2"/>
  <c r="N2837" i="2"/>
  <c r="M2837" i="2"/>
  <c r="L2837" i="2"/>
  <c r="O2836" i="2"/>
  <c r="N2836" i="2"/>
  <c r="M2836" i="2"/>
  <c r="L2836" i="2"/>
  <c r="O2835" i="2"/>
  <c r="N2835" i="2"/>
  <c r="M2835" i="2"/>
  <c r="L2835" i="2"/>
  <c r="O2834" i="2"/>
  <c r="N2834" i="2"/>
  <c r="M2834" i="2"/>
  <c r="L2834" i="2"/>
  <c r="O2833" i="2"/>
  <c r="N2833" i="2"/>
  <c r="M2833" i="2"/>
  <c r="L2833" i="2"/>
  <c r="O2832" i="2"/>
  <c r="N2832" i="2"/>
  <c r="M2832" i="2"/>
  <c r="L2832" i="2"/>
  <c r="O2831" i="2"/>
  <c r="N2831" i="2"/>
  <c r="M2831" i="2"/>
  <c r="L2831" i="2"/>
  <c r="O2830" i="2"/>
  <c r="N2830" i="2"/>
  <c r="M2830" i="2"/>
  <c r="L2830" i="2"/>
  <c r="O2829" i="2"/>
  <c r="N2829" i="2"/>
  <c r="M2829" i="2"/>
  <c r="L2829" i="2"/>
  <c r="O2828" i="2"/>
  <c r="N2828" i="2"/>
  <c r="M2828" i="2"/>
  <c r="L2828" i="2"/>
  <c r="O2827" i="2"/>
  <c r="N2827" i="2"/>
  <c r="M2827" i="2"/>
  <c r="L2827" i="2"/>
  <c r="O2826" i="2"/>
  <c r="N2826" i="2"/>
  <c r="M2826" i="2"/>
  <c r="L2826" i="2"/>
  <c r="O2825" i="2"/>
  <c r="N2825" i="2"/>
  <c r="M2825" i="2"/>
  <c r="L2825" i="2"/>
  <c r="O2824" i="2"/>
  <c r="N2824" i="2"/>
  <c r="M2824" i="2"/>
  <c r="L2824" i="2"/>
  <c r="O2823" i="2"/>
  <c r="N2823" i="2"/>
  <c r="M2823" i="2"/>
  <c r="L2823" i="2"/>
  <c r="O2822" i="2"/>
  <c r="N2822" i="2"/>
  <c r="M2822" i="2"/>
  <c r="L2822" i="2"/>
  <c r="O2821" i="2"/>
  <c r="N2821" i="2"/>
  <c r="M2821" i="2"/>
  <c r="L2821" i="2"/>
  <c r="O2820" i="2"/>
  <c r="N2820" i="2"/>
  <c r="M2820" i="2"/>
  <c r="L2820" i="2"/>
  <c r="O2819" i="2"/>
  <c r="N2819" i="2"/>
  <c r="M2819" i="2"/>
  <c r="L2819" i="2"/>
  <c r="O2818" i="2"/>
  <c r="N2818" i="2"/>
  <c r="M2818" i="2"/>
  <c r="L2818" i="2"/>
  <c r="O2817" i="2"/>
  <c r="N2817" i="2"/>
  <c r="M2817" i="2"/>
  <c r="L2817" i="2"/>
  <c r="O2816" i="2"/>
  <c r="N2816" i="2"/>
  <c r="M2816" i="2"/>
  <c r="L2816" i="2"/>
  <c r="O2815" i="2"/>
  <c r="N2815" i="2"/>
  <c r="M2815" i="2"/>
  <c r="L2815" i="2"/>
  <c r="O2814" i="2"/>
  <c r="N2814" i="2"/>
  <c r="M2814" i="2"/>
  <c r="L2814" i="2"/>
  <c r="O2813" i="2"/>
  <c r="N2813" i="2"/>
  <c r="M2813" i="2"/>
  <c r="L2813" i="2"/>
  <c r="O2812" i="2"/>
  <c r="N2812" i="2"/>
  <c r="M2812" i="2"/>
  <c r="L2812" i="2"/>
  <c r="O2811" i="2"/>
  <c r="N2811" i="2"/>
  <c r="M2811" i="2"/>
  <c r="L2811" i="2"/>
  <c r="O2810" i="2"/>
  <c r="N2810" i="2"/>
  <c r="M2810" i="2"/>
  <c r="L2810" i="2"/>
  <c r="O2809" i="2"/>
  <c r="N2809" i="2"/>
  <c r="M2809" i="2"/>
  <c r="L2809" i="2"/>
  <c r="O2808" i="2"/>
  <c r="N2808" i="2"/>
  <c r="M2808" i="2"/>
  <c r="L2808" i="2"/>
  <c r="O2807" i="2"/>
  <c r="N2807" i="2"/>
  <c r="M2807" i="2"/>
  <c r="L2807" i="2"/>
  <c r="O2806" i="2"/>
  <c r="N2806" i="2"/>
  <c r="M2806" i="2"/>
  <c r="L2806" i="2"/>
  <c r="O2805" i="2"/>
  <c r="N2805" i="2"/>
  <c r="M2805" i="2"/>
  <c r="L2805" i="2"/>
  <c r="O2804" i="2"/>
  <c r="N2804" i="2"/>
  <c r="M2804" i="2"/>
  <c r="L2804" i="2"/>
  <c r="O2803" i="2"/>
  <c r="N2803" i="2"/>
  <c r="M2803" i="2"/>
  <c r="L2803" i="2"/>
  <c r="O2802" i="2"/>
  <c r="N2802" i="2"/>
  <c r="M2802" i="2"/>
  <c r="L2802" i="2"/>
  <c r="O2801" i="2"/>
  <c r="N2801" i="2"/>
  <c r="M2801" i="2"/>
  <c r="L2801" i="2"/>
  <c r="O2800" i="2"/>
  <c r="N2800" i="2"/>
  <c r="M2800" i="2"/>
  <c r="L2800" i="2"/>
  <c r="O2799" i="2"/>
  <c r="N2799" i="2"/>
  <c r="M2799" i="2"/>
  <c r="L2799" i="2"/>
  <c r="O2798" i="2"/>
  <c r="N2798" i="2"/>
  <c r="M2798" i="2"/>
  <c r="L2798" i="2"/>
  <c r="O2797" i="2"/>
  <c r="N2797" i="2"/>
  <c r="M2797" i="2"/>
  <c r="L2797" i="2"/>
  <c r="O2796" i="2"/>
  <c r="N2796" i="2"/>
  <c r="M2796" i="2"/>
  <c r="L2796" i="2"/>
  <c r="O2795" i="2"/>
  <c r="N2795" i="2"/>
  <c r="M2795" i="2"/>
  <c r="L2795" i="2"/>
  <c r="O2794" i="2"/>
  <c r="N2794" i="2"/>
  <c r="M2794" i="2"/>
  <c r="L2794" i="2"/>
  <c r="O2793" i="2"/>
  <c r="N2793" i="2"/>
  <c r="M2793" i="2"/>
  <c r="L2793" i="2"/>
  <c r="O2792" i="2"/>
  <c r="N2792" i="2"/>
  <c r="M2792" i="2"/>
  <c r="L2792" i="2"/>
  <c r="O2791" i="2"/>
  <c r="N2791" i="2"/>
  <c r="M2791" i="2"/>
  <c r="L2791" i="2"/>
  <c r="O2790" i="2"/>
  <c r="N2790" i="2"/>
  <c r="M2790" i="2"/>
  <c r="L2790" i="2"/>
  <c r="O2789" i="2"/>
  <c r="N2789" i="2"/>
  <c r="M2789" i="2"/>
  <c r="L2789" i="2"/>
  <c r="O2788" i="2"/>
  <c r="N2788" i="2"/>
  <c r="M2788" i="2"/>
  <c r="L2788" i="2"/>
  <c r="O2787" i="2"/>
  <c r="N2787" i="2"/>
  <c r="M2787" i="2"/>
  <c r="L2787" i="2"/>
  <c r="O2786" i="2"/>
  <c r="N2786" i="2"/>
  <c r="M2786" i="2"/>
  <c r="L2786" i="2"/>
  <c r="O2785" i="2"/>
  <c r="N2785" i="2"/>
  <c r="M2785" i="2"/>
  <c r="L2785" i="2"/>
  <c r="O2784" i="2"/>
  <c r="N2784" i="2"/>
  <c r="M2784" i="2"/>
  <c r="L2784" i="2"/>
  <c r="O2783" i="2"/>
  <c r="N2783" i="2"/>
  <c r="M2783" i="2"/>
  <c r="L2783" i="2"/>
  <c r="O2782" i="2"/>
  <c r="N2782" i="2"/>
  <c r="M2782" i="2"/>
  <c r="L2782" i="2"/>
  <c r="O2781" i="2"/>
  <c r="N2781" i="2"/>
  <c r="M2781" i="2"/>
  <c r="L2781" i="2"/>
  <c r="O2780" i="2"/>
  <c r="N2780" i="2"/>
  <c r="M2780" i="2"/>
  <c r="L2780" i="2"/>
  <c r="O2779" i="2"/>
  <c r="N2779" i="2"/>
  <c r="M2779" i="2"/>
  <c r="L2779" i="2"/>
  <c r="O2778" i="2"/>
  <c r="N2778" i="2"/>
  <c r="M2778" i="2"/>
  <c r="L2778" i="2"/>
  <c r="O2777" i="2"/>
  <c r="N2777" i="2"/>
  <c r="M2777" i="2"/>
  <c r="L2777" i="2"/>
  <c r="O2776" i="2"/>
  <c r="N2776" i="2"/>
  <c r="M2776" i="2"/>
  <c r="L2776" i="2"/>
  <c r="O2775" i="2"/>
  <c r="N2775" i="2"/>
  <c r="M2775" i="2"/>
  <c r="L2775" i="2"/>
  <c r="O2774" i="2"/>
  <c r="N2774" i="2"/>
  <c r="M2774" i="2"/>
  <c r="L2774" i="2"/>
  <c r="O2773" i="2"/>
  <c r="N2773" i="2"/>
  <c r="M2773" i="2"/>
  <c r="L2773" i="2"/>
  <c r="O2772" i="2"/>
  <c r="N2772" i="2"/>
  <c r="M2772" i="2"/>
  <c r="L2772" i="2"/>
  <c r="O2771" i="2"/>
  <c r="N2771" i="2"/>
  <c r="M2771" i="2"/>
  <c r="L2771" i="2"/>
  <c r="O2770" i="2"/>
  <c r="N2770" i="2"/>
  <c r="M2770" i="2"/>
  <c r="L2770" i="2"/>
  <c r="O2769" i="2"/>
  <c r="N2769" i="2"/>
  <c r="M2769" i="2"/>
  <c r="L2769" i="2"/>
  <c r="O2768" i="2"/>
  <c r="N2768" i="2"/>
  <c r="M2768" i="2"/>
  <c r="L2768" i="2"/>
  <c r="O2767" i="2"/>
  <c r="N2767" i="2"/>
  <c r="M2767" i="2"/>
  <c r="L2767" i="2"/>
  <c r="O2766" i="2"/>
  <c r="N2766" i="2"/>
  <c r="M2766" i="2"/>
  <c r="L2766" i="2"/>
  <c r="O2765" i="2"/>
  <c r="N2765" i="2"/>
  <c r="M2765" i="2"/>
  <c r="L2765" i="2"/>
  <c r="O2764" i="2"/>
  <c r="N2764" i="2"/>
  <c r="M2764" i="2"/>
  <c r="L2764" i="2"/>
  <c r="O2763" i="2"/>
  <c r="N2763" i="2"/>
  <c r="M2763" i="2"/>
  <c r="L2763" i="2"/>
  <c r="O2762" i="2"/>
  <c r="N2762" i="2"/>
  <c r="M2762" i="2"/>
  <c r="L2762" i="2"/>
  <c r="O2761" i="2"/>
  <c r="N2761" i="2"/>
  <c r="M2761" i="2"/>
  <c r="L2761" i="2"/>
  <c r="O2760" i="2"/>
  <c r="N2760" i="2"/>
  <c r="M2760" i="2"/>
  <c r="L2760" i="2"/>
  <c r="O2759" i="2"/>
  <c r="N2759" i="2"/>
  <c r="M2759" i="2"/>
  <c r="L2759" i="2"/>
  <c r="O2758" i="2"/>
  <c r="N2758" i="2"/>
  <c r="M2758" i="2"/>
  <c r="L2758" i="2"/>
  <c r="O2757" i="2"/>
  <c r="N2757" i="2"/>
  <c r="M2757" i="2"/>
  <c r="L2757" i="2"/>
  <c r="O2756" i="2"/>
  <c r="N2756" i="2"/>
  <c r="M2756" i="2"/>
  <c r="L2756" i="2"/>
  <c r="O2755" i="2"/>
  <c r="N2755" i="2"/>
  <c r="M2755" i="2"/>
  <c r="L2755" i="2"/>
  <c r="O2754" i="2"/>
  <c r="N2754" i="2"/>
  <c r="M2754" i="2"/>
  <c r="L2754" i="2"/>
  <c r="O2753" i="2"/>
  <c r="N2753" i="2"/>
  <c r="M2753" i="2"/>
  <c r="L2753" i="2"/>
  <c r="O2752" i="2"/>
  <c r="N2752" i="2"/>
  <c r="M2752" i="2"/>
  <c r="L2752" i="2"/>
  <c r="O2751" i="2"/>
  <c r="N2751" i="2"/>
  <c r="M2751" i="2"/>
  <c r="L2751" i="2"/>
  <c r="O2750" i="2"/>
  <c r="N2750" i="2"/>
  <c r="M2750" i="2"/>
  <c r="L2750" i="2"/>
  <c r="O2749" i="2"/>
  <c r="N2749" i="2"/>
  <c r="M2749" i="2"/>
  <c r="L2749" i="2"/>
  <c r="O2748" i="2"/>
  <c r="N2748" i="2"/>
  <c r="M2748" i="2"/>
  <c r="L2748" i="2"/>
  <c r="O2747" i="2"/>
  <c r="N2747" i="2"/>
  <c r="M2747" i="2"/>
  <c r="L2747" i="2"/>
  <c r="O2746" i="2"/>
  <c r="N2746" i="2"/>
  <c r="M2746" i="2"/>
  <c r="L2746" i="2"/>
  <c r="O2745" i="2"/>
  <c r="N2745" i="2"/>
  <c r="M2745" i="2"/>
  <c r="L2745" i="2"/>
  <c r="O2744" i="2"/>
  <c r="N2744" i="2"/>
  <c r="M2744" i="2"/>
  <c r="L2744" i="2"/>
  <c r="O2743" i="2"/>
  <c r="N2743" i="2"/>
  <c r="M2743" i="2"/>
  <c r="L2743" i="2"/>
  <c r="O2742" i="2"/>
  <c r="N2742" i="2"/>
  <c r="M2742" i="2"/>
  <c r="L2742" i="2"/>
  <c r="O2741" i="2"/>
  <c r="N2741" i="2"/>
  <c r="M2741" i="2"/>
  <c r="L2741" i="2"/>
  <c r="O2740" i="2"/>
  <c r="N2740" i="2"/>
  <c r="M2740" i="2"/>
  <c r="L2740" i="2"/>
  <c r="O2739" i="2"/>
  <c r="N2739" i="2"/>
  <c r="M2739" i="2"/>
  <c r="L2739" i="2"/>
  <c r="O2738" i="2"/>
  <c r="N2738" i="2"/>
  <c r="M2738" i="2"/>
  <c r="L2738" i="2"/>
  <c r="O2737" i="2"/>
  <c r="N2737" i="2"/>
  <c r="M2737" i="2"/>
  <c r="L2737" i="2"/>
  <c r="O2736" i="2"/>
  <c r="N2736" i="2"/>
  <c r="M2736" i="2"/>
  <c r="L2736" i="2"/>
  <c r="O2735" i="2"/>
  <c r="N2735" i="2"/>
  <c r="M2735" i="2"/>
  <c r="L2735" i="2"/>
  <c r="O2734" i="2"/>
  <c r="N2734" i="2"/>
  <c r="M2734" i="2"/>
  <c r="L2734" i="2"/>
  <c r="O2733" i="2"/>
  <c r="N2733" i="2"/>
  <c r="M2733" i="2"/>
  <c r="L2733" i="2"/>
  <c r="O2732" i="2"/>
  <c r="N2732" i="2"/>
  <c r="M2732" i="2"/>
  <c r="L2732" i="2"/>
  <c r="O2731" i="2"/>
  <c r="N2731" i="2"/>
  <c r="M2731" i="2"/>
  <c r="L2731" i="2"/>
  <c r="O2730" i="2"/>
  <c r="N2730" i="2"/>
  <c r="M2730" i="2"/>
  <c r="L2730" i="2"/>
  <c r="O2729" i="2"/>
  <c r="N2729" i="2"/>
  <c r="M2729" i="2"/>
  <c r="L2729" i="2"/>
  <c r="O2728" i="2"/>
  <c r="N2728" i="2"/>
  <c r="M2728" i="2"/>
  <c r="L2728" i="2"/>
  <c r="O2727" i="2"/>
  <c r="N2727" i="2"/>
  <c r="M2727" i="2"/>
  <c r="L2727" i="2"/>
  <c r="O2726" i="2"/>
  <c r="N2726" i="2"/>
  <c r="M2726" i="2"/>
  <c r="L2726" i="2"/>
  <c r="O2725" i="2"/>
  <c r="N2725" i="2"/>
  <c r="M2725" i="2"/>
  <c r="L2725" i="2"/>
  <c r="O2724" i="2"/>
  <c r="N2724" i="2"/>
  <c r="M2724" i="2"/>
  <c r="L2724" i="2"/>
  <c r="O2723" i="2"/>
  <c r="N2723" i="2"/>
  <c r="M2723" i="2"/>
  <c r="L2723" i="2"/>
  <c r="O2722" i="2"/>
  <c r="N2722" i="2"/>
  <c r="M2722" i="2"/>
  <c r="L2722" i="2"/>
  <c r="O2721" i="2"/>
  <c r="N2721" i="2"/>
  <c r="M2721" i="2"/>
  <c r="L2721" i="2"/>
  <c r="O2720" i="2"/>
  <c r="N2720" i="2"/>
  <c r="M2720" i="2"/>
  <c r="L2720" i="2"/>
  <c r="O2719" i="2"/>
  <c r="N2719" i="2"/>
  <c r="M2719" i="2"/>
  <c r="L2719" i="2"/>
  <c r="O2718" i="2"/>
  <c r="N2718" i="2"/>
  <c r="M2718" i="2"/>
  <c r="L2718" i="2"/>
  <c r="O2717" i="2"/>
  <c r="N2717" i="2"/>
  <c r="M2717" i="2"/>
  <c r="L2717" i="2"/>
  <c r="O2716" i="2"/>
  <c r="N2716" i="2"/>
  <c r="M2716" i="2"/>
  <c r="L2716" i="2"/>
  <c r="O2715" i="2"/>
  <c r="N2715" i="2"/>
  <c r="M2715" i="2"/>
  <c r="L2715" i="2"/>
  <c r="O2714" i="2"/>
  <c r="N2714" i="2"/>
  <c r="M2714" i="2"/>
  <c r="L2714" i="2"/>
  <c r="O2713" i="2"/>
  <c r="N2713" i="2"/>
  <c r="M2713" i="2"/>
  <c r="L2713" i="2"/>
  <c r="O2712" i="2"/>
  <c r="N2712" i="2"/>
  <c r="M2712" i="2"/>
  <c r="L2712" i="2"/>
  <c r="O2711" i="2"/>
  <c r="N2711" i="2"/>
  <c r="M2711" i="2"/>
  <c r="L2711" i="2"/>
  <c r="O2710" i="2"/>
  <c r="N2710" i="2"/>
  <c r="M2710" i="2"/>
  <c r="L2710" i="2"/>
  <c r="O2709" i="2"/>
  <c r="N2709" i="2"/>
  <c r="M2709" i="2"/>
  <c r="L2709" i="2"/>
  <c r="O2708" i="2"/>
  <c r="N2708" i="2"/>
  <c r="M2708" i="2"/>
  <c r="L2708" i="2"/>
  <c r="O2707" i="2"/>
  <c r="N2707" i="2"/>
  <c r="M2707" i="2"/>
  <c r="L2707" i="2"/>
  <c r="O2706" i="2"/>
  <c r="N2706" i="2"/>
  <c r="M2706" i="2"/>
  <c r="L2706" i="2"/>
  <c r="O2705" i="2"/>
  <c r="N2705" i="2"/>
  <c r="M2705" i="2"/>
  <c r="L2705" i="2"/>
  <c r="O2704" i="2"/>
  <c r="N2704" i="2"/>
  <c r="M2704" i="2"/>
  <c r="L2704" i="2"/>
  <c r="O2703" i="2"/>
  <c r="N2703" i="2"/>
  <c r="M2703" i="2"/>
  <c r="L2703" i="2"/>
  <c r="O2702" i="2"/>
  <c r="N2702" i="2"/>
  <c r="M2702" i="2"/>
  <c r="L2702" i="2"/>
  <c r="O2701" i="2"/>
  <c r="N2701" i="2"/>
  <c r="M2701" i="2"/>
  <c r="L2701" i="2"/>
  <c r="O2700" i="2"/>
  <c r="N2700" i="2"/>
  <c r="M2700" i="2"/>
  <c r="L2700" i="2"/>
  <c r="O2699" i="2"/>
  <c r="N2699" i="2"/>
  <c r="M2699" i="2"/>
  <c r="L2699" i="2"/>
  <c r="O2698" i="2"/>
  <c r="N2698" i="2"/>
  <c r="M2698" i="2"/>
  <c r="L2698" i="2"/>
  <c r="O2697" i="2"/>
  <c r="N2697" i="2"/>
  <c r="M2697" i="2"/>
  <c r="L2697" i="2"/>
  <c r="O2696" i="2"/>
  <c r="N2696" i="2"/>
  <c r="M2696" i="2"/>
  <c r="L2696" i="2"/>
  <c r="O2695" i="2"/>
  <c r="N2695" i="2"/>
  <c r="M2695" i="2"/>
  <c r="L2695" i="2"/>
  <c r="O2694" i="2"/>
  <c r="N2694" i="2"/>
  <c r="M2694" i="2"/>
  <c r="L2694" i="2"/>
  <c r="O2693" i="2"/>
  <c r="N2693" i="2"/>
  <c r="M2693" i="2"/>
  <c r="L2693" i="2"/>
  <c r="O2692" i="2"/>
  <c r="N2692" i="2"/>
  <c r="M2692" i="2"/>
  <c r="L2692" i="2"/>
  <c r="O2691" i="2"/>
  <c r="N2691" i="2"/>
  <c r="M2691" i="2"/>
  <c r="L2691" i="2"/>
  <c r="O2690" i="2"/>
  <c r="N2690" i="2"/>
  <c r="M2690" i="2"/>
  <c r="L2690" i="2"/>
  <c r="O2689" i="2"/>
  <c r="N2689" i="2"/>
  <c r="M2689" i="2"/>
  <c r="L2689" i="2"/>
  <c r="O2688" i="2"/>
  <c r="N2688" i="2"/>
  <c r="M2688" i="2"/>
  <c r="L2688" i="2"/>
  <c r="O2687" i="2"/>
  <c r="N2687" i="2"/>
  <c r="M2687" i="2"/>
  <c r="L2687" i="2"/>
  <c r="O2686" i="2"/>
  <c r="N2686" i="2"/>
  <c r="M2686" i="2"/>
  <c r="L2686" i="2"/>
  <c r="O2685" i="2"/>
  <c r="N2685" i="2"/>
  <c r="M2685" i="2"/>
  <c r="L2685" i="2"/>
  <c r="O2684" i="2"/>
  <c r="N2684" i="2"/>
  <c r="M2684" i="2"/>
  <c r="L2684" i="2"/>
  <c r="O2683" i="2"/>
  <c r="N2683" i="2"/>
  <c r="M2683" i="2"/>
  <c r="L2683" i="2"/>
  <c r="O2682" i="2"/>
  <c r="N2682" i="2"/>
  <c r="M2682" i="2"/>
  <c r="L2682" i="2"/>
  <c r="O2681" i="2"/>
  <c r="N2681" i="2"/>
  <c r="M2681" i="2"/>
  <c r="L2681" i="2"/>
  <c r="O2680" i="2"/>
  <c r="N2680" i="2"/>
  <c r="M2680" i="2"/>
  <c r="L2680" i="2"/>
  <c r="O2679" i="2"/>
  <c r="N2679" i="2"/>
  <c r="M2679" i="2"/>
  <c r="L2679" i="2"/>
  <c r="O2678" i="2"/>
  <c r="N2678" i="2"/>
  <c r="M2678" i="2"/>
  <c r="L2678" i="2"/>
  <c r="O2677" i="2"/>
  <c r="N2677" i="2"/>
  <c r="M2677" i="2"/>
  <c r="L2677" i="2"/>
  <c r="O2676" i="2"/>
  <c r="N2676" i="2"/>
  <c r="M2676" i="2"/>
  <c r="L2676" i="2"/>
  <c r="O2675" i="2"/>
  <c r="N2675" i="2"/>
  <c r="M2675" i="2"/>
  <c r="L2675" i="2"/>
  <c r="O2674" i="2"/>
  <c r="N2674" i="2"/>
  <c r="M2674" i="2"/>
  <c r="L2674" i="2"/>
  <c r="O2673" i="2"/>
  <c r="N2673" i="2"/>
  <c r="M2673" i="2"/>
  <c r="L2673" i="2"/>
  <c r="O2672" i="2"/>
  <c r="N2672" i="2"/>
  <c r="M2672" i="2"/>
  <c r="L2672" i="2"/>
  <c r="O2671" i="2"/>
  <c r="N2671" i="2"/>
  <c r="M2671" i="2"/>
  <c r="L2671" i="2"/>
  <c r="O2670" i="2"/>
  <c r="N2670" i="2"/>
  <c r="M2670" i="2"/>
  <c r="L2670" i="2"/>
  <c r="O2669" i="2"/>
  <c r="N2669" i="2"/>
  <c r="M2669" i="2"/>
  <c r="L2669" i="2"/>
  <c r="O2668" i="2"/>
  <c r="N2668" i="2"/>
  <c r="M2668" i="2"/>
  <c r="L2668" i="2"/>
  <c r="O2667" i="2"/>
  <c r="N2667" i="2"/>
  <c r="M2667" i="2"/>
  <c r="L2667" i="2"/>
  <c r="O2666" i="2"/>
  <c r="N2666" i="2"/>
  <c r="M2666" i="2"/>
  <c r="L2666" i="2"/>
  <c r="O2665" i="2"/>
  <c r="N2665" i="2"/>
  <c r="M2665" i="2"/>
  <c r="L2665" i="2"/>
  <c r="O2664" i="2"/>
  <c r="N2664" i="2"/>
  <c r="M2664" i="2"/>
  <c r="L2664" i="2"/>
  <c r="O2663" i="2"/>
  <c r="N2663" i="2"/>
  <c r="M2663" i="2"/>
  <c r="L2663" i="2"/>
  <c r="O2662" i="2"/>
  <c r="N2662" i="2"/>
  <c r="M2662" i="2"/>
  <c r="L2662" i="2"/>
  <c r="O2661" i="2"/>
  <c r="N2661" i="2"/>
  <c r="M2661" i="2"/>
  <c r="L2661" i="2"/>
  <c r="O2660" i="2"/>
  <c r="N2660" i="2"/>
  <c r="M2660" i="2"/>
  <c r="L2660" i="2"/>
  <c r="O2659" i="2"/>
  <c r="N2659" i="2"/>
  <c r="M2659" i="2"/>
  <c r="L2659" i="2"/>
  <c r="O2658" i="2"/>
  <c r="N2658" i="2"/>
  <c r="M2658" i="2"/>
  <c r="L2658" i="2"/>
  <c r="O2657" i="2"/>
  <c r="N2657" i="2"/>
  <c r="M2657" i="2"/>
  <c r="L2657" i="2"/>
  <c r="O2656" i="2"/>
  <c r="N2656" i="2"/>
  <c r="M2656" i="2"/>
  <c r="L2656" i="2"/>
  <c r="O2655" i="2"/>
  <c r="N2655" i="2"/>
  <c r="M2655" i="2"/>
  <c r="L2655" i="2"/>
  <c r="O2654" i="2"/>
  <c r="N2654" i="2"/>
  <c r="M2654" i="2"/>
  <c r="L2654" i="2"/>
  <c r="O2653" i="2"/>
  <c r="N2653" i="2"/>
  <c r="M2653" i="2"/>
  <c r="L2653" i="2"/>
  <c r="O2652" i="2"/>
  <c r="N2652" i="2"/>
  <c r="M2652" i="2"/>
  <c r="L2652" i="2"/>
  <c r="O2651" i="2"/>
  <c r="N2651" i="2"/>
  <c r="M2651" i="2"/>
  <c r="L2651" i="2"/>
  <c r="O2650" i="2"/>
  <c r="N2650" i="2"/>
  <c r="M2650" i="2"/>
  <c r="L2650" i="2"/>
  <c r="O2649" i="2"/>
  <c r="N2649" i="2"/>
  <c r="M2649" i="2"/>
  <c r="L2649" i="2"/>
  <c r="O2648" i="2"/>
  <c r="N2648" i="2"/>
  <c r="M2648" i="2"/>
  <c r="L2648" i="2"/>
  <c r="O2647" i="2"/>
  <c r="N2647" i="2"/>
  <c r="M2647" i="2"/>
  <c r="L2647" i="2"/>
  <c r="O2646" i="2"/>
  <c r="N2646" i="2"/>
  <c r="M2646" i="2"/>
  <c r="L2646" i="2"/>
  <c r="O2645" i="2"/>
  <c r="N2645" i="2"/>
  <c r="M2645" i="2"/>
  <c r="L2645" i="2"/>
  <c r="O2644" i="2"/>
  <c r="N2644" i="2"/>
  <c r="M2644" i="2"/>
  <c r="L2644" i="2"/>
  <c r="O2643" i="2"/>
  <c r="N2643" i="2"/>
  <c r="M2643" i="2"/>
  <c r="L2643" i="2"/>
  <c r="O2642" i="2"/>
  <c r="N2642" i="2"/>
  <c r="M2642" i="2"/>
  <c r="L2642" i="2"/>
  <c r="O2641" i="2"/>
  <c r="N2641" i="2"/>
  <c r="M2641" i="2"/>
  <c r="L2641" i="2"/>
  <c r="O2640" i="2"/>
  <c r="N2640" i="2"/>
  <c r="M2640" i="2"/>
  <c r="L2640" i="2"/>
  <c r="O2639" i="2"/>
  <c r="N2639" i="2"/>
  <c r="M2639" i="2"/>
  <c r="L2639" i="2"/>
  <c r="O2638" i="2"/>
  <c r="N2638" i="2"/>
  <c r="M2638" i="2"/>
  <c r="L2638" i="2"/>
  <c r="O2637" i="2"/>
  <c r="N2637" i="2"/>
  <c r="M2637" i="2"/>
  <c r="L2637" i="2"/>
  <c r="O2636" i="2"/>
  <c r="N2636" i="2"/>
  <c r="M2636" i="2"/>
  <c r="L2636" i="2"/>
  <c r="O2635" i="2"/>
  <c r="N2635" i="2"/>
  <c r="M2635" i="2"/>
  <c r="L2635" i="2"/>
  <c r="O2634" i="2"/>
  <c r="N2634" i="2"/>
  <c r="M2634" i="2"/>
  <c r="L2634" i="2"/>
  <c r="O2633" i="2"/>
  <c r="N2633" i="2"/>
  <c r="M2633" i="2"/>
  <c r="L2633" i="2"/>
  <c r="O2632" i="2"/>
  <c r="N2632" i="2"/>
  <c r="M2632" i="2"/>
  <c r="L2632" i="2"/>
  <c r="O2631" i="2"/>
  <c r="N2631" i="2"/>
  <c r="M2631" i="2"/>
  <c r="L2631" i="2"/>
  <c r="O2630" i="2"/>
  <c r="N2630" i="2"/>
  <c r="M2630" i="2"/>
  <c r="L2630" i="2"/>
  <c r="O2629" i="2"/>
  <c r="N2629" i="2"/>
  <c r="M2629" i="2"/>
  <c r="L2629" i="2"/>
  <c r="O2628" i="2"/>
  <c r="N2628" i="2"/>
  <c r="M2628" i="2"/>
  <c r="L2628" i="2"/>
  <c r="O2627" i="2"/>
  <c r="N2627" i="2"/>
  <c r="M2627" i="2"/>
  <c r="L2627" i="2"/>
  <c r="O2626" i="2"/>
  <c r="N2626" i="2"/>
  <c r="M2626" i="2"/>
  <c r="L2626" i="2"/>
  <c r="O2625" i="2"/>
  <c r="N2625" i="2"/>
  <c r="M2625" i="2"/>
  <c r="L2625" i="2"/>
  <c r="O2624" i="2"/>
  <c r="N2624" i="2"/>
  <c r="M2624" i="2"/>
  <c r="L2624" i="2"/>
  <c r="O2623" i="2"/>
  <c r="N2623" i="2"/>
  <c r="M2623" i="2"/>
  <c r="L2623" i="2"/>
  <c r="O2622" i="2"/>
  <c r="N2622" i="2"/>
  <c r="M2622" i="2"/>
  <c r="L2622" i="2"/>
  <c r="O2621" i="2"/>
  <c r="N2621" i="2"/>
  <c r="M2621" i="2"/>
  <c r="L2621" i="2"/>
  <c r="O2620" i="2"/>
  <c r="N2620" i="2"/>
  <c r="M2620" i="2"/>
  <c r="L2620" i="2"/>
  <c r="O2619" i="2"/>
  <c r="N2619" i="2"/>
  <c r="M2619" i="2"/>
  <c r="L2619" i="2"/>
  <c r="O2618" i="2"/>
  <c r="N2618" i="2"/>
  <c r="M2618" i="2"/>
  <c r="L2618" i="2"/>
  <c r="O2617" i="2"/>
  <c r="N2617" i="2"/>
  <c r="M2617" i="2"/>
  <c r="L2617" i="2"/>
  <c r="O2616" i="2"/>
  <c r="N2616" i="2"/>
  <c r="M2616" i="2"/>
  <c r="L2616" i="2"/>
  <c r="O2615" i="2"/>
  <c r="N2615" i="2"/>
  <c r="M2615" i="2"/>
  <c r="L2615" i="2"/>
  <c r="O2614" i="2"/>
  <c r="N2614" i="2"/>
  <c r="M2614" i="2"/>
  <c r="L2614" i="2"/>
  <c r="O2613" i="2"/>
  <c r="N2613" i="2"/>
  <c r="M2613" i="2"/>
  <c r="L2613" i="2"/>
  <c r="O2612" i="2"/>
  <c r="N2612" i="2"/>
  <c r="M2612" i="2"/>
  <c r="L2612" i="2"/>
  <c r="O2611" i="2"/>
  <c r="N2611" i="2"/>
  <c r="M2611" i="2"/>
  <c r="L2611" i="2"/>
  <c r="O2610" i="2"/>
  <c r="N2610" i="2"/>
  <c r="M2610" i="2"/>
  <c r="L2610" i="2"/>
  <c r="O2609" i="2"/>
  <c r="N2609" i="2"/>
  <c r="M2609" i="2"/>
  <c r="L2609" i="2"/>
  <c r="O2608" i="2"/>
  <c r="N2608" i="2"/>
  <c r="M2608" i="2"/>
  <c r="L2608" i="2"/>
  <c r="O2607" i="2"/>
  <c r="N2607" i="2"/>
  <c r="M2607" i="2"/>
  <c r="L2607" i="2"/>
  <c r="O2606" i="2"/>
  <c r="N2606" i="2"/>
  <c r="M2606" i="2"/>
  <c r="L2606" i="2"/>
  <c r="O2605" i="2"/>
  <c r="N2605" i="2"/>
  <c r="M2605" i="2"/>
  <c r="L2605" i="2"/>
  <c r="O2604" i="2"/>
  <c r="N2604" i="2"/>
  <c r="M2604" i="2"/>
  <c r="L2604" i="2"/>
  <c r="O2603" i="2"/>
  <c r="N2603" i="2"/>
  <c r="M2603" i="2"/>
  <c r="L2603" i="2"/>
  <c r="O2602" i="2"/>
  <c r="N2602" i="2"/>
  <c r="M2602" i="2"/>
  <c r="L2602" i="2"/>
  <c r="O2601" i="2"/>
  <c r="N2601" i="2"/>
  <c r="M2601" i="2"/>
  <c r="L2601" i="2"/>
  <c r="O2600" i="2"/>
  <c r="N2600" i="2"/>
  <c r="M2600" i="2"/>
  <c r="L2600" i="2"/>
  <c r="O2599" i="2"/>
  <c r="N2599" i="2"/>
  <c r="M2599" i="2"/>
  <c r="L2599" i="2"/>
  <c r="O2598" i="2"/>
  <c r="N2598" i="2"/>
  <c r="M2598" i="2"/>
  <c r="L2598" i="2"/>
  <c r="O2597" i="2"/>
  <c r="N2597" i="2"/>
  <c r="M2597" i="2"/>
  <c r="L2597" i="2"/>
  <c r="O2596" i="2"/>
  <c r="N2596" i="2"/>
  <c r="M2596" i="2"/>
  <c r="L2596" i="2"/>
  <c r="O2595" i="2"/>
  <c r="N2595" i="2"/>
  <c r="M2595" i="2"/>
  <c r="L2595" i="2"/>
  <c r="O2594" i="2"/>
  <c r="N2594" i="2"/>
  <c r="M2594" i="2"/>
  <c r="L2594" i="2"/>
  <c r="O2593" i="2"/>
  <c r="N2593" i="2"/>
  <c r="M2593" i="2"/>
  <c r="L2593" i="2"/>
  <c r="O2592" i="2"/>
  <c r="N2592" i="2"/>
  <c r="M2592" i="2"/>
  <c r="L2592" i="2"/>
  <c r="O2591" i="2"/>
  <c r="N2591" i="2"/>
  <c r="M2591" i="2"/>
  <c r="L2591" i="2"/>
  <c r="O2590" i="2"/>
  <c r="N2590" i="2"/>
  <c r="M2590" i="2"/>
  <c r="L2590" i="2"/>
  <c r="O2589" i="2"/>
  <c r="N2589" i="2"/>
  <c r="M2589" i="2"/>
  <c r="L2589" i="2"/>
  <c r="O2588" i="2"/>
  <c r="N2588" i="2"/>
  <c r="M2588" i="2"/>
  <c r="L2588" i="2"/>
  <c r="O2587" i="2"/>
  <c r="N2587" i="2"/>
  <c r="M2587" i="2"/>
  <c r="L2587" i="2"/>
  <c r="O2586" i="2"/>
  <c r="N2586" i="2"/>
  <c r="M2586" i="2"/>
  <c r="L2586" i="2"/>
  <c r="O2585" i="2"/>
  <c r="N2585" i="2"/>
  <c r="M2585" i="2"/>
  <c r="L2585" i="2"/>
  <c r="O2584" i="2"/>
  <c r="N2584" i="2"/>
  <c r="M2584" i="2"/>
  <c r="L2584" i="2"/>
  <c r="O2583" i="2"/>
  <c r="N2583" i="2"/>
  <c r="M2583" i="2"/>
  <c r="L2583" i="2"/>
  <c r="O2582" i="2"/>
  <c r="N2582" i="2"/>
  <c r="M2582" i="2"/>
  <c r="L2582" i="2"/>
  <c r="O2581" i="2"/>
  <c r="N2581" i="2"/>
  <c r="M2581" i="2"/>
  <c r="L2581" i="2"/>
  <c r="O2580" i="2"/>
  <c r="N2580" i="2"/>
  <c r="M2580" i="2"/>
  <c r="L2580" i="2"/>
  <c r="O2579" i="2"/>
  <c r="N2579" i="2"/>
  <c r="M2579" i="2"/>
  <c r="L2579" i="2"/>
  <c r="O2578" i="2"/>
  <c r="N2578" i="2"/>
  <c r="M2578" i="2"/>
  <c r="L2578" i="2"/>
  <c r="O2577" i="2"/>
  <c r="N2577" i="2"/>
  <c r="M2577" i="2"/>
  <c r="L2577" i="2"/>
  <c r="O2576" i="2"/>
  <c r="N2576" i="2"/>
  <c r="M2576" i="2"/>
  <c r="L2576" i="2"/>
  <c r="O2575" i="2"/>
  <c r="N2575" i="2"/>
  <c r="M2575" i="2"/>
  <c r="L2575" i="2"/>
  <c r="O2574" i="2"/>
  <c r="N2574" i="2"/>
  <c r="M2574" i="2"/>
  <c r="L2574" i="2"/>
  <c r="O2573" i="2"/>
  <c r="N2573" i="2"/>
  <c r="M2573" i="2"/>
  <c r="L2573" i="2"/>
  <c r="O2572" i="2"/>
  <c r="N2572" i="2"/>
  <c r="M2572" i="2"/>
  <c r="L2572" i="2"/>
  <c r="O2571" i="2"/>
  <c r="N2571" i="2"/>
  <c r="M2571" i="2"/>
  <c r="L2571" i="2"/>
  <c r="O2570" i="2"/>
  <c r="N2570" i="2"/>
  <c r="M2570" i="2"/>
  <c r="L2570" i="2"/>
  <c r="O2569" i="2"/>
  <c r="N2569" i="2"/>
  <c r="M2569" i="2"/>
  <c r="L2569" i="2"/>
  <c r="O2568" i="2"/>
  <c r="N2568" i="2"/>
  <c r="M2568" i="2"/>
  <c r="L2568" i="2"/>
  <c r="O2567" i="2"/>
  <c r="N2567" i="2"/>
  <c r="M2567" i="2"/>
  <c r="L2567" i="2"/>
  <c r="O2566" i="2"/>
  <c r="N2566" i="2"/>
  <c r="M2566" i="2"/>
  <c r="L2566" i="2"/>
  <c r="O2565" i="2"/>
  <c r="N2565" i="2"/>
  <c r="M2565" i="2"/>
  <c r="L2565" i="2"/>
  <c r="O2564" i="2"/>
  <c r="N2564" i="2"/>
  <c r="M2564" i="2"/>
  <c r="L2564" i="2"/>
  <c r="O2563" i="2"/>
  <c r="N2563" i="2"/>
  <c r="M2563" i="2"/>
  <c r="L2563" i="2"/>
  <c r="O2562" i="2"/>
  <c r="N2562" i="2"/>
  <c r="M2562" i="2"/>
  <c r="L2562" i="2"/>
  <c r="O2561" i="2"/>
  <c r="N2561" i="2"/>
  <c r="M2561" i="2"/>
  <c r="L2561" i="2"/>
  <c r="O2560" i="2"/>
  <c r="N2560" i="2"/>
  <c r="M2560" i="2"/>
  <c r="L2560" i="2"/>
  <c r="O2559" i="2"/>
  <c r="N2559" i="2"/>
  <c r="M2559" i="2"/>
  <c r="L2559" i="2"/>
  <c r="O2558" i="2"/>
  <c r="N2558" i="2"/>
  <c r="M2558" i="2"/>
  <c r="L2558" i="2"/>
  <c r="O2557" i="2"/>
  <c r="N2557" i="2"/>
  <c r="M2557" i="2"/>
  <c r="L2557" i="2"/>
  <c r="O2556" i="2"/>
  <c r="N2556" i="2"/>
  <c r="M2556" i="2"/>
  <c r="L2556" i="2"/>
  <c r="O2555" i="2"/>
  <c r="N2555" i="2"/>
  <c r="M2555" i="2"/>
  <c r="L2555" i="2"/>
  <c r="O2554" i="2"/>
  <c r="N2554" i="2"/>
  <c r="M2554" i="2"/>
  <c r="L2554" i="2"/>
  <c r="O2553" i="2"/>
  <c r="N2553" i="2"/>
  <c r="M2553" i="2"/>
  <c r="L2553" i="2"/>
  <c r="O2552" i="2"/>
  <c r="N2552" i="2"/>
  <c r="M2552" i="2"/>
  <c r="L2552" i="2"/>
  <c r="O2551" i="2"/>
  <c r="N2551" i="2"/>
  <c r="M2551" i="2"/>
  <c r="L2551" i="2"/>
  <c r="O2550" i="2"/>
  <c r="N2550" i="2"/>
  <c r="M2550" i="2"/>
  <c r="L2550" i="2"/>
  <c r="O2549" i="2"/>
  <c r="N2549" i="2"/>
  <c r="M2549" i="2"/>
  <c r="L2549" i="2"/>
  <c r="O2548" i="2"/>
  <c r="N2548" i="2"/>
  <c r="M2548" i="2"/>
  <c r="L2548" i="2"/>
  <c r="O2547" i="2"/>
  <c r="N2547" i="2"/>
  <c r="M2547" i="2"/>
  <c r="L2547" i="2"/>
  <c r="O2546" i="2"/>
  <c r="N2546" i="2"/>
  <c r="M2546" i="2"/>
  <c r="L2546" i="2"/>
  <c r="O2545" i="2"/>
  <c r="N2545" i="2"/>
  <c r="M2545" i="2"/>
  <c r="L2545" i="2"/>
  <c r="O2544" i="2"/>
  <c r="N2544" i="2"/>
  <c r="M2544" i="2"/>
  <c r="L2544" i="2"/>
  <c r="O2543" i="2"/>
  <c r="N2543" i="2"/>
  <c r="M2543" i="2"/>
  <c r="L2543" i="2"/>
  <c r="O2542" i="2"/>
  <c r="N2542" i="2"/>
  <c r="M2542" i="2"/>
  <c r="L2542" i="2"/>
  <c r="O2541" i="2"/>
  <c r="N2541" i="2"/>
  <c r="M2541" i="2"/>
  <c r="L2541" i="2"/>
  <c r="O2540" i="2"/>
  <c r="N2540" i="2"/>
  <c r="M2540" i="2"/>
  <c r="L2540" i="2"/>
  <c r="O2539" i="2"/>
  <c r="N2539" i="2"/>
  <c r="M2539" i="2"/>
  <c r="L2539" i="2"/>
  <c r="O2538" i="2"/>
  <c r="N2538" i="2"/>
  <c r="M2538" i="2"/>
  <c r="L2538" i="2"/>
  <c r="O2537" i="2"/>
  <c r="N2537" i="2"/>
  <c r="M2537" i="2"/>
  <c r="L2537" i="2"/>
  <c r="O2536" i="2"/>
  <c r="N2536" i="2"/>
  <c r="M2536" i="2"/>
  <c r="L2536" i="2"/>
  <c r="O2535" i="2"/>
  <c r="N2535" i="2"/>
  <c r="M2535" i="2"/>
  <c r="L2535" i="2"/>
  <c r="O2534" i="2"/>
  <c r="N2534" i="2"/>
  <c r="M2534" i="2"/>
  <c r="L2534" i="2"/>
  <c r="O2533" i="2"/>
  <c r="N2533" i="2"/>
  <c r="M2533" i="2"/>
  <c r="L2533" i="2"/>
  <c r="O2532" i="2"/>
  <c r="N2532" i="2"/>
  <c r="M2532" i="2"/>
  <c r="L2532" i="2"/>
  <c r="O2531" i="2"/>
  <c r="N2531" i="2"/>
  <c r="M2531" i="2"/>
  <c r="L2531" i="2"/>
  <c r="O2530" i="2"/>
  <c r="N2530" i="2"/>
  <c r="M2530" i="2"/>
  <c r="L2530" i="2"/>
  <c r="O2529" i="2"/>
  <c r="N2529" i="2"/>
  <c r="M2529" i="2"/>
  <c r="L2529" i="2"/>
  <c r="O2528" i="2"/>
  <c r="N2528" i="2"/>
  <c r="M2528" i="2"/>
  <c r="L2528" i="2"/>
  <c r="O2527" i="2"/>
  <c r="N2527" i="2"/>
  <c r="M2527" i="2"/>
  <c r="L2527" i="2"/>
  <c r="O2526" i="2"/>
  <c r="N2526" i="2"/>
  <c r="M2526" i="2"/>
  <c r="L2526" i="2"/>
  <c r="O2525" i="2"/>
  <c r="N2525" i="2"/>
  <c r="M2525" i="2"/>
  <c r="L2525" i="2"/>
  <c r="O2524" i="2"/>
  <c r="N2524" i="2"/>
  <c r="M2524" i="2"/>
  <c r="L2524" i="2"/>
  <c r="O2523" i="2"/>
  <c r="N2523" i="2"/>
  <c r="M2523" i="2"/>
  <c r="L2523" i="2"/>
  <c r="O2522" i="2"/>
  <c r="N2522" i="2"/>
  <c r="M2522" i="2"/>
  <c r="L2522" i="2"/>
  <c r="O2521" i="2"/>
  <c r="N2521" i="2"/>
  <c r="M2521" i="2"/>
  <c r="L2521" i="2"/>
  <c r="O2520" i="2"/>
  <c r="N2520" i="2"/>
  <c r="M2520" i="2"/>
  <c r="L2520" i="2"/>
  <c r="O2519" i="2"/>
  <c r="N2519" i="2"/>
  <c r="M2519" i="2"/>
  <c r="L2519" i="2"/>
  <c r="O2518" i="2"/>
  <c r="N2518" i="2"/>
  <c r="M2518" i="2"/>
  <c r="L2518" i="2"/>
  <c r="O2517" i="2"/>
  <c r="N2517" i="2"/>
  <c r="M2517" i="2"/>
  <c r="L2517" i="2"/>
  <c r="O2516" i="2"/>
  <c r="N2516" i="2"/>
  <c r="M2516" i="2"/>
  <c r="L2516" i="2"/>
  <c r="O2515" i="2"/>
  <c r="N2515" i="2"/>
  <c r="M2515" i="2"/>
  <c r="L2515" i="2"/>
  <c r="O2514" i="2"/>
  <c r="N2514" i="2"/>
  <c r="M2514" i="2"/>
  <c r="L2514" i="2"/>
  <c r="O2513" i="2"/>
  <c r="N2513" i="2"/>
  <c r="M2513" i="2"/>
  <c r="L2513" i="2"/>
  <c r="O2512" i="2"/>
  <c r="N2512" i="2"/>
  <c r="M2512" i="2"/>
  <c r="L2512" i="2"/>
  <c r="O2511" i="2"/>
  <c r="N2511" i="2"/>
  <c r="M2511" i="2"/>
  <c r="L2511" i="2"/>
  <c r="O2510" i="2"/>
  <c r="N2510" i="2"/>
  <c r="M2510" i="2"/>
  <c r="L2510" i="2"/>
  <c r="O2509" i="2"/>
  <c r="N2509" i="2"/>
  <c r="M2509" i="2"/>
  <c r="L2509" i="2"/>
  <c r="O2508" i="2"/>
  <c r="N2508" i="2"/>
  <c r="M2508" i="2"/>
  <c r="L2508" i="2"/>
  <c r="O2507" i="2"/>
  <c r="N2507" i="2"/>
  <c r="M2507" i="2"/>
  <c r="L2507" i="2"/>
  <c r="O2506" i="2"/>
  <c r="N2506" i="2"/>
  <c r="M2506" i="2"/>
  <c r="L2506" i="2"/>
  <c r="O2505" i="2"/>
  <c r="N2505" i="2"/>
  <c r="M2505" i="2"/>
  <c r="L2505" i="2"/>
  <c r="O2504" i="2"/>
  <c r="N2504" i="2"/>
  <c r="M2504" i="2"/>
  <c r="L2504" i="2"/>
  <c r="O2503" i="2"/>
  <c r="N2503" i="2"/>
  <c r="M2503" i="2"/>
  <c r="L2503" i="2"/>
  <c r="O2502" i="2"/>
  <c r="N2502" i="2"/>
  <c r="M2502" i="2"/>
  <c r="L2502" i="2"/>
  <c r="O2501" i="2"/>
  <c r="N2501" i="2"/>
  <c r="M2501" i="2"/>
  <c r="L2501" i="2"/>
  <c r="O2500" i="2"/>
  <c r="N2500" i="2"/>
  <c r="M2500" i="2"/>
  <c r="L2500" i="2"/>
  <c r="O2499" i="2"/>
  <c r="N2499" i="2"/>
  <c r="M2499" i="2"/>
  <c r="L2499" i="2"/>
  <c r="O2498" i="2"/>
  <c r="N2498" i="2"/>
  <c r="M2498" i="2"/>
  <c r="L2498" i="2"/>
  <c r="O2497" i="2"/>
  <c r="N2497" i="2"/>
  <c r="M2497" i="2"/>
  <c r="L2497" i="2"/>
  <c r="O2496" i="2"/>
  <c r="N2496" i="2"/>
  <c r="M2496" i="2"/>
  <c r="L2496" i="2"/>
  <c r="O2495" i="2"/>
  <c r="N2495" i="2"/>
  <c r="M2495" i="2"/>
  <c r="L2495" i="2"/>
  <c r="O2494" i="2"/>
  <c r="N2494" i="2"/>
  <c r="M2494" i="2"/>
  <c r="L2494" i="2"/>
  <c r="O2493" i="2"/>
  <c r="N2493" i="2"/>
  <c r="M2493" i="2"/>
  <c r="L2493" i="2"/>
  <c r="O2492" i="2"/>
  <c r="N2492" i="2"/>
  <c r="M2492" i="2"/>
  <c r="L2492" i="2"/>
  <c r="O2491" i="2"/>
  <c r="N2491" i="2"/>
  <c r="M2491" i="2"/>
  <c r="L2491" i="2"/>
  <c r="O2490" i="2"/>
  <c r="N2490" i="2"/>
  <c r="M2490" i="2"/>
  <c r="L2490" i="2"/>
  <c r="O2489" i="2"/>
  <c r="N2489" i="2"/>
  <c r="M2489" i="2"/>
  <c r="L2489" i="2"/>
  <c r="O2488" i="2"/>
  <c r="N2488" i="2"/>
  <c r="M2488" i="2"/>
  <c r="L2488" i="2"/>
  <c r="O2487" i="2"/>
  <c r="N2487" i="2"/>
  <c r="M2487" i="2"/>
  <c r="L2487" i="2"/>
  <c r="O2486" i="2"/>
  <c r="N2486" i="2"/>
  <c r="M2486" i="2"/>
  <c r="L2486" i="2"/>
  <c r="O2485" i="2"/>
  <c r="N2485" i="2"/>
  <c r="M2485" i="2"/>
  <c r="L2485" i="2"/>
  <c r="O2484" i="2"/>
  <c r="N2484" i="2"/>
  <c r="M2484" i="2"/>
  <c r="L2484" i="2"/>
  <c r="O2483" i="2"/>
  <c r="N2483" i="2"/>
  <c r="M2483" i="2"/>
  <c r="L2483" i="2"/>
  <c r="O2482" i="2"/>
  <c r="N2482" i="2"/>
  <c r="M2482" i="2"/>
  <c r="L2482" i="2"/>
  <c r="O2481" i="2"/>
  <c r="N2481" i="2"/>
  <c r="M2481" i="2"/>
  <c r="L2481" i="2"/>
  <c r="O2480" i="2"/>
  <c r="N2480" i="2"/>
  <c r="M2480" i="2"/>
  <c r="L2480" i="2"/>
  <c r="O2479" i="2"/>
  <c r="N2479" i="2"/>
  <c r="M2479" i="2"/>
  <c r="L2479" i="2"/>
  <c r="O2478" i="2"/>
  <c r="N2478" i="2"/>
  <c r="M2478" i="2"/>
  <c r="L2478" i="2"/>
  <c r="O2477" i="2"/>
  <c r="N2477" i="2"/>
  <c r="M2477" i="2"/>
  <c r="L2477" i="2"/>
  <c r="O2476" i="2"/>
  <c r="N2476" i="2"/>
  <c r="M2476" i="2"/>
  <c r="L2476" i="2"/>
  <c r="O2475" i="2"/>
  <c r="N2475" i="2"/>
  <c r="M2475" i="2"/>
  <c r="L2475" i="2"/>
  <c r="O2474" i="2"/>
  <c r="N2474" i="2"/>
  <c r="M2474" i="2"/>
  <c r="L2474" i="2"/>
  <c r="O2473" i="2"/>
  <c r="N2473" i="2"/>
  <c r="M2473" i="2"/>
  <c r="L2473" i="2"/>
  <c r="O2472" i="2"/>
  <c r="N2472" i="2"/>
  <c r="M2472" i="2"/>
  <c r="L2472" i="2"/>
  <c r="O2471" i="2"/>
  <c r="N2471" i="2"/>
  <c r="M2471" i="2"/>
  <c r="L2471" i="2"/>
  <c r="O2470" i="2"/>
  <c r="N2470" i="2"/>
  <c r="M2470" i="2"/>
  <c r="L2470" i="2"/>
  <c r="O2469" i="2"/>
  <c r="N2469" i="2"/>
  <c r="M2469" i="2"/>
  <c r="L2469" i="2"/>
  <c r="O2468" i="2"/>
  <c r="N2468" i="2"/>
  <c r="M2468" i="2"/>
  <c r="L2468" i="2"/>
  <c r="O2467" i="2"/>
  <c r="N2467" i="2"/>
  <c r="M2467" i="2"/>
  <c r="L2467" i="2"/>
  <c r="O2466" i="2"/>
  <c r="N2466" i="2"/>
  <c r="M2466" i="2"/>
  <c r="L2466" i="2"/>
  <c r="O2465" i="2"/>
  <c r="N2465" i="2"/>
  <c r="M2465" i="2"/>
  <c r="L2465" i="2"/>
  <c r="O2464" i="2"/>
  <c r="N2464" i="2"/>
  <c r="M2464" i="2"/>
  <c r="L2464" i="2"/>
  <c r="O2463" i="2"/>
  <c r="N2463" i="2"/>
  <c r="M2463" i="2"/>
  <c r="L2463" i="2"/>
  <c r="O2462" i="2"/>
  <c r="N2462" i="2"/>
  <c r="M2462" i="2"/>
  <c r="L2462" i="2"/>
  <c r="O2461" i="2"/>
  <c r="N2461" i="2"/>
  <c r="M2461" i="2"/>
  <c r="L2461" i="2"/>
  <c r="O2460" i="2"/>
  <c r="N2460" i="2"/>
  <c r="M2460" i="2"/>
  <c r="L2460" i="2"/>
  <c r="O2459" i="2"/>
  <c r="N2459" i="2"/>
  <c r="M2459" i="2"/>
  <c r="L2459" i="2"/>
  <c r="O2458" i="2"/>
  <c r="N2458" i="2"/>
  <c r="M2458" i="2"/>
  <c r="L2458" i="2"/>
  <c r="O2457" i="2"/>
  <c r="N2457" i="2"/>
  <c r="M2457" i="2"/>
  <c r="L2457" i="2"/>
  <c r="O2456" i="2"/>
  <c r="N2456" i="2"/>
  <c r="M2456" i="2"/>
  <c r="L2456" i="2"/>
  <c r="O2455" i="2"/>
  <c r="N2455" i="2"/>
  <c r="M2455" i="2"/>
  <c r="L2455" i="2"/>
  <c r="O2454" i="2"/>
  <c r="N2454" i="2"/>
  <c r="M2454" i="2"/>
  <c r="L2454" i="2"/>
  <c r="O2453" i="2"/>
  <c r="N2453" i="2"/>
  <c r="M2453" i="2"/>
  <c r="L2453" i="2"/>
  <c r="O2452" i="2"/>
  <c r="N2452" i="2"/>
  <c r="M2452" i="2"/>
  <c r="L2452" i="2"/>
  <c r="O2451" i="2"/>
  <c r="N2451" i="2"/>
  <c r="M2451" i="2"/>
  <c r="L2451" i="2"/>
  <c r="O2450" i="2"/>
  <c r="N2450" i="2"/>
  <c r="M2450" i="2"/>
  <c r="L2450" i="2"/>
  <c r="O2449" i="2"/>
  <c r="N2449" i="2"/>
  <c r="M2449" i="2"/>
  <c r="L2449" i="2"/>
  <c r="O2448" i="2"/>
  <c r="N2448" i="2"/>
  <c r="M2448" i="2"/>
  <c r="L2448" i="2"/>
  <c r="O2447" i="2"/>
  <c r="N2447" i="2"/>
  <c r="M2447" i="2"/>
  <c r="L2447" i="2"/>
  <c r="O2446" i="2"/>
  <c r="N2446" i="2"/>
  <c r="M2446" i="2"/>
  <c r="L2446" i="2"/>
  <c r="O2445" i="2"/>
  <c r="N2445" i="2"/>
  <c r="M2445" i="2"/>
  <c r="L2445" i="2"/>
  <c r="O2444" i="2"/>
  <c r="N2444" i="2"/>
  <c r="M2444" i="2"/>
  <c r="L2444" i="2"/>
  <c r="O2443" i="2"/>
  <c r="N2443" i="2"/>
  <c r="M2443" i="2"/>
  <c r="L2443" i="2"/>
  <c r="O2442" i="2"/>
  <c r="N2442" i="2"/>
  <c r="M2442" i="2"/>
  <c r="L2442" i="2"/>
  <c r="O2441" i="2"/>
  <c r="N2441" i="2"/>
  <c r="M2441" i="2"/>
  <c r="L2441" i="2"/>
  <c r="O2440" i="2"/>
  <c r="N2440" i="2"/>
  <c r="M2440" i="2"/>
  <c r="L2440" i="2"/>
  <c r="O2439" i="2"/>
  <c r="N2439" i="2"/>
  <c r="M2439" i="2"/>
  <c r="L2439" i="2"/>
  <c r="O2438" i="2"/>
  <c r="N2438" i="2"/>
  <c r="M2438" i="2"/>
  <c r="L2438" i="2"/>
  <c r="O2437" i="2"/>
  <c r="N2437" i="2"/>
  <c r="M2437" i="2"/>
  <c r="L2437" i="2"/>
  <c r="O2436" i="2"/>
  <c r="N2436" i="2"/>
  <c r="M2436" i="2"/>
  <c r="L2436" i="2"/>
  <c r="O2435" i="2"/>
  <c r="N2435" i="2"/>
  <c r="M2435" i="2"/>
  <c r="L2435" i="2"/>
  <c r="O2434" i="2"/>
  <c r="N2434" i="2"/>
  <c r="M2434" i="2"/>
  <c r="L2434" i="2"/>
  <c r="O2433" i="2"/>
  <c r="N2433" i="2"/>
  <c r="M2433" i="2"/>
  <c r="L2433" i="2"/>
  <c r="O2432" i="2"/>
  <c r="N2432" i="2"/>
  <c r="M2432" i="2"/>
  <c r="L2432" i="2"/>
  <c r="O2431" i="2"/>
  <c r="N2431" i="2"/>
  <c r="M2431" i="2"/>
  <c r="L2431" i="2"/>
  <c r="O2430" i="2"/>
  <c r="N2430" i="2"/>
  <c r="M2430" i="2"/>
  <c r="L2430" i="2"/>
  <c r="O2429" i="2"/>
  <c r="N2429" i="2"/>
  <c r="M2429" i="2"/>
  <c r="L2429" i="2"/>
  <c r="O2428" i="2"/>
  <c r="N2428" i="2"/>
  <c r="M2428" i="2"/>
  <c r="L2428" i="2"/>
  <c r="O2427" i="2"/>
  <c r="N2427" i="2"/>
  <c r="M2427" i="2"/>
  <c r="L2427" i="2"/>
  <c r="O2426" i="2"/>
  <c r="N2426" i="2"/>
  <c r="M2426" i="2"/>
  <c r="L2426" i="2"/>
  <c r="O2425" i="2"/>
  <c r="N2425" i="2"/>
  <c r="M2425" i="2"/>
  <c r="L2425" i="2"/>
  <c r="O2424" i="2"/>
  <c r="N2424" i="2"/>
  <c r="M2424" i="2"/>
  <c r="L2424" i="2"/>
  <c r="O2423" i="2"/>
  <c r="N2423" i="2"/>
  <c r="M2423" i="2"/>
  <c r="L2423" i="2"/>
  <c r="O2422" i="2"/>
  <c r="N2422" i="2"/>
  <c r="M2422" i="2"/>
  <c r="L2422" i="2"/>
  <c r="O2421" i="2"/>
  <c r="N2421" i="2"/>
  <c r="M2421" i="2"/>
  <c r="L2421" i="2"/>
  <c r="O2420" i="2"/>
  <c r="N2420" i="2"/>
  <c r="M2420" i="2"/>
  <c r="L2420" i="2"/>
  <c r="O2419" i="2"/>
  <c r="N2419" i="2"/>
  <c r="M2419" i="2"/>
  <c r="L2419" i="2"/>
  <c r="O2418" i="2"/>
  <c r="N2418" i="2"/>
  <c r="M2418" i="2"/>
  <c r="L2418" i="2"/>
  <c r="O2417" i="2"/>
  <c r="N2417" i="2"/>
  <c r="M2417" i="2"/>
  <c r="L2417" i="2"/>
  <c r="O2416" i="2"/>
  <c r="N2416" i="2"/>
  <c r="M2416" i="2"/>
  <c r="L2416" i="2"/>
  <c r="O2415" i="2"/>
  <c r="N2415" i="2"/>
  <c r="M2415" i="2"/>
  <c r="L2415" i="2"/>
  <c r="O2414" i="2"/>
  <c r="N2414" i="2"/>
  <c r="M2414" i="2"/>
  <c r="L2414" i="2"/>
  <c r="O2413" i="2"/>
  <c r="N2413" i="2"/>
  <c r="M2413" i="2"/>
  <c r="L2413" i="2"/>
  <c r="O2412" i="2"/>
  <c r="N2412" i="2"/>
  <c r="M2412" i="2"/>
  <c r="L2412" i="2"/>
  <c r="O2411" i="2"/>
  <c r="N2411" i="2"/>
  <c r="M2411" i="2"/>
  <c r="L2411" i="2"/>
  <c r="O2410" i="2"/>
  <c r="N2410" i="2"/>
  <c r="M2410" i="2"/>
  <c r="L2410" i="2"/>
  <c r="O2409" i="2"/>
  <c r="N2409" i="2"/>
  <c r="M2409" i="2"/>
  <c r="L2409" i="2"/>
  <c r="O2408" i="2"/>
  <c r="N2408" i="2"/>
  <c r="M2408" i="2"/>
  <c r="L2408" i="2"/>
  <c r="O2407" i="2"/>
  <c r="N2407" i="2"/>
  <c r="M2407" i="2"/>
  <c r="L2407" i="2"/>
  <c r="O2406" i="2"/>
  <c r="N2406" i="2"/>
  <c r="M2406" i="2"/>
  <c r="L2406" i="2"/>
  <c r="O2405" i="2"/>
  <c r="N2405" i="2"/>
  <c r="M2405" i="2"/>
  <c r="L2405" i="2"/>
  <c r="O2404" i="2"/>
  <c r="N2404" i="2"/>
  <c r="M2404" i="2"/>
  <c r="L2404" i="2"/>
  <c r="O2403" i="2"/>
  <c r="N2403" i="2"/>
  <c r="M2403" i="2"/>
  <c r="L2403" i="2"/>
  <c r="O2402" i="2"/>
  <c r="N2402" i="2"/>
  <c r="M2402" i="2"/>
  <c r="L2402" i="2"/>
  <c r="O2401" i="2"/>
  <c r="N2401" i="2"/>
  <c r="M2401" i="2"/>
  <c r="L2401" i="2"/>
  <c r="O2400" i="2"/>
  <c r="N2400" i="2"/>
  <c r="M2400" i="2"/>
  <c r="L2400" i="2"/>
  <c r="O2399" i="2"/>
  <c r="N2399" i="2"/>
  <c r="M2399" i="2"/>
  <c r="L2399" i="2"/>
  <c r="O2398" i="2"/>
  <c r="N2398" i="2"/>
  <c r="M2398" i="2"/>
  <c r="L2398" i="2"/>
  <c r="O2397" i="2"/>
  <c r="N2397" i="2"/>
  <c r="M2397" i="2"/>
  <c r="L2397" i="2"/>
  <c r="O2396" i="2"/>
  <c r="N2396" i="2"/>
  <c r="M2396" i="2"/>
  <c r="L2396" i="2"/>
  <c r="O2395" i="2"/>
  <c r="N2395" i="2"/>
  <c r="M2395" i="2"/>
  <c r="L2395" i="2"/>
  <c r="O2394" i="2"/>
  <c r="N2394" i="2"/>
  <c r="M2394" i="2"/>
  <c r="L2394" i="2"/>
  <c r="O2393" i="2"/>
  <c r="N2393" i="2"/>
  <c r="M2393" i="2"/>
  <c r="L2393" i="2"/>
  <c r="O2392" i="2"/>
  <c r="N2392" i="2"/>
  <c r="M2392" i="2"/>
  <c r="L2392" i="2"/>
  <c r="O2391" i="2"/>
  <c r="N2391" i="2"/>
  <c r="M2391" i="2"/>
  <c r="L2391" i="2"/>
  <c r="O2390" i="2"/>
  <c r="N2390" i="2"/>
  <c r="M2390" i="2"/>
  <c r="L2390" i="2"/>
  <c r="O2389" i="2"/>
  <c r="N2389" i="2"/>
  <c r="M2389" i="2"/>
  <c r="L2389" i="2"/>
  <c r="O2388" i="2"/>
  <c r="N2388" i="2"/>
  <c r="M2388" i="2"/>
  <c r="L2388" i="2"/>
  <c r="O2387" i="2"/>
  <c r="N2387" i="2"/>
  <c r="M2387" i="2"/>
  <c r="L2387" i="2"/>
  <c r="O2386" i="2"/>
  <c r="N2386" i="2"/>
  <c r="M2386" i="2"/>
  <c r="L2386" i="2"/>
  <c r="O2385" i="2"/>
  <c r="N2385" i="2"/>
  <c r="M2385" i="2"/>
  <c r="L2385" i="2"/>
  <c r="O2384" i="2"/>
  <c r="N2384" i="2"/>
  <c r="M2384" i="2"/>
  <c r="L2384" i="2"/>
  <c r="O2383" i="2"/>
  <c r="N2383" i="2"/>
  <c r="M2383" i="2"/>
  <c r="L2383" i="2"/>
  <c r="O2382" i="2"/>
  <c r="N2382" i="2"/>
  <c r="M2382" i="2"/>
  <c r="L2382" i="2"/>
  <c r="O2381" i="2"/>
  <c r="N2381" i="2"/>
  <c r="M2381" i="2"/>
  <c r="L2381" i="2"/>
  <c r="O2380" i="2"/>
  <c r="N2380" i="2"/>
  <c r="M2380" i="2"/>
  <c r="L2380" i="2"/>
  <c r="O2379" i="2"/>
  <c r="N2379" i="2"/>
  <c r="M2379" i="2"/>
  <c r="L2379" i="2"/>
  <c r="O2378" i="2"/>
  <c r="N2378" i="2"/>
  <c r="M2378" i="2"/>
  <c r="L2378" i="2"/>
  <c r="O2377" i="2"/>
  <c r="N2377" i="2"/>
  <c r="M2377" i="2"/>
  <c r="L2377" i="2"/>
  <c r="O2376" i="2"/>
  <c r="N2376" i="2"/>
  <c r="M2376" i="2"/>
  <c r="L2376" i="2"/>
  <c r="O2375" i="2"/>
  <c r="N2375" i="2"/>
  <c r="M2375" i="2"/>
  <c r="L2375" i="2"/>
  <c r="O2374" i="2"/>
  <c r="N2374" i="2"/>
  <c r="M2374" i="2"/>
  <c r="L2374" i="2"/>
  <c r="O2373" i="2"/>
  <c r="N2373" i="2"/>
  <c r="M2373" i="2"/>
  <c r="L2373" i="2"/>
  <c r="O2372" i="2"/>
  <c r="N2372" i="2"/>
  <c r="M2372" i="2"/>
  <c r="L2372" i="2"/>
  <c r="O2371" i="2"/>
  <c r="N2371" i="2"/>
  <c r="M2371" i="2"/>
  <c r="L2371" i="2"/>
  <c r="O2370" i="2"/>
  <c r="N2370" i="2"/>
  <c r="M2370" i="2"/>
  <c r="L2370" i="2"/>
  <c r="O2369" i="2"/>
  <c r="N2369" i="2"/>
  <c r="M2369" i="2"/>
  <c r="L2369" i="2"/>
  <c r="O2368" i="2"/>
  <c r="N2368" i="2"/>
  <c r="M2368" i="2"/>
  <c r="L2368" i="2"/>
  <c r="O2367" i="2"/>
  <c r="N2367" i="2"/>
  <c r="M2367" i="2"/>
  <c r="L2367" i="2"/>
  <c r="O2366" i="2"/>
  <c r="N2366" i="2"/>
  <c r="M2366" i="2"/>
  <c r="L2366" i="2"/>
  <c r="O2365" i="2"/>
  <c r="N2365" i="2"/>
  <c r="M2365" i="2"/>
  <c r="L2365" i="2"/>
  <c r="O2364" i="2"/>
  <c r="N2364" i="2"/>
  <c r="M2364" i="2"/>
  <c r="L2364" i="2"/>
  <c r="O2363" i="2"/>
  <c r="N2363" i="2"/>
  <c r="M2363" i="2"/>
  <c r="L2363" i="2"/>
  <c r="O2362" i="2"/>
  <c r="N2362" i="2"/>
  <c r="M2362" i="2"/>
  <c r="L2362" i="2"/>
  <c r="O2361" i="2"/>
  <c r="N2361" i="2"/>
  <c r="M2361" i="2"/>
  <c r="L2361" i="2"/>
  <c r="O2360" i="2"/>
  <c r="N2360" i="2"/>
  <c r="M2360" i="2"/>
  <c r="L2360" i="2"/>
  <c r="O2359" i="2"/>
  <c r="N2359" i="2"/>
  <c r="M2359" i="2"/>
  <c r="L2359" i="2"/>
  <c r="O2358" i="2"/>
  <c r="N2358" i="2"/>
  <c r="M2358" i="2"/>
  <c r="L2358" i="2"/>
  <c r="O2357" i="2"/>
  <c r="N2357" i="2"/>
  <c r="M2357" i="2"/>
  <c r="L2357" i="2"/>
  <c r="O2356" i="2"/>
  <c r="N2356" i="2"/>
  <c r="M2356" i="2"/>
  <c r="L2356" i="2"/>
  <c r="O2355" i="2"/>
  <c r="N2355" i="2"/>
  <c r="M2355" i="2"/>
  <c r="L2355" i="2"/>
  <c r="O2354" i="2"/>
  <c r="N2354" i="2"/>
  <c r="M2354" i="2"/>
  <c r="L2354" i="2"/>
  <c r="O2353" i="2"/>
  <c r="N2353" i="2"/>
  <c r="M2353" i="2"/>
  <c r="L2353" i="2"/>
  <c r="O2352" i="2"/>
  <c r="N2352" i="2"/>
  <c r="M2352" i="2"/>
  <c r="L2352" i="2"/>
  <c r="O2351" i="2"/>
  <c r="N2351" i="2"/>
  <c r="M2351" i="2"/>
  <c r="L2351" i="2"/>
  <c r="O2350" i="2"/>
  <c r="N2350" i="2"/>
  <c r="M2350" i="2"/>
  <c r="L2350" i="2"/>
  <c r="O2349" i="2"/>
  <c r="N2349" i="2"/>
  <c r="M2349" i="2"/>
  <c r="L2349" i="2"/>
  <c r="O2348" i="2"/>
  <c r="N2348" i="2"/>
  <c r="M2348" i="2"/>
  <c r="L2348" i="2"/>
  <c r="O2347" i="2"/>
  <c r="N2347" i="2"/>
  <c r="M2347" i="2"/>
  <c r="L2347" i="2"/>
  <c r="O2346" i="2"/>
  <c r="N2346" i="2"/>
  <c r="M2346" i="2"/>
  <c r="L2346" i="2"/>
  <c r="O2345" i="2"/>
  <c r="N2345" i="2"/>
  <c r="M2345" i="2"/>
  <c r="L2345" i="2"/>
  <c r="O2344" i="2"/>
  <c r="N2344" i="2"/>
  <c r="M2344" i="2"/>
  <c r="L2344" i="2"/>
  <c r="O2343" i="2"/>
  <c r="N2343" i="2"/>
  <c r="M2343" i="2"/>
  <c r="L2343" i="2"/>
  <c r="O2342" i="2"/>
  <c r="N2342" i="2"/>
  <c r="M2342" i="2"/>
  <c r="L2342" i="2"/>
  <c r="O2341" i="2"/>
  <c r="N2341" i="2"/>
  <c r="M2341" i="2"/>
  <c r="L2341" i="2"/>
  <c r="O2340" i="2"/>
  <c r="N2340" i="2"/>
  <c r="M2340" i="2"/>
  <c r="L2340" i="2"/>
  <c r="O2339" i="2"/>
  <c r="N2339" i="2"/>
  <c r="M2339" i="2"/>
  <c r="L2339" i="2"/>
  <c r="O2338" i="2"/>
  <c r="N2338" i="2"/>
  <c r="M2338" i="2"/>
  <c r="L2338" i="2"/>
  <c r="O2337" i="2"/>
  <c r="N2337" i="2"/>
  <c r="M2337" i="2"/>
  <c r="L2337" i="2"/>
  <c r="O2336" i="2"/>
  <c r="N2336" i="2"/>
  <c r="M2336" i="2"/>
  <c r="L2336" i="2"/>
  <c r="O2335" i="2"/>
  <c r="N2335" i="2"/>
  <c r="M2335" i="2"/>
  <c r="L2335" i="2"/>
  <c r="O2334" i="2"/>
  <c r="N2334" i="2"/>
  <c r="M2334" i="2"/>
  <c r="L2334" i="2"/>
  <c r="O2333" i="2"/>
  <c r="N2333" i="2"/>
  <c r="M2333" i="2"/>
  <c r="L2333" i="2"/>
  <c r="O2332" i="2"/>
  <c r="N2332" i="2"/>
  <c r="M2332" i="2"/>
  <c r="L2332" i="2"/>
  <c r="O2331" i="2"/>
  <c r="N2331" i="2"/>
  <c r="M2331" i="2"/>
  <c r="L2331" i="2"/>
  <c r="O2330" i="2"/>
  <c r="N2330" i="2"/>
  <c r="M2330" i="2"/>
  <c r="L2330" i="2"/>
  <c r="O2329" i="2"/>
  <c r="N2329" i="2"/>
  <c r="M2329" i="2"/>
  <c r="L2329" i="2"/>
  <c r="O2328" i="2"/>
  <c r="N2328" i="2"/>
  <c r="M2328" i="2"/>
  <c r="L2328" i="2"/>
  <c r="O2327" i="2"/>
  <c r="N2327" i="2"/>
  <c r="M2327" i="2"/>
  <c r="L2327" i="2"/>
  <c r="O2326" i="2"/>
  <c r="N2326" i="2"/>
  <c r="M2326" i="2"/>
  <c r="L2326" i="2"/>
  <c r="O2325" i="2"/>
  <c r="N2325" i="2"/>
  <c r="M2325" i="2"/>
  <c r="L2325" i="2"/>
  <c r="O2324" i="2"/>
  <c r="N2324" i="2"/>
  <c r="M2324" i="2"/>
  <c r="L2324" i="2"/>
  <c r="O2323" i="2"/>
  <c r="N2323" i="2"/>
  <c r="M2323" i="2"/>
  <c r="L2323" i="2"/>
  <c r="O2322" i="2"/>
  <c r="N2322" i="2"/>
  <c r="M2322" i="2"/>
  <c r="L2322" i="2"/>
  <c r="O2321" i="2"/>
  <c r="N2321" i="2"/>
  <c r="M2321" i="2"/>
  <c r="L2321" i="2"/>
  <c r="O2320" i="2"/>
  <c r="N2320" i="2"/>
  <c r="M2320" i="2"/>
  <c r="L2320" i="2"/>
  <c r="O2319" i="2"/>
  <c r="N2319" i="2"/>
  <c r="M2319" i="2"/>
  <c r="L2319" i="2"/>
  <c r="O2318" i="2"/>
  <c r="N2318" i="2"/>
  <c r="M2318" i="2"/>
  <c r="L2318" i="2"/>
  <c r="O2317" i="2"/>
  <c r="N2317" i="2"/>
  <c r="M2317" i="2"/>
  <c r="L2317" i="2"/>
  <c r="O2316" i="2"/>
  <c r="N2316" i="2"/>
  <c r="M2316" i="2"/>
  <c r="L2316" i="2"/>
  <c r="O2315" i="2"/>
  <c r="N2315" i="2"/>
  <c r="M2315" i="2"/>
  <c r="L2315" i="2"/>
  <c r="O2314" i="2"/>
  <c r="N2314" i="2"/>
  <c r="M2314" i="2"/>
  <c r="L2314" i="2"/>
  <c r="O2313" i="2"/>
  <c r="N2313" i="2"/>
  <c r="M2313" i="2"/>
  <c r="L2313" i="2"/>
  <c r="O2312" i="2"/>
  <c r="N2312" i="2"/>
  <c r="M2312" i="2"/>
  <c r="L2312" i="2"/>
  <c r="O2311" i="2"/>
  <c r="N2311" i="2"/>
  <c r="M2311" i="2"/>
  <c r="L2311" i="2"/>
  <c r="O2310" i="2"/>
  <c r="N2310" i="2"/>
  <c r="M2310" i="2"/>
  <c r="L2310" i="2"/>
  <c r="O2309" i="2"/>
  <c r="N2309" i="2"/>
  <c r="M2309" i="2"/>
  <c r="L2309" i="2"/>
  <c r="O2308" i="2"/>
  <c r="N2308" i="2"/>
  <c r="M2308" i="2"/>
  <c r="L2308" i="2"/>
  <c r="O2307" i="2"/>
  <c r="N2307" i="2"/>
  <c r="M2307" i="2"/>
  <c r="L2307" i="2"/>
  <c r="O2306" i="2"/>
  <c r="N2306" i="2"/>
  <c r="M2306" i="2"/>
  <c r="L2306" i="2"/>
  <c r="O2305" i="2"/>
  <c r="N2305" i="2"/>
  <c r="M2305" i="2"/>
  <c r="L2305" i="2"/>
  <c r="O2304" i="2"/>
  <c r="N2304" i="2"/>
  <c r="M2304" i="2"/>
  <c r="L2304" i="2"/>
  <c r="O2303" i="2"/>
  <c r="N2303" i="2"/>
  <c r="M2303" i="2"/>
  <c r="L2303" i="2"/>
  <c r="O2302" i="2"/>
  <c r="N2302" i="2"/>
  <c r="M2302" i="2"/>
  <c r="L2302" i="2"/>
  <c r="O2301" i="2"/>
  <c r="N2301" i="2"/>
  <c r="M2301" i="2"/>
  <c r="L2301" i="2"/>
  <c r="O2300" i="2"/>
  <c r="N2300" i="2"/>
  <c r="M2300" i="2"/>
  <c r="L2300" i="2"/>
  <c r="O2299" i="2"/>
  <c r="N2299" i="2"/>
  <c r="M2299" i="2"/>
  <c r="L2299" i="2"/>
  <c r="O2298" i="2"/>
  <c r="N2298" i="2"/>
  <c r="M2298" i="2"/>
  <c r="L2298" i="2"/>
  <c r="O2297" i="2"/>
  <c r="N2297" i="2"/>
  <c r="M2297" i="2"/>
  <c r="L2297" i="2"/>
  <c r="O2296" i="2"/>
  <c r="N2296" i="2"/>
  <c r="M2296" i="2"/>
  <c r="L2296" i="2"/>
  <c r="O2295" i="2"/>
  <c r="N2295" i="2"/>
  <c r="M2295" i="2"/>
  <c r="L2295" i="2"/>
  <c r="O2294" i="2"/>
  <c r="N2294" i="2"/>
  <c r="M2294" i="2"/>
  <c r="L2294" i="2"/>
  <c r="O2293" i="2"/>
  <c r="N2293" i="2"/>
  <c r="M2293" i="2"/>
  <c r="L2293" i="2"/>
  <c r="O2292" i="2"/>
  <c r="N2292" i="2"/>
  <c r="M2292" i="2"/>
  <c r="L2292" i="2"/>
  <c r="O2291" i="2"/>
  <c r="N2291" i="2"/>
  <c r="M2291" i="2"/>
  <c r="L2291" i="2"/>
  <c r="O2290" i="2"/>
  <c r="N2290" i="2"/>
  <c r="M2290" i="2"/>
  <c r="L2290" i="2"/>
  <c r="O2289" i="2"/>
  <c r="N2289" i="2"/>
  <c r="M2289" i="2"/>
  <c r="L2289" i="2"/>
  <c r="O2288" i="2"/>
  <c r="N2288" i="2"/>
  <c r="M2288" i="2"/>
  <c r="L2288" i="2"/>
  <c r="O2287" i="2"/>
  <c r="N2287" i="2"/>
  <c r="M2287" i="2"/>
  <c r="L2287" i="2"/>
  <c r="O2286" i="2"/>
  <c r="N2286" i="2"/>
  <c r="M2286" i="2"/>
  <c r="L2286" i="2"/>
  <c r="O2285" i="2"/>
  <c r="N2285" i="2"/>
  <c r="M2285" i="2"/>
  <c r="L2285" i="2"/>
  <c r="O2284" i="2"/>
  <c r="N2284" i="2"/>
  <c r="M2284" i="2"/>
  <c r="L2284" i="2"/>
  <c r="O2283" i="2"/>
  <c r="N2283" i="2"/>
  <c r="M2283" i="2"/>
  <c r="L2283" i="2"/>
  <c r="O2282" i="2"/>
  <c r="N2282" i="2"/>
  <c r="M2282" i="2"/>
  <c r="L2282" i="2"/>
  <c r="O2281" i="2"/>
  <c r="N2281" i="2"/>
  <c r="M2281" i="2"/>
  <c r="L2281" i="2"/>
  <c r="O2280" i="2"/>
  <c r="N2280" i="2"/>
  <c r="M2280" i="2"/>
  <c r="L2280" i="2"/>
  <c r="O2279" i="2"/>
  <c r="N2279" i="2"/>
  <c r="M2279" i="2"/>
  <c r="L2279" i="2"/>
  <c r="O2278" i="2"/>
  <c r="N2278" i="2"/>
  <c r="M2278" i="2"/>
  <c r="L2278" i="2"/>
  <c r="O2277" i="2"/>
  <c r="N2277" i="2"/>
  <c r="M2277" i="2"/>
  <c r="L2277" i="2"/>
  <c r="O2276" i="2"/>
  <c r="N2276" i="2"/>
  <c r="M2276" i="2"/>
  <c r="L2276" i="2"/>
  <c r="O2275" i="2"/>
  <c r="N2275" i="2"/>
  <c r="M2275" i="2"/>
  <c r="L2275" i="2"/>
  <c r="O2274" i="2"/>
  <c r="N2274" i="2"/>
  <c r="M2274" i="2"/>
  <c r="L2274" i="2"/>
  <c r="O2273" i="2"/>
  <c r="N2273" i="2"/>
  <c r="M2273" i="2"/>
  <c r="L2273" i="2"/>
  <c r="O2272" i="2"/>
  <c r="N2272" i="2"/>
  <c r="M2272" i="2"/>
  <c r="L2272" i="2"/>
  <c r="O2271" i="2"/>
  <c r="N2271" i="2"/>
  <c r="M2271" i="2"/>
  <c r="L2271" i="2"/>
  <c r="O2270" i="2"/>
  <c r="N2270" i="2"/>
  <c r="M2270" i="2"/>
  <c r="L2270" i="2"/>
  <c r="O2269" i="2"/>
  <c r="N2269" i="2"/>
  <c r="M2269" i="2"/>
  <c r="L2269" i="2"/>
  <c r="O2268" i="2"/>
  <c r="N2268" i="2"/>
  <c r="M2268" i="2"/>
  <c r="L2268" i="2"/>
  <c r="O2267" i="2"/>
  <c r="N2267" i="2"/>
  <c r="M2267" i="2"/>
  <c r="L2267" i="2"/>
  <c r="O2266" i="2"/>
  <c r="N2266" i="2"/>
  <c r="M2266" i="2"/>
  <c r="L2266" i="2"/>
  <c r="O2265" i="2"/>
  <c r="N2265" i="2"/>
  <c r="M2265" i="2"/>
  <c r="L2265" i="2"/>
  <c r="O2264" i="2"/>
  <c r="N2264" i="2"/>
  <c r="M2264" i="2"/>
  <c r="L2264" i="2"/>
  <c r="O2263" i="2"/>
  <c r="N2263" i="2"/>
  <c r="M2263" i="2"/>
  <c r="L2263" i="2"/>
  <c r="O2262" i="2"/>
  <c r="N2262" i="2"/>
  <c r="M2262" i="2"/>
  <c r="L2262" i="2"/>
  <c r="O2261" i="2"/>
  <c r="N2261" i="2"/>
  <c r="M2261" i="2"/>
  <c r="L2261" i="2"/>
  <c r="O2260" i="2"/>
  <c r="N2260" i="2"/>
  <c r="M2260" i="2"/>
  <c r="L2260" i="2"/>
  <c r="O2259" i="2"/>
  <c r="N2259" i="2"/>
  <c r="M2259" i="2"/>
  <c r="L2259" i="2"/>
  <c r="O2258" i="2"/>
  <c r="N2258" i="2"/>
  <c r="M2258" i="2"/>
  <c r="L2258" i="2"/>
  <c r="O2257" i="2"/>
  <c r="N2257" i="2"/>
  <c r="M2257" i="2"/>
  <c r="L2257" i="2"/>
  <c r="O2256" i="2"/>
  <c r="N2256" i="2"/>
  <c r="M2256" i="2"/>
  <c r="L2256" i="2"/>
  <c r="O2255" i="2"/>
  <c r="N2255" i="2"/>
  <c r="M2255" i="2"/>
  <c r="L2255" i="2"/>
  <c r="O2254" i="2"/>
  <c r="N2254" i="2"/>
  <c r="M2254" i="2"/>
  <c r="L2254" i="2"/>
  <c r="O2253" i="2"/>
  <c r="N2253" i="2"/>
  <c r="M2253" i="2"/>
  <c r="L2253" i="2"/>
  <c r="O2252" i="2"/>
  <c r="N2252" i="2"/>
  <c r="M2252" i="2"/>
  <c r="L2252" i="2"/>
  <c r="O2251" i="2"/>
  <c r="N2251" i="2"/>
  <c r="M2251" i="2"/>
  <c r="L2251" i="2"/>
  <c r="O2250" i="2"/>
  <c r="N2250" i="2"/>
  <c r="M2250" i="2"/>
  <c r="L2250" i="2"/>
  <c r="O2249" i="2"/>
  <c r="N2249" i="2"/>
  <c r="M2249" i="2"/>
  <c r="L2249" i="2"/>
  <c r="O2248" i="2"/>
  <c r="N2248" i="2"/>
  <c r="M2248" i="2"/>
  <c r="L2248" i="2"/>
  <c r="O2247" i="2"/>
  <c r="N2247" i="2"/>
  <c r="M2247" i="2"/>
  <c r="L2247" i="2"/>
  <c r="O2246" i="2"/>
  <c r="N2246" i="2"/>
  <c r="M2246" i="2"/>
  <c r="L2246" i="2"/>
  <c r="O2245" i="2"/>
  <c r="N2245" i="2"/>
  <c r="M2245" i="2"/>
  <c r="L2245" i="2"/>
  <c r="O2244" i="2"/>
  <c r="N2244" i="2"/>
  <c r="M2244" i="2"/>
  <c r="L2244" i="2"/>
  <c r="O2243" i="2"/>
  <c r="N2243" i="2"/>
  <c r="M2243" i="2"/>
  <c r="L2243" i="2"/>
  <c r="O2242" i="2"/>
  <c r="N2242" i="2"/>
  <c r="M2242" i="2"/>
  <c r="L2242" i="2"/>
  <c r="O2241" i="2"/>
  <c r="N2241" i="2"/>
  <c r="M2241" i="2"/>
  <c r="L2241" i="2"/>
  <c r="O2240" i="2"/>
  <c r="N2240" i="2"/>
  <c r="M2240" i="2"/>
  <c r="L2240" i="2"/>
  <c r="O2239" i="2"/>
  <c r="N2239" i="2"/>
  <c r="M2239" i="2"/>
  <c r="L2239" i="2"/>
  <c r="O2238" i="2"/>
  <c r="N2238" i="2"/>
  <c r="M2238" i="2"/>
  <c r="L2238" i="2"/>
  <c r="O2237" i="2"/>
  <c r="N2237" i="2"/>
  <c r="M2237" i="2"/>
  <c r="L2237" i="2"/>
  <c r="O2236" i="2"/>
  <c r="N2236" i="2"/>
  <c r="M2236" i="2"/>
  <c r="L2236" i="2"/>
  <c r="O2235" i="2"/>
  <c r="N2235" i="2"/>
  <c r="M2235" i="2"/>
  <c r="L2235" i="2"/>
  <c r="O2234" i="2"/>
  <c r="N2234" i="2"/>
  <c r="M2234" i="2"/>
  <c r="L2234" i="2"/>
  <c r="O2233" i="2"/>
  <c r="N2233" i="2"/>
  <c r="M2233" i="2"/>
  <c r="L2233" i="2"/>
  <c r="O2232" i="2"/>
  <c r="N2232" i="2"/>
  <c r="M2232" i="2"/>
  <c r="L2232" i="2"/>
  <c r="O2231" i="2"/>
  <c r="N2231" i="2"/>
  <c r="M2231" i="2"/>
  <c r="L2231" i="2"/>
  <c r="O2230" i="2"/>
  <c r="N2230" i="2"/>
  <c r="M2230" i="2"/>
  <c r="L2230" i="2"/>
  <c r="O2229" i="2"/>
  <c r="N2229" i="2"/>
  <c r="M2229" i="2"/>
  <c r="L2229" i="2"/>
  <c r="O2228" i="2"/>
  <c r="N2228" i="2"/>
  <c r="M2228" i="2"/>
  <c r="L2228" i="2"/>
  <c r="O2227" i="2"/>
  <c r="N2227" i="2"/>
  <c r="M2227" i="2"/>
  <c r="L2227" i="2"/>
  <c r="O2226" i="2"/>
  <c r="N2226" i="2"/>
  <c r="M2226" i="2"/>
  <c r="L2226" i="2"/>
  <c r="O2225" i="2"/>
  <c r="N2225" i="2"/>
  <c r="M2225" i="2"/>
  <c r="L2225" i="2"/>
  <c r="O2224" i="2"/>
  <c r="N2224" i="2"/>
  <c r="M2224" i="2"/>
  <c r="L2224" i="2"/>
  <c r="O2223" i="2"/>
  <c r="N2223" i="2"/>
  <c r="M2223" i="2"/>
  <c r="L2223" i="2"/>
  <c r="O2222" i="2"/>
  <c r="N2222" i="2"/>
  <c r="M2222" i="2"/>
  <c r="L2222" i="2"/>
  <c r="O2221" i="2"/>
  <c r="N2221" i="2"/>
  <c r="M2221" i="2"/>
  <c r="L2221" i="2"/>
  <c r="O2220" i="2"/>
  <c r="N2220" i="2"/>
  <c r="M2220" i="2"/>
  <c r="L2220" i="2"/>
  <c r="O2219" i="2"/>
  <c r="N2219" i="2"/>
  <c r="M2219" i="2"/>
  <c r="L2219" i="2"/>
  <c r="O2218" i="2"/>
  <c r="N2218" i="2"/>
  <c r="M2218" i="2"/>
  <c r="L2218" i="2"/>
  <c r="O2217" i="2"/>
  <c r="N2217" i="2"/>
  <c r="M2217" i="2"/>
  <c r="L2217" i="2"/>
  <c r="O2216" i="2"/>
  <c r="N2216" i="2"/>
  <c r="M2216" i="2"/>
  <c r="L2216" i="2"/>
  <c r="O2215" i="2"/>
  <c r="N2215" i="2"/>
  <c r="M2215" i="2"/>
  <c r="L2215" i="2"/>
  <c r="O2214" i="2"/>
  <c r="N2214" i="2"/>
  <c r="M2214" i="2"/>
  <c r="L2214" i="2"/>
  <c r="O2213" i="2"/>
  <c r="N2213" i="2"/>
  <c r="M2213" i="2"/>
  <c r="L2213" i="2"/>
  <c r="O2212" i="2"/>
  <c r="N2212" i="2"/>
  <c r="M2212" i="2"/>
  <c r="L2212" i="2"/>
  <c r="O2211" i="2"/>
  <c r="N2211" i="2"/>
  <c r="M2211" i="2"/>
  <c r="L2211" i="2"/>
  <c r="O2210" i="2"/>
  <c r="N2210" i="2"/>
  <c r="M2210" i="2"/>
  <c r="L2210" i="2"/>
  <c r="O2209" i="2"/>
  <c r="N2209" i="2"/>
  <c r="M2209" i="2"/>
  <c r="L2209" i="2"/>
  <c r="O2208" i="2"/>
  <c r="N2208" i="2"/>
  <c r="M2208" i="2"/>
  <c r="L2208" i="2"/>
  <c r="O2207" i="2"/>
  <c r="N2207" i="2"/>
  <c r="M2207" i="2"/>
  <c r="L2207" i="2"/>
  <c r="O2206" i="2"/>
  <c r="N2206" i="2"/>
  <c r="M2206" i="2"/>
  <c r="L2206" i="2"/>
  <c r="O2205" i="2"/>
  <c r="N2205" i="2"/>
  <c r="M2205" i="2"/>
  <c r="L2205" i="2"/>
  <c r="O2204" i="2"/>
  <c r="N2204" i="2"/>
  <c r="M2204" i="2"/>
  <c r="L2204" i="2"/>
  <c r="O2203" i="2"/>
  <c r="N2203" i="2"/>
  <c r="M2203" i="2"/>
  <c r="L2203" i="2"/>
  <c r="O2202" i="2"/>
  <c r="N2202" i="2"/>
  <c r="M2202" i="2"/>
  <c r="L2202" i="2"/>
  <c r="O2201" i="2"/>
  <c r="N2201" i="2"/>
  <c r="M2201" i="2"/>
  <c r="L2201" i="2"/>
  <c r="O2200" i="2"/>
  <c r="N2200" i="2"/>
  <c r="M2200" i="2"/>
  <c r="L2200" i="2"/>
  <c r="O2199" i="2"/>
  <c r="N2199" i="2"/>
  <c r="M2199" i="2"/>
  <c r="L2199" i="2"/>
  <c r="O2198" i="2"/>
  <c r="N2198" i="2"/>
  <c r="M2198" i="2"/>
  <c r="L2198" i="2"/>
  <c r="O2197" i="2"/>
  <c r="N2197" i="2"/>
  <c r="M2197" i="2"/>
  <c r="L2197" i="2"/>
  <c r="O2196" i="2"/>
  <c r="N2196" i="2"/>
  <c r="M2196" i="2"/>
  <c r="L2196" i="2"/>
  <c r="O2195" i="2"/>
  <c r="N2195" i="2"/>
  <c r="M2195" i="2"/>
  <c r="L2195" i="2"/>
  <c r="O2194" i="2"/>
  <c r="N2194" i="2"/>
  <c r="M2194" i="2"/>
  <c r="L2194" i="2"/>
  <c r="O2193" i="2"/>
  <c r="N2193" i="2"/>
  <c r="M2193" i="2"/>
  <c r="L2193" i="2"/>
  <c r="O2192" i="2"/>
  <c r="N2192" i="2"/>
  <c r="M2192" i="2"/>
  <c r="L2192" i="2"/>
  <c r="O2191" i="2"/>
  <c r="N2191" i="2"/>
  <c r="M2191" i="2"/>
  <c r="L2191" i="2"/>
  <c r="O2190" i="2"/>
  <c r="N2190" i="2"/>
  <c r="M2190" i="2"/>
  <c r="L2190" i="2"/>
  <c r="O2189" i="2"/>
  <c r="N2189" i="2"/>
  <c r="M2189" i="2"/>
  <c r="L2189" i="2"/>
  <c r="O2188" i="2"/>
  <c r="N2188" i="2"/>
  <c r="M2188" i="2"/>
  <c r="L2188" i="2"/>
  <c r="O2187" i="2"/>
  <c r="N2187" i="2"/>
  <c r="M2187" i="2"/>
  <c r="L2187" i="2"/>
  <c r="O2186" i="2"/>
  <c r="N2186" i="2"/>
  <c r="M2186" i="2"/>
  <c r="L2186" i="2"/>
  <c r="O2185" i="2"/>
  <c r="N2185" i="2"/>
  <c r="M2185" i="2"/>
  <c r="L2185" i="2"/>
  <c r="O2184" i="2"/>
  <c r="N2184" i="2"/>
  <c r="M2184" i="2"/>
  <c r="L2184" i="2"/>
  <c r="O2183" i="2"/>
  <c r="N2183" i="2"/>
  <c r="M2183" i="2"/>
  <c r="L2183" i="2"/>
  <c r="O2182" i="2"/>
  <c r="N2182" i="2"/>
  <c r="M2182" i="2"/>
  <c r="L2182" i="2"/>
  <c r="O2181" i="2"/>
  <c r="N2181" i="2"/>
  <c r="M2181" i="2"/>
  <c r="L2181" i="2"/>
  <c r="O2180" i="2"/>
  <c r="N2180" i="2"/>
  <c r="M2180" i="2"/>
  <c r="L2180" i="2"/>
  <c r="O2179" i="2"/>
  <c r="N2179" i="2"/>
  <c r="M2179" i="2"/>
  <c r="L2179" i="2"/>
  <c r="O2178" i="2"/>
  <c r="N2178" i="2"/>
  <c r="M2178" i="2"/>
  <c r="L2178" i="2"/>
  <c r="O2177" i="2"/>
  <c r="N2177" i="2"/>
  <c r="M2177" i="2"/>
  <c r="L2177" i="2"/>
  <c r="O2176" i="2"/>
  <c r="N2176" i="2"/>
  <c r="M2176" i="2"/>
  <c r="L2176" i="2"/>
  <c r="O2175" i="2"/>
  <c r="N2175" i="2"/>
  <c r="M2175" i="2"/>
  <c r="L2175" i="2"/>
  <c r="O2174" i="2"/>
  <c r="N2174" i="2"/>
  <c r="M2174" i="2"/>
  <c r="L2174" i="2"/>
  <c r="O2173" i="2"/>
  <c r="N2173" i="2"/>
  <c r="M2173" i="2"/>
  <c r="L2173" i="2"/>
  <c r="O2172" i="2"/>
  <c r="N2172" i="2"/>
  <c r="M2172" i="2"/>
  <c r="L2172" i="2"/>
  <c r="O2171" i="2"/>
  <c r="N2171" i="2"/>
  <c r="M2171" i="2"/>
  <c r="L2171" i="2"/>
  <c r="O2170" i="2"/>
  <c r="N2170" i="2"/>
  <c r="M2170" i="2"/>
  <c r="L2170" i="2"/>
  <c r="O2169" i="2"/>
  <c r="N2169" i="2"/>
  <c r="M2169" i="2"/>
  <c r="L2169" i="2"/>
  <c r="O2168" i="2"/>
  <c r="N2168" i="2"/>
  <c r="M2168" i="2"/>
  <c r="L2168" i="2"/>
  <c r="O2167" i="2"/>
  <c r="N2167" i="2"/>
  <c r="M2167" i="2"/>
  <c r="L2167" i="2"/>
  <c r="O2166" i="2"/>
  <c r="N2166" i="2"/>
  <c r="M2166" i="2"/>
  <c r="L2166" i="2"/>
  <c r="O2165" i="2"/>
  <c r="N2165" i="2"/>
  <c r="M2165" i="2"/>
  <c r="L2165" i="2"/>
  <c r="O2164" i="2"/>
  <c r="N2164" i="2"/>
  <c r="M2164" i="2"/>
  <c r="L2164" i="2"/>
  <c r="O2163" i="2"/>
  <c r="N2163" i="2"/>
  <c r="M2163" i="2"/>
  <c r="L2163" i="2"/>
  <c r="O2162" i="2"/>
  <c r="N2162" i="2"/>
  <c r="M2162" i="2"/>
  <c r="L2162" i="2"/>
  <c r="O2161" i="2"/>
  <c r="N2161" i="2"/>
  <c r="M2161" i="2"/>
  <c r="L2161" i="2"/>
  <c r="O2160" i="2"/>
  <c r="N2160" i="2"/>
  <c r="M2160" i="2"/>
  <c r="L2160" i="2"/>
  <c r="O2159" i="2"/>
  <c r="N2159" i="2"/>
  <c r="M2159" i="2"/>
  <c r="L2159" i="2"/>
  <c r="O2158" i="2"/>
  <c r="N2158" i="2"/>
  <c r="M2158" i="2"/>
  <c r="L2158" i="2"/>
  <c r="O2157" i="2"/>
  <c r="N2157" i="2"/>
  <c r="M2157" i="2"/>
  <c r="L2157" i="2"/>
  <c r="O2156" i="2"/>
  <c r="N2156" i="2"/>
  <c r="M2156" i="2"/>
  <c r="L2156" i="2"/>
  <c r="O2155" i="2"/>
  <c r="N2155" i="2"/>
  <c r="M2155" i="2"/>
  <c r="L2155" i="2"/>
  <c r="O2154" i="2"/>
  <c r="N2154" i="2"/>
  <c r="M2154" i="2"/>
  <c r="L2154" i="2"/>
  <c r="O2153" i="2"/>
  <c r="N2153" i="2"/>
  <c r="M2153" i="2"/>
  <c r="L2153" i="2"/>
  <c r="O2152" i="2"/>
  <c r="N2152" i="2"/>
  <c r="M2152" i="2"/>
  <c r="L2152" i="2"/>
  <c r="O2151" i="2"/>
  <c r="N2151" i="2"/>
  <c r="M2151" i="2"/>
  <c r="L2151" i="2"/>
  <c r="O2150" i="2"/>
  <c r="N2150" i="2"/>
  <c r="M2150" i="2"/>
  <c r="L2150" i="2"/>
  <c r="O2149" i="2"/>
  <c r="N2149" i="2"/>
  <c r="M2149" i="2"/>
  <c r="L2149" i="2"/>
  <c r="O2148" i="2"/>
  <c r="N2148" i="2"/>
  <c r="M2148" i="2"/>
  <c r="L2148" i="2"/>
  <c r="O2147" i="2"/>
  <c r="N2147" i="2"/>
  <c r="M2147" i="2"/>
  <c r="L2147" i="2"/>
  <c r="O2146" i="2"/>
  <c r="N2146" i="2"/>
  <c r="M2146" i="2"/>
  <c r="L2146" i="2"/>
  <c r="O2145" i="2"/>
  <c r="N2145" i="2"/>
  <c r="M2145" i="2"/>
  <c r="L2145" i="2"/>
  <c r="O2144" i="2"/>
  <c r="N2144" i="2"/>
  <c r="M2144" i="2"/>
  <c r="L2144" i="2"/>
  <c r="O2143" i="2"/>
  <c r="N2143" i="2"/>
  <c r="M2143" i="2"/>
  <c r="L2143" i="2"/>
  <c r="O2142" i="2"/>
  <c r="N2142" i="2"/>
  <c r="M2142" i="2"/>
  <c r="L2142" i="2"/>
  <c r="O2141" i="2"/>
  <c r="N2141" i="2"/>
  <c r="M2141" i="2"/>
  <c r="L2141" i="2"/>
  <c r="O2140" i="2"/>
  <c r="N2140" i="2"/>
  <c r="M2140" i="2"/>
  <c r="L2140" i="2"/>
  <c r="O2139" i="2"/>
  <c r="N2139" i="2"/>
  <c r="M2139" i="2"/>
  <c r="L2139" i="2"/>
  <c r="O2138" i="2"/>
  <c r="N2138" i="2"/>
  <c r="M2138" i="2"/>
  <c r="L2138" i="2"/>
  <c r="O2137" i="2"/>
  <c r="N2137" i="2"/>
  <c r="M2137" i="2"/>
  <c r="L2137" i="2"/>
  <c r="O2136" i="2"/>
  <c r="N2136" i="2"/>
  <c r="M2136" i="2"/>
  <c r="L2136" i="2"/>
  <c r="O2135" i="2"/>
  <c r="N2135" i="2"/>
  <c r="M2135" i="2"/>
  <c r="L2135" i="2"/>
  <c r="O2134" i="2"/>
  <c r="N2134" i="2"/>
  <c r="M2134" i="2"/>
  <c r="L2134" i="2"/>
  <c r="O2133" i="2"/>
  <c r="N2133" i="2"/>
  <c r="M2133" i="2"/>
  <c r="L2133" i="2"/>
  <c r="O2132" i="2"/>
  <c r="N2132" i="2"/>
  <c r="M2132" i="2"/>
  <c r="L2132" i="2"/>
  <c r="O2131" i="2"/>
  <c r="N2131" i="2"/>
  <c r="M2131" i="2"/>
  <c r="L2131" i="2"/>
  <c r="O2130" i="2"/>
  <c r="N2130" i="2"/>
  <c r="M2130" i="2"/>
  <c r="L2130" i="2"/>
  <c r="O2129" i="2"/>
  <c r="N2129" i="2"/>
  <c r="M2129" i="2"/>
  <c r="L2129" i="2"/>
  <c r="O2128" i="2"/>
  <c r="N2128" i="2"/>
  <c r="M2128" i="2"/>
  <c r="L2128" i="2"/>
  <c r="O2127" i="2"/>
  <c r="N2127" i="2"/>
  <c r="M2127" i="2"/>
  <c r="L2127" i="2"/>
  <c r="O2126" i="2"/>
  <c r="N2126" i="2"/>
  <c r="M2126" i="2"/>
  <c r="L2126" i="2"/>
  <c r="O2125" i="2"/>
  <c r="N2125" i="2"/>
  <c r="M2125" i="2"/>
  <c r="L2125" i="2"/>
  <c r="O2124" i="2"/>
  <c r="N2124" i="2"/>
  <c r="M2124" i="2"/>
  <c r="L2124" i="2"/>
  <c r="O2123" i="2"/>
  <c r="N2123" i="2"/>
  <c r="M2123" i="2"/>
  <c r="L2123" i="2"/>
  <c r="O2122" i="2"/>
  <c r="N2122" i="2"/>
  <c r="M2122" i="2"/>
  <c r="L2122" i="2"/>
  <c r="O2121" i="2"/>
  <c r="N2121" i="2"/>
  <c r="M2121" i="2"/>
  <c r="L2121" i="2"/>
  <c r="O2120" i="2"/>
  <c r="N2120" i="2"/>
  <c r="M2120" i="2"/>
  <c r="L2120" i="2"/>
  <c r="O2119" i="2"/>
  <c r="N2119" i="2"/>
  <c r="M2119" i="2"/>
  <c r="L2119" i="2"/>
  <c r="O2118" i="2"/>
  <c r="N2118" i="2"/>
  <c r="M2118" i="2"/>
  <c r="L2118" i="2"/>
  <c r="O2117" i="2"/>
  <c r="N2117" i="2"/>
  <c r="M2117" i="2"/>
  <c r="L2117" i="2"/>
  <c r="O2116" i="2"/>
  <c r="N2116" i="2"/>
  <c r="M2116" i="2"/>
  <c r="L2116" i="2"/>
  <c r="O2115" i="2"/>
  <c r="N2115" i="2"/>
  <c r="M2115" i="2"/>
  <c r="L2115" i="2"/>
  <c r="O2114" i="2"/>
  <c r="N2114" i="2"/>
  <c r="M2114" i="2"/>
  <c r="L2114" i="2"/>
  <c r="O2113" i="2"/>
  <c r="N2113" i="2"/>
  <c r="M2113" i="2"/>
  <c r="L2113" i="2"/>
  <c r="O2112" i="2"/>
  <c r="N2112" i="2"/>
  <c r="M2112" i="2"/>
  <c r="L2112" i="2"/>
  <c r="O2111" i="2"/>
  <c r="N2111" i="2"/>
  <c r="M2111" i="2"/>
  <c r="L2111" i="2"/>
  <c r="O2110" i="2"/>
  <c r="N2110" i="2"/>
  <c r="M2110" i="2"/>
  <c r="L2110" i="2"/>
  <c r="O2109" i="2"/>
  <c r="N2109" i="2"/>
  <c r="M2109" i="2"/>
  <c r="L2109" i="2"/>
  <c r="O2108" i="2"/>
  <c r="N2108" i="2"/>
  <c r="M2108" i="2"/>
  <c r="L2108" i="2"/>
  <c r="O2107" i="2"/>
  <c r="N2107" i="2"/>
  <c r="M2107" i="2"/>
  <c r="L2107" i="2"/>
  <c r="O2106" i="2"/>
  <c r="N2106" i="2"/>
  <c r="M2106" i="2"/>
  <c r="L2106" i="2"/>
  <c r="O2105" i="2"/>
  <c r="N2105" i="2"/>
  <c r="M2105" i="2"/>
  <c r="L2105" i="2"/>
  <c r="O2104" i="2"/>
  <c r="N2104" i="2"/>
  <c r="M2104" i="2"/>
  <c r="L2104" i="2"/>
  <c r="O2103" i="2"/>
  <c r="N2103" i="2"/>
  <c r="M2103" i="2"/>
  <c r="L2103" i="2"/>
  <c r="O2102" i="2"/>
  <c r="N2102" i="2"/>
  <c r="M2102" i="2"/>
  <c r="L2102" i="2"/>
  <c r="O2101" i="2"/>
  <c r="N2101" i="2"/>
  <c r="M2101" i="2"/>
  <c r="L2101" i="2"/>
  <c r="O2100" i="2"/>
  <c r="N2100" i="2"/>
  <c r="M2100" i="2"/>
  <c r="L2100" i="2"/>
  <c r="O2099" i="2"/>
  <c r="N2099" i="2"/>
  <c r="M2099" i="2"/>
  <c r="L2099" i="2"/>
  <c r="O2098" i="2"/>
  <c r="N2098" i="2"/>
  <c r="M2098" i="2"/>
  <c r="L2098" i="2"/>
  <c r="O2097" i="2"/>
  <c r="N2097" i="2"/>
  <c r="M2097" i="2"/>
  <c r="L2097" i="2"/>
  <c r="O2096" i="2"/>
  <c r="N2096" i="2"/>
  <c r="M2096" i="2"/>
  <c r="L2096" i="2"/>
  <c r="O2095" i="2"/>
  <c r="N2095" i="2"/>
  <c r="M2095" i="2"/>
  <c r="L2095" i="2"/>
  <c r="O2094" i="2"/>
  <c r="N2094" i="2"/>
  <c r="M2094" i="2"/>
  <c r="L2094" i="2"/>
  <c r="O2093" i="2"/>
  <c r="N2093" i="2"/>
  <c r="M2093" i="2"/>
  <c r="L2093" i="2"/>
  <c r="O2092" i="2"/>
  <c r="N2092" i="2"/>
  <c r="M2092" i="2"/>
  <c r="L2092" i="2"/>
  <c r="O2091" i="2"/>
  <c r="N2091" i="2"/>
  <c r="M2091" i="2"/>
  <c r="L2091" i="2"/>
  <c r="O2090" i="2"/>
  <c r="N2090" i="2"/>
  <c r="M2090" i="2"/>
  <c r="L2090" i="2"/>
  <c r="O2089" i="2"/>
  <c r="N2089" i="2"/>
  <c r="M2089" i="2"/>
  <c r="L2089" i="2"/>
  <c r="O2088" i="2"/>
  <c r="N2088" i="2"/>
  <c r="M2088" i="2"/>
  <c r="L2088" i="2"/>
  <c r="O2087" i="2"/>
  <c r="N2087" i="2"/>
  <c r="M2087" i="2"/>
  <c r="L2087" i="2"/>
  <c r="O2086" i="2"/>
  <c r="N2086" i="2"/>
  <c r="M2086" i="2"/>
  <c r="L2086" i="2"/>
  <c r="O2085" i="2"/>
  <c r="N2085" i="2"/>
  <c r="M2085" i="2"/>
  <c r="L2085" i="2"/>
  <c r="O2084" i="2"/>
  <c r="N2084" i="2"/>
  <c r="M2084" i="2"/>
  <c r="L2084" i="2"/>
  <c r="O2083" i="2"/>
  <c r="N2083" i="2"/>
  <c r="M2083" i="2"/>
  <c r="L2083" i="2"/>
  <c r="O2082" i="2"/>
  <c r="N2082" i="2"/>
  <c r="M2082" i="2"/>
  <c r="L2082" i="2"/>
  <c r="O2081" i="2"/>
  <c r="N2081" i="2"/>
  <c r="M2081" i="2"/>
  <c r="L2081" i="2"/>
  <c r="O2080" i="2"/>
  <c r="N2080" i="2"/>
  <c r="M2080" i="2"/>
  <c r="L2080" i="2"/>
  <c r="O2079" i="2"/>
  <c r="N2079" i="2"/>
  <c r="M2079" i="2"/>
  <c r="L2079" i="2"/>
  <c r="O2078" i="2"/>
  <c r="N2078" i="2"/>
  <c r="M2078" i="2"/>
  <c r="L2078" i="2"/>
  <c r="O2077" i="2"/>
  <c r="N2077" i="2"/>
  <c r="M2077" i="2"/>
  <c r="L2077" i="2"/>
  <c r="O2076" i="2"/>
  <c r="N2076" i="2"/>
  <c r="M2076" i="2"/>
  <c r="L2076" i="2"/>
  <c r="O2075" i="2"/>
  <c r="N2075" i="2"/>
  <c r="M2075" i="2"/>
  <c r="L2075" i="2"/>
  <c r="O2074" i="2"/>
  <c r="N2074" i="2"/>
  <c r="M2074" i="2"/>
  <c r="L2074" i="2"/>
  <c r="O2073" i="2"/>
  <c r="N2073" i="2"/>
  <c r="M2073" i="2"/>
  <c r="L2073" i="2"/>
  <c r="O2072" i="2"/>
  <c r="N2072" i="2"/>
  <c r="M2072" i="2"/>
  <c r="L2072" i="2"/>
  <c r="O2071" i="2"/>
  <c r="N2071" i="2"/>
  <c r="M2071" i="2"/>
  <c r="L2071" i="2"/>
  <c r="O2070" i="2"/>
  <c r="N2070" i="2"/>
  <c r="M2070" i="2"/>
  <c r="L2070" i="2"/>
  <c r="O2069" i="2"/>
  <c r="N2069" i="2"/>
  <c r="M2069" i="2"/>
  <c r="L2069" i="2"/>
  <c r="O2068" i="2"/>
  <c r="N2068" i="2"/>
  <c r="M2068" i="2"/>
  <c r="L2068" i="2"/>
  <c r="O2067" i="2"/>
  <c r="N2067" i="2"/>
  <c r="M2067" i="2"/>
  <c r="L2067" i="2"/>
  <c r="O2066" i="2"/>
  <c r="N2066" i="2"/>
  <c r="M2066" i="2"/>
  <c r="L2066" i="2"/>
  <c r="O2065" i="2"/>
  <c r="N2065" i="2"/>
  <c r="M2065" i="2"/>
  <c r="L2065" i="2"/>
  <c r="O2064" i="2"/>
  <c r="N2064" i="2"/>
  <c r="M2064" i="2"/>
  <c r="L2064" i="2"/>
  <c r="O2063" i="2"/>
  <c r="N2063" i="2"/>
  <c r="M2063" i="2"/>
  <c r="L2063" i="2"/>
  <c r="O2062" i="2"/>
  <c r="N2062" i="2"/>
  <c r="M2062" i="2"/>
  <c r="L2062" i="2"/>
  <c r="O2061" i="2"/>
  <c r="N2061" i="2"/>
  <c r="M2061" i="2"/>
  <c r="L2061" i="2"/>
  <c r="O2060" i="2"/>
  <c r="N2060" i="2"/>
  <c r="M2060" i="2"/>
  <c r="L2060" i="2"/>
  <c r="O2059" i="2"/>
  <c r="N2059" i="2"/>
  <c r="M2059" i="2"/>
  <c r="L2059" i="2"/>
  <c r="O2058" i="2"/>
  <c r="N2058" i="2"/>
  <c r="M2058" i="2"/>
  <c r="L2058" i="2"/>
  <c r="O2057" i="2"/>
  <c r="N2057" i="2"/>
  <c r="M2057" i="2"/>
  <c r="L2057" i="2"/>
  <c r="O2056" i="2"/>
  <c r="N2056" i="2"/>
  <c r="M2056" i="2"/>
  <c r="L2056" i="2"/>
  <c r="O2055" i="2"/>
  <c r="N2055" i="2"/>
  <c r="M2055" i="2"/>
  <c r="L2055" i="2"/>
  <c r="O2054" i="2"/>
  <c r="N2054" i="2"/>
  <c r="M2054" i="2"/>
  <c r="L2054" i="2"/>
  <c r="O2053" i="2"/>
  <c r="N2053" i="2"/>
  <c r="M2053" i="2"/>
  <c r="L2053" i="2"/>
  <c r="O2052" i="2"/>
  <c r="N2052" i="2"/>
  <c r="M2052" i="2"/>
  <c r="L2052" i="2"/>
  <c r="O2051" i="2"/>
  <c r="N2051" i="2"/>
  <c r="M2051" i="2"/>
  <c r="L2051" i="2"/>
  <c r="O2050" i="2"/>
  <c r="N2050" i="2"/>
  <c r="M2050" i="2"/>
  <c r="L2050" i="2"/>
  <c r="O2049" i="2"/>
  <c r="N2049" i="2"/>
  <c r="M2049" i="2"/>
  <c r="L2049" i="2"/>
  <c r="O2048" i="2"/>
  <c r="N2048" i="2"/>
  <c r="M2048" i="2"/>
  <c r="L2048" i="2"/>
  <c r="O2047" i="2"/>
  <c r="N2047" i="2"/>
  <c r="M2047" i="2"/>
  <c r="L2047" i="2"/>
  <c r="O2046" i="2"/>
  <c r="N2046" i="2"/>
  <c r="M2046" i="2"/>
  <c r="L2046" i="2"/>
  <c r="O2045" i="2"/>
  <c r="N2045" i="2"/>
  <c r="M2045" i="2"/>
  <c r="L2045" i="2"/>
  <c r="O2044" i="2"/>
  <c r="N2044" i="2"/>
  <c r="M2044" i="2"/>
  <c r="L2044" i="2"/>
  <c r="O2043" i="2"/>
  <c r="N2043" i="2"/>
  <c r="M2043" i="2"/>
  <c r="L2043" i="2"/>
  <c r="O2042" i="2"/>
  <c r="N2042" i="2"/>
  <c r="M2042" i="2"/>
  <c r="L2042" i="2"/>
  <c r="O2041" i="2"/>
  <c r="N2041" i="2"/>
  <c r="M2041" i="2"/>
  <c r="L2041" i="2"/>
  <c r="O2040" i="2"/>
  <c r="N2040" i="2"/>
  <c r="M2040" i="2"/>
  <c r="L2040" i="2"/>
  <c r="O2039" i="2"/>
  <c r="N2039" i="2"/>
  <c r="M2039" i="2"/>
  <c r="L2039" i="2"/>
  <c r="O2038" i="2"/>
  <c r="N2038" i="2"/>
  <c r="M2038" i="2"/>
  <c r="L2038" i="2"/>
  <c r="O2037" i="2"/>
  <c r="N2037" i="2"/>
  <c r="M2037" i="2"/>
  <c r="L2037" i="2"/>
  <c r="O2036" i="2"/>
  <c r="N2036" i="2"/>
  <c r="M2036" i="2"/>
  <c r="L2036" i="2"/>
  <c r="O2035" i="2"/>
  <c r="N2035" i="2"/>
  <c r="M2035" i="2"/>
  <c r="L2035" i="2"/>
  <c r="O2034" i="2"/>
  <c r="N2034" i="2"/>
  <c r="M2034" i="2"/>
  <c r="L2034" i="2"/>
  <c r="M3" i="2"/>
  <c r="N3" i="2"/>
  <c r="O3" i="2"/>
  <c r="M4" i="2"/>
  <c r="N4" i="2"/>
  <c r="O4" i="2"/>
  <c r="M5" i="2"/>
  <c r="N5" i="2"/>
  <c r="O5" i="2"/>
  <c r="M6" i="2"/>
  <c r="N6" i="2"/>
  <c r="O6" i="2"/>
  <c r="M7" i="2"/>
  <c r="N7" i="2"/>
  <c r="O7" i="2"/>
  <c r="M8" i="2"/>
  <c r="N8" i="2"/>
  <c r="O8" i="2"/>
  <c r="M9" i="2"/>
  <c r="N9" i="2"/>
  <c r="O9" i="2"/>
  <c r="M10" i="2"/>
  <c r="N10" i="2"/>
  <c r="O10" i="2"/>
  <c r="M11" i="2"/>
  <c r="N11" i="2"/>
  <c r="O11" i="2"/>
  <c r="M12" i="2"/>
  <c r="N12" i="2"/>
  <c r="O12" i="2"/>
  <c r="M13" i="2"/>
  <c r="N13" i="2"/>
  <c r="O13" i="2"/>
  <c r="M14" i="2"/>
  <c r="N14" i="2"/>
  <c r="O14" i="2"/>
  <c r="M15" i="2"/>
  <c r="N15" i="2"/>
  <c r="O15" i="2"/>
  <c r="M16" i="2"/>
  <c r="N16" i="2"/>
  <c r="O16" i="2"/>
  <c r="M17" i="2"/>
  <c r="N17" i="2"/>
  <c r="O17" i="2"/>
  <c r="M18" i="2"/>
  <c r="N18" i="2"/>
  <c r="O18" i="2"/>
  <c r="M19" i="2"/>
  <c r="N19" i="2"/>
  <c r="O19" i="2"/>
  <c r="M20" i="2"/>
  <c r="N20" i="2"/>
  <c r="O20" i="2"/>
  <c r="M21" i="2"/>
  <c r="N21" i="2"/>
  <c r="O21" i="2"/>
  <c r="M22" i="2"/>
  <c r="N22" i="2"/>
  <c r="O22" i="2"/>
  <c r="M23" i="2"/>
  <c r="N23" i="2"/>
  <c r="O23" i="2"/>
  <c r="M24" i="2"/>
  <c r="N24" i="2"/>
  <c r="O24" i="2"/>
  <c r="M25" i="2"/>
  <c r="N25" i="2"/>
  <c r="O25" i="2"/>
  <c r="M26" i="2"/>
  <c r="N26" i="2"/>
  <c r="O26" i="2"/>
  <c r="M27" i="2"/>
  <c r="N27" i="2"/>
  <c r="O27" i="2"/>
  <c r="M28" i="2"/>
  <c r="N28" i="2"/>
  <c r="O28" i="2"/>
  <c r="M29" i="2"/>
  <c r="N29" i="2"/>
  <c r="O29" i="2"/>
  <c r="M30" i="2"/>
  <c r="N30" i="2"/>
  <c r="O30" i="2"/>
  <c r="M31" i="2"/>
  <c r="N31" i="2"/>
  <c r="O31" i="2"/>
  <c r="M32" i="2"/>
  <c r="N32" i="2"/>
  <c r="O32" i="2"/>
  <c r="M33" i="2"/>
  <c r="N33" i="2"/>
  <c r="O33" i="2"/>
  <c r="M34" i="2"/>
  <c r="N34" i="2"/>
  <c r="O34" i="2"/>
  <c r="M35" i="2"/>
  <c r="N35" i="2"/>
  <c r="O35" i="2"/>
  <c r="M36" i="2"/>
  <c r="N36" i="2"/>
  <c r="O36" i="2"/>
  <c r="M37" i="2"/>
  <c r="N37" i="2"/>
  <c r="O37" i="2"/>
  <c r="M38" i="2"/>
  <c r="N38" i="2"/>
  <c r="O38" i="2"/>
  <c r="M39" i="2"/>
  <c r="N39" i="2"/>
  <c r="O39" i="2"/>
  <c r="M40" i="2"/>
  <c r="N40" i="2"/>
  <c r="O40" i="2"/>
  <c r="M41" i="2"/>
  <c r="N41" i="2"/>
  <c r="O41" i="2"/>
  <c r="M42" i="2"/>
  <c r="N42" i="2"/>
  <c r="O42" i="2"/>
  <c r="M43" i="2"/>
  <c r="N43" i="2"/>
  <c r="O43" i="2"/>
  <c r="M44" i="2"/>
  <c r="N44" i="2"/>
  <c r="O44" i="2"/>
  <c r="M45" i="2"/>
  <c r="N45" i="2"/>
  <c r="O45" i="2"/>
  <c r="M46" i="2"/>
  <c r="N46" i="2"/>
  <c r="O46" i="2"/>
  <c r="M47" i="2"/>
  <c r="N47" i="2"/>
  <c r="O47" i="2"/>
  <c r="M48" i="2"/>
  <c r="N48" i="2"/>
  <c r="O48" i="2"/>
  <c r="M49" i="2"/>
  <c r="N49" i="2"/>
  <c r="O49" i="2"/>
  <c r="M50" i="2"/>
  <c r="N50" i="2"/>
  <c r="O50" i="2"/>
  <c r="M51" i="2"/>
  <c r="N51" i="2"/>
  <c r="O51" i="2"/>
  <c r="M52" i="2"/>
  <c r="N52" i="2"/>
  <c r="O52" i="2"/>
  <c r="M53" i="2"/>
  <c r="N53" i="2"/>
  <c r="O53" i="2"/>
  <c r="M54" i="2"/>
  <c r="N54" i="2"/>
  <c r="O54" i="2"/>
  <c r="M55" i="2"/>
  <c r="N55" i="2"/>
  <c r="O55" i="2"/>
  <c r="M56" i="2"/>
  <c r="N56" i="2"/>
  <c r="O56" i="2"/>
  <c r="M57" i="2"/>
  <c r="N57" i="2"/>
  <c r="O57" i="2"/>
  <c r="M58" i="2"/>
  <c r="N58" i="2"/>
  <c r="O58" i="2"/>
  <c r="M59" i="2"/>
  <c r="N59" i="2"/>
  <c r="O59" i="2"/>
  <c r="M60" i="2"/>
  <c r="N60" i="2"/>
  <c r="O60" i="2"/>
  <c r="M61" i="2"/>
  <c r="N61" i="2"/>
  <c r="O61" i="2"/>
  <c r="M62" i="2"/>
  <c r="N62" i="2"/>
  <c r="O62" i="2"/>
  <c r="M63" i="2"/>
  <c r="N63" i="2"/>
  <c r="O63" i="2"/>
  <c r="M64" i="2"/>
  <c r="N64" i="2"/>
  <c r="O64" i="2"/>
  <c r="M65" i="2"/>
  <c r="N65" i="2"/>
  <c r="O65" i="2"/>
  <c r="M66" i="2"/>
  <c r="N66" i="2"/>
  <c r="O66" i="2"/>
  <c r="M67" i="2"/>
  <c r="N67" i="2"/>
  <c r="O67" i="2"/>
  <c r="M68" i="2"/>
  <c r="N68" i="2"/>
  <c r="O68" i="2"/>
  <c r="M69" i="2"/>
  <c r="N69" i="2"/>
  <c r="O69" i="2"/>
  <c r="M70" i="2"/>
  <c r="N70" i="2"/>
  <c r="O70" i="2"/>
  <c r="M71" i="2"/>
  <c r="N71" i="2"/>
  <c r="O71" i="2"/>
  <c r="M72" i="2"/>
  <c r="N72" i="2"/>
  <c r="O72" i="2"/>
  <c r="M73" i="2"/>
  <c r="N73" i="2"/>
  <c r="O73" i="2"/>
  <c r="M74" i="2"/>
  <c r="N74" i="2"/>
  <c r="O74" i="2"/>
  <c r="M75" i="2"/>
  <c r="N75" i="2"/>
  <c r="O75" i="2"/>
  <c r="M76" i="2"/>
  <c r="N76" i="2"/>
  <c r="O76" i="2"/>
  <c r="M77" i="2"/>
  <c r="N77" i="2"/>
  <c r="O77" i="2"/>
  <c r="M78" i="2"/>
  <c r="N78" i="2"/>
  <c r="O78" i="2"/>
  <c r="M79" i="2"/>
  <c r="N79" i="2"/>
  <c r="O79" i="2"/>
  <c r="M80" i="2"/>
  <c r="N80" i="2"/>
  <c r="O80" i="2"/>
  <c r="M81" i="2"/>
  <c r="N81" i="2"/>
  <c r="O81" i="2"/>
  <c r="M82" i="2"/>
  <c r="N82" i="2"/>
  <c r="O82" i="2"/>
  <c r="M83" i="2"/>
  <c r="N83" i="2"/>
  <c r="O83" i="2"/>
  <c r="M84" i="2"/>
  <c r="N84" i="2"/>
  <c r="O84" i="2"/>
  <c r="M85" i="2"/>
  <c r="N85" i="2"/>
  <c r="O85" i="2"/>
  <c r="M86" i="2"/>
  <c r="N86" i="2"/>
  <c r="O86" i="2"/>
  <c r="M87" i="2"/>
  <c r="N87" i="2"/>
  <c r="O87" i="2"/>
  <c r="M88" i="2"/>
  <c r="N88" i="2"/>
  <c r="O88" i="2"/>
  <c r="M89" i="2"/>
  <c r="N89" i="2"/>
  <c r="O89" i="2"/>
  <c r="M90" i="2"/>
  <c r="N90" i="2"/>
  <c r="O90" i="2"/>
  <c r="M91" i="2"/>
  <c r="N91" i="2"/>
  <c r="O91" i="2"/>
  <c r="M92" i="2"/>
  <c r="N92" i="2"/>
  <c r="O92" i="2"/>
  <c r="M93" i="2"/>
  <c r="N93" i="2"/>
  <c r="O93" i="2"/>
  <c r="M94" i="2"/>
  <c r="N94" i="2"/>
  <c r="O94" i="2"/>
  <c r="M95" i="2"/>
  <c r="N95" i="2"/>
  <c r="O95" i="2"/>
  <c r="M96" i="2"/>
  <c r="N96" i="2"/>
  <c r="O96" i="2"/>
  <c r="M97" i="2"/>
  <c r="N97" i="2"/>
  <c r="O97" i="2"/>
  <c r="M98" i="2"/>
  <c r="N98" i="2"/>
  <c r="O98" i="2"/>
  <c r="M99" i="2"/>
  <c r="N99" i="2"/>
  <c r="O99" i="2"/>
  <c r="M100" i="2"/>
  <c r="N100" i="2"/>
  <c r="O100" i="2"/>
  <c r="M101" i="2"/>
  <c r="N101" i="2"/>
  <c r="O101" i="2"/>
  <c r="M102" i="2"/>
  <c r="N102" i="2"/>
  <c r="O102" i="2"/>
  <c r="M103" i="2"/>
  <c r="N103" i="2"/>
  <c r="O103" i="2"/>
  <c r="M104" i="2"/>
  <c r="N104" i="2"/>
  <c r="O104" i="2"/>
  <c r="M105" i="2"/>
  <c r="N105" i="2"/>
  <c r="O105" i="2"/>
  <c r="M106" i="2"/>
  <c r="N106" i="2"/>
  <c r="O106" i="2"/>
  <c r="M107" i="2"/>
  <c r="N107" i="2"/>
  <c r="O107" i="2"/>
  <c r="M108" i="2"/>
  <c r="N108" i="2"/>
  <c r="O108" i="2"/>
  <c r="M109" i="2"/>
  <c r="N109" i="2"/>
  <c r="O109" i="2"/>
  <c r="M110" i="2"/>
  <c r="N110" i="2"/>
  <c r="O110" i="2"/>
  <c r="M111" i="2"/>
  <c r="N111" i="2"/>
  <c r="O111" i="2"/>
  <c r="M112" i="2"/>
  <c r="N112" i="2"/>
  <c r="O112" i="2"/>
  <c r="M113" i="2"/>
  <c r="N113" i="2"/>
  <c r="O113" i="2"/>
  <c r="M114" i="2"/>
  <c r="N114" i="2"/>
  <c r="O114" i="2"/>
  <c r="M115" i="2"/>
  <c r="N115" i="2"/>
  <c r="O115" i="2"/>
  <c r="M116" i="2"/>
  <c r="N116" i="2"/>
  <c r="O116" i="2"/>
  <c r="M117" i="2"/>
  <c r="N117" i="2"/>
  <c r="O117" i="2"/>
  <c r="M118" i="2"/>
  <c r="N118" i="2"/>
  <c r="O118" i="2"/>
  <c r="M119" i="2"/>
  <c r="N119" i="2"/>
  <c r="O119" i="2"/>
  <c r="M120" i="2"/>
  <c r="N120" i="2"/>
  <c r="O120" i="2"/>
  <c r="M121" i="2"/>
  <c r="N121" i="2"/>
  <c r="O121" i="2"/>
  <c r="M122" i="2"/>
  <c r="N122" i="2"/>
  <c r="O122" i="2"/>
  <c r="M123" i="2"/>
  <c r="N123" i="2"/>
  <c r="O123" i="2"/>
  <c r="M124" i="2"/>
  <c r="N124" i="2"/>
  <c r="O124" i="2"/>
  <c r="M125" i="2"/>
  <c r="N125" i="2"/>
  <c r="O125" i="2"/>
  <c r="M126" i="2"/>
  <c r="N126" i="2"/>
  <c r="O126" i="2"/>
  <c r="M127" i="2"/>
  <c r="N127" i="2"/>
  <c r="O127" i="2"/>
  <c r="M128" i="2"/>
  <c r="N128" i="2"/>
  <c r="O128" i="2"/>
  <c r="M129" i="2"/>
  <c r="N129" i="2"/>
  <c r="O129" i="2"/>
  <c r="M130" i="2"/>
  <c r="N130" i="2"/>
  <c r="O130" i="2"/>
  <c r="M131" i="2"/>
  <c r="N131" i="2"/>
  <c r="O131" i="2"/>
  <c r="M132" i="2"/>
  <c r="N132" i="2"/>
  <c r="O132" i="2"/>
  <c r="M133" i="2"/>
  <c r="N133" i="2"/>
  <c r="O133" i="2"/>
  <c r="M134" i="2"/>
  <c r="N134" i="2"/>
  <c r="O134" i="2"/>
  <c r="M135" i="2"/>
  <c r="N135" i="2"/>
  <c r="O135" i="2"/>
  <c r="M136" i="2"/>
  <c r="N136" i="2"/>
  <c r="O136" i="2"/>
  <c r="M137" i="2"/>
  <c r="N137" i="2"/>
  <c r="O137" i="2"/>
  <c r="M138" i="2"/>
  <c r="N138" i="2"/>
  <c r="O138" i="2"/>
  <c r="M139" i="2"/>
  <c r="N139" i="2"/>
  <c r="O139" i="2"/>
  <c r="M140" i="2"/>
  <c r="N140" i="2"/>
  <c r="O140" i="2"/>
  <c r="M141" i="2"/>
  <c r="N141" i="2"/>
  <c r="O141" i="2"/>
  <c r="M142" i="2"/>
  <c r="N142" i="2"/>
  <c r="O142" i="2"/>
  <c r="M143" i="2"/>
  <c r="N143" i="2"/>
  <c r="O143" i="2"/>
  <c r="M144" i="2"/>
  <c r="N144" i="2"/>
  <c r="O144" i="2"/>
  <c r="M145" i="2"/>
  <c r="N145" i="2"/>
  <c r="O145" i="2"/>
  <c r="M146" i="2"/>
  <c r="N146" i="2"/>
  <c r="O146" i="2"/>
  <c r="M147" i="2"/>
  <c r="N147" i="2"/>
  <c r="O147" i="2"/>
  <c r="M148" i="2"/>
  <c r="N148" i="2"/>
  <c r="O148" i="2"/>
  <c r="M149" i="2"/>
  <c r="N149" i="2"/>
  <c r="O149" i="2"/>
  <c r="M150" i="2"/>
  <c r="N150" i="2"/>
  <c r="O150" i="2"/>
  <c r="M151" i="2"/>
  <c r="N151" i="2"/>
  <c r="O151" i="2"/>
  <c r="M152" i="2"/>
  <c r="N152" i="2"/>
  <c r="O152" i="2"/>
  <c r="M153" i="2"/>
  <c r="N153" i="2"/>
  <c r="O153" i="2"/>
  <c r="M154" i="2"/>
  <c r="N154" i="2"/>
  <c r="O154" i="2"/>
  <c r="M155" i="2"/>
  <c r="N155" i="2"/>
  <c r="O155" i="2"/>
  <c r="M156" i="2"/>
  <c r="N156" i="2"/>
  <c r="O156" i="2"/>
  <c r="M157" i="2"/>
  <c r="N157" i="2"/>
  <c r="O157" i="2"/>
  <c r="M158" i="2"/>
  <c r="N158" i="2"/>
  <c r="O158" i="2"/>
  <c r="M159" i="2"/>
  <c r="N159" i="2"/>
  <c r="O159" i="2"/>
  <c r="M160" i="2"/>
  <c r="N160" i="2"/>
  <c r="O160" i="2"/>
  <c r="M161" i="2"/>
  <c r="N161" i="2"/>
  <c r="O161" i="2"/>
  <c r="M162" i="2"/>
  <c r="N162" i="2"/>
  <c r="O162" i="2"/>
  <c r="M163" i="2"/>
  <c r="N163" i="2"/>
  <c r="O163" i="2"/>
  <c r="M164" i="2"/>
  <c r="N164" i="2"/>
  <c r="O164" i="2"/>
  <c r="M165" i="2"/>
  <c r="N165" i="2"/>
  <c r="O165" i="2"/>
  <c r="M166" i="2"/>
  <c r="N166" i="2"/>
  <c r="O166" i="2"/>
  <c r="M167" i="2"/>
  <c r="N167" i="2"/>
  <c r="O167" i="2"/>
  <c r="M168" i="2"/>
  <c r="N168" i="2"/>
  <c r="O168" i="2"/>
  <c r="M169" i="2"/>
  <c r="N169" i="2"/>
  <c r="O169" i="2"/>
  <c r="M170" i="2"/>
  <c r="N170" i="2"/>
  <c r="O170" i="2"/>
  <c r="M171" i="2"/>
  <c r="N171" i="2"/>
  <c r="O171" i="2"/>
  <c r="M172" i="2"/>
  <c r="N172" i="2"/>
  <c r="O172" i="2"/>
  <c r="M173" i="2"/>
  <c r="N173" i="2"/>
  <c r="O173" i="2"/>
  <c r="M174" i="2"/>
  <c r="N174" i="2"/>
  <c r="O174" i="2"/>
  <c r="M175" i="2"/>
  <c r="N175" i="2"/>
  <c r="O175" i="2"/>
  <c r="M176" i="2"/>
  <c r="N176" i="2"/>
  <c r="O176" i="2"/>
  <c r="M177" i="2"/>
  <c r="N177" i="2"/>
  <c r="O177" i="2"/>
  <c r="M178" i="2"/>
  <c r="N178" i="2"/>
  <c r="O178" i="2"/>
  <c r="M179" i="2"/>
  <c r="N179" i="2"/>
  <c r="O179" i="2"/>
  <c r="M180" i="2"/>
  <c r="N180" i="2"/>
  <c r="O180" i="2"/>
  <c r="M181" i="2"/>
  <c r="N181" i="2"/>
  <c r="O181" i="2"/>
  <c r="M182" i="2"/>
  <c r="N182" i="2"/>
  <c r="O182" i="2"/>
  <c r="M183" i="2"/>
  <c r="N183" i="2"/>
  <c r="O183" i="2"/>
  <c r="M184" i="2"/>
  <c r="N184" i="2"/>
  <c r="O184" i="2"/>
  <c r="M185" i="2"/>
  <c r="N185" i="2"/>
  <c r="O185" i="2"/>
  <c r="M186" i="2"/>
  <c r="N186" i="2"/>
  <c r="O186" i="2"/>
  <c r="M187" i="2"/>
  <c r="N187" i="2"/>
  <c r="O187" i="2"/>
  <c r="M188" i="2"/>
  <c r="N188" i="2"/>
  <c r="O188" i="2"/>
  <c r="M189" i="2"/>
  <c r="N189" i="2"/>
  <c r="O189" i="2"/>
  <c r="M190" i="2"/>
  <c r="N190" i="2"/>
  <c r="O190" i="2"/>
  <c r="M191" i="2"/>
  <c r="N191" i="2"/>
  <c r="O191" i="2"/>
  <c r="M192" i="2"/>
  <c r="N192" i="2"/>
  <c r="O192" i="2"/>
  <c r="M193" i="2"/>
  <c r="N193" i="2"/>
  <c r="O193" i="2"/>
  <c r="M194" i="2"/>
  <c r="N194" i="2"/>
  <c r="O194" i="2"/>
  <c r="M195" i="2"/>
  <c r="N195" i="2"/>
  <c r="O195" i="2"/>
  <c r="M196" i="2"/>
  <c r="N196" i="2"/>
  <c r="O196" i="2"/>
  <c r="M197" i="2"/>
  <c r="N197" i="2"/>
  <c r="O197" i="2"/>
  <c r="M198" i="2"/>
  <c r="N198" i="2"/>
  <c r="O198" i="2"/>
  <c r="M199" i="2"/>
  <c r="N199" i="2"/>
  <c r="O199" i="2"/>
  <c r="M200" i="2"/>
  <c r="N200" i="2"/>
  <c r="O200" i="2"/>
  <c r="M201" i="2"/>
  <c r="N201" i="2"/>
  <c r="O201" i="2"/>
  <c r="M202" i="2"/>
  <c r="N202" i="2"/>
  <c r="O202" i="2"/>
  <c r="M203" i="2"/>
  <c r="N203" i="2"/>
  <c r="O203" i="2"/>
  <c r="M204" i="2"/>
  <c r="N204" i="2"/>
  <c r="O204" i="2"/>
  <c r="M205" i="2"/>
  <c r="N205" i="2"/>
  <c r="O205" i="2"/>
  <c r="M206" i="2"/>
  <c r="N206" i="2"/>
  <c r="O206" i="2"/>
  <c r="M207" i="2"/>
  <c r="N207" i="2"/>
  <c r="O207" i="2"/>
  <c r="M208" i="2"/>
  <c r="N208" i="2"/>
  <c r="O208" i="2"/>
  <c r="M209" i="2"/>
  <c r="N209" i="2"/>
  <c r="O209" i="2"/>
  <c r="M210" i="2"/>
  <c r="N210" i="2"/>
  <c r="O210" i="2"/>
  <c r="M211" i="2"/>
  <c r="N211" i="2"/>
  <c r="O211" i="2"/>
  <c r="M212" i="2"/>
  <c r="N212" i="2"/>
  <c r="O212" i="2"/>
  <c r="M213" i="2"/>
  <c r="N213" i="2"/>
  <c r="O213" i="2"/>
  <c r="M214" i="2"/>
  <c r="N214" i="2"/>
  <c r="O214" i="2"/>
  <c r="M215" i="2"/>
  <c r="N215" i="2"/>
  <c r="O215" i="2"/>
  <c r="M216" i="2"/>
  <c r="N216" i="2"/>
  <c r="O216" i="2"/>
  <c r="M217" i="2"/>
  <c r="N217" i="2"/>
  <c r="O217" i="2"/>
  <c r="M218" i="2"/>
  <c r="N218" i="2"/>
  <c r="O218" i="2"/>
  <c r="M219" i="2"/>
  <c r="N219" i="2"/>
  <c r="O219" i="2"/>
  <c r="M220" i="2"/>
  <c r="N220" i="2"/>
  <c r="O220" i="2"/>
  <c r="M221" i="2"/>
  <c r="N221" i="2"/>
  <c r="O221" i="2"/>
  <c r="M222" i="2"/>
  <c r="N222" i="2"/>
  <c r="O222" i="2"/>
  <c r="M223" i="2"/>
  <c r="N223" i="2"/>
  <c r="O223" i="2"/>
  <c r="M224" i="2"/>
  <c r="N224" i="2"/>
  <c r="O224" i="2"/>
  <c r="M225" i="2"/>
  <c r="N225" i="2"/>
  <c r="O225" i="2"/>
  <c r="M226" i="2"/>
  <c r="N226" i="2"/>
  <c r="O226" i="2"/>
  <c r="M227" i="2"/>
  <c r="N227" i="2"/>
  <c r="O227" i="2"/>
  <c r="M228" i="2"/>
  <c r="N228" i="2"/>
  <c r="O228" i="2"/>
  <c r="M229" i="2"/>
  <c r="N229" i="2"/>
  <c r="O229" i="2"/>
  <c r="M230" i="2"/>
  <c r="N230" i="2"/>
  <c r="O230" i="2"/>
  <c r="M231" i="2"/>
  <c r="N231" i="2"/>
  <c r="O231" i="2"/>
  <c r="M232" i="2"/>
  <c r="N232" i="2"/>
  <c r="O232" i="2"/>
  <c r="M233" i="2"/>
  <c r="N233" i="2"/>
  <c r="O233" i="2"/>
  <c r="M234" i="2"/>
  <c r="N234" i="2"/>
  <c r="O234" i="2"/>
  <c r="M235" i="2"/>
  <c r="N235" i="2"/>
  <c r="O235" i="2"/>
  <c r="M236" i="2"/>
  <c r="N236" i="2"/>
  <c r="O236" i="2"/>
  <c r="M237" i="2"/>
  <c r="N237" i="2"/>
  <c r="O237" i="2"/>
  <c r="M238" i="2"/>
  <c r="N238" i="2"/>
  <c r="O238" i="2"/>
  <c r="M239" i="2"/>
  <c r="N239" i="2"/>
  <c r="O239" i="2"/>
  <c r="M240" i="2"/>
  <c r="N240" i="2"/>
  <c r="O240" i="2"/>
  <c r="M241" i="2"/>
  <c r="N241" i="2"/>
  <c r="O241" i="2"/>
  <c r="M242" i="2"/>
  <c r="N242" i="2"/>
  <c r="O242" i="2"/>
  <c r="M243" i="2"/>
  <c r="N243" i="2"/>
  <c r="O243" i="2"/>
  <c r="M244" i="2"/>
  <c r="N244" i="2"/>
  <c r="O244" i="2"/>
  <c r="M245" i="2"/>
  <c r="N245" i="2"/>
  <c r="O245" i="2"/>
  <c r="M246" i="2"/>
  <c r="N246" i="2"/>
  <c r="O246" i="2"/>
  <c r="M247" i="2"/>
  <c r="N247" i="2"/>
  <c r="O247" i="2"/>
  <c r="M248" i="2"/>
  <c r="N248" i="2"/>
  <c r="O248" i="2"/>
  <c r="M249" i="2"/>
  <c r="N249" i="2"/>
  <c r="O249" i="2"/>
  <c r="M250" i="2"/>
  <c r="N250" i="2"/>
  <c r="O250" i="2"/>
  <c r="M251" i="2"/>
  <c r="N251" i="2"/>
  <c r="O251" i="2"/>
  <c r="M252" i="2"/>
  <c r="N252" i="2"/>
  <c r="O252" i="2"/>
  <c r="M253" i="2"/>
  <c r="N253" i="2"/>
  <c r="O253" i="2"/>
  <c r="M254" i="2"/>
  <c r="N254" i="2"/>
  <c r="O254" i="2"/>
  <c r="M255" i="2"/>
  <c r="N255" i="2"/>
  <c r="O255" i="2"/>
  <c r="M256" i="2"/>
  <c r="N256" i="2"/>
  <c r="O256" i="2"/>
  <c r="M257" i="2"/>
  <c r="N257" i="2"/>
  <c r="O257" i="2"/>
  <c r="M258" i="2"/>
  <c r="N258" i="2"/>
  <c r="O258" i="2"/>
  <c r="M259" i="2"/>
  <c r="N259" i="2"/>
  <c r="O259" i="2"/>
  <c r="M260" i="2"/>
  <c r="N260" i="2"/>
  <c r="O260" i="2"/>
  <c r="M261" i="2"/>
  <c r="N261" i="2"/>
  <c r="O261" i="2"/>
  <c r="M262" i="2"/>
  <c r="N262" i="2"/>
  <c r="O262" i="2"/>
  <c r="M263" i="2"/>
  <c r="N263" i="2"/>
  <c r="O263" i="2"/>
  <c r="M264" i="2"/>
  <c r="N264" i="2"/>
  <c r="O264" i="2"/>
  <c r="M265" i="2"/>
  <c r="N265" i="2"/>
  <c r="O265" i="2"/>
  <c r="M266" i="2"/>
  <c r="N266" i="2"/>
  <c r="O266" i="2"/>
  <c r="M267" i="2"/>
  <c r="N267" i="2"/>
  <c r="O267" i="2"/>
  <c r="M268" i="2"/>
  <c r="N268" i="2"/>
  <c r="O268" i="2"/>
  <c r="M269" i="2"/>
  <c r="N269" i="2"/>
  <c r="O269" i="2"/>
  <c r="M270" i="2"/>
  <c r="N270" i="2"/>
  <c r="O270" i="2"/>
  <c r="M271" i="2"/>
  <c r="N271" i="2"/>
  <c r="O271" i="2"/>
  <c r="M272" i="2"/>
  <c r="N272" i="2"/>
  <c r="O272" i="2"/>
  <c r="M273" i="2"/>
  <c r="N273" i="2"/>
  <c r="O273" i="2"/>
  <c r="M274" i="2"/>
  <c r="N274" i="2"/>
  <c r="O274" i="2"/>
  <c r="M275" i="2"/>
  <c r="N275" i="2"/>
  <c r="O275" i="2"/>
  <c r="M276" i="2"/>
  <c r="N276" i="2"/>
  <c r="O276" i="2"/>
  <c r="M277" i="2"/>
  <c r="N277" i="2"/>
  <c r="O277" i="2"/>
  <c r="M278" i="2"/>
  <c r="N278" i="2"/>
  <c r="O278" i="2"/>
  <c r="M279" i="2"/>
  <c r="N279" i="2"/>
  <c r="O279" i="2"/>
  <c r="M280" i="2"/>
  <c r="N280" i="2"/>
  <c r="O280" i="2"/>
  <c r="M281" i="2"/>
  <c r="N281" i="2"/>
  <c r="O281" i="2"/>
  <c r="M282" i="2"/>
  <c r="N282" i="2"/>
  <c r="O282" i="2"/>
  <c r="M283" i="2"/>
  <c r="N283" i="2"/>
  <c r="O283" i="2"/>
  <c r="M284" i="2"/>
  <c r="N284" i="2"/>
  <c r="O284" i="2"/>
  <c r="M285" i="2"/>
  <c r="N285" i="2"/>
  <c r="O285" i="2"/>
  <c r="M286" i="2"/>
  <c r="N286" i="2"/>
  <c r="O286" i="2"/>
  <c r="M287" i="2"/>
  <c r="N287" i="2"/>
  <c r="O287" i="2"/>
  <c r="M288" i="2"/>
  <c r="N288" i="2"/>
  <c r="O288" i="2"/>
  <c r="M289" i="2"/>
  <c r="N289" i="2"/>
  <c r="O289" i="2"/>
  <c r="M290" i="2"/>
  <c r="N290" i="2"/>
  <c r="O290" i="2"/>
  <c r="M291" i="2"/>
  <c r="N291" i="2"/>
  <c r="O291" i="2"/>
  <c r="M292" i="2"/>
  <c r="N292" i="2"/>
  <c r="O292" i="2"/>
  <c r="M293" i="2"/>
  <c r="N293" i="2"/>
  <c r="O293" i="2"/>
  <c r="M294" i="2"/>
  <c r="N294" i="2"/>
  <c r="O294" i="2"/>
  <c r="M295" i="2"/>
  <c r="N295" i="2"/>
  <c r="O295" i="2"/>
  <c r="M296" i="2"/>
  <c r="N296" i="2"/>
  <c r="O296" i="2"/>
  <c r="M297" i="2"/>
  <c r="N297" i="2"/>
  <c r="O297" i="2"/>
  <c r="M298" i="2"/>
  <c r="N298" i="2"/>
  <c r="O298" i="2"/>
  <c r="M299" i="2"/>
  <c r="N299" i="2"/>
  <c r="O299" i="2"/>
  <c r="M300" i="2"/>
  <c r="N300" i="2"/>
  <c r="O300" i="2"/>
  <c r="M301" i="2"/>
  <c r="N301" i="2"/>
  <c r="O301" i="2"/>
  <c r="M302" i="2"/>
  <c r="N302" i="2"/>
  <c r="O302" i="2"/>
  <c r="M303" i="2"/>
  <c r="N303" i="2"/>
  <c r="O303" i="2"/>
  <c r="M304" i="2"/>
  <c r="N304" i="2"/>
  <c r="O304" i="2"/>
  <c r="M305" i="2"/>
  <c r="N305" i="2"/>
  <c r="O305" i="2"/>
  <c r="M306" i="2"/>
  <c r="N306" i="2"/>
  <c r="O306" i="2"/>
  <c r="M307" i="2"/>
  <c r="N307" i="2"/>
  <c r="O307" i="2"/>
  <c r="M308" i="2"/>
  <c r="N308" i="2"/>
  <c r="O308" i="2"/>
  <c r="M309" i="2"/>
  <c r="N309" i="2"/>
  <c r="O309" i="2"/>
  <c r="M310" i="2"/>
  <c r="N310" i="2"/>
  <c r="O310" i="2"/>
  <c r="M311" i="2"/>
  <c r="N311" i="2"/>
  <c r="O311" i="2"/>
  <c r="M312" i="2"/>
  <c r="N312" i="2"/>
  <c r="O312" i="2"/>
  <c r="M313" i="2"/>
  <c r="N313" i="2"/>
  <c r="O313" i="2"/>
  <c r="M314" i="2"/>
  <c r="N314" i="2"/>
  <c r="O314" i="2"/>
  <c r="M315" i="2"/>
  <c r="N315" i="2"/>
  <c r="O315" i="2"/>
  <c r="M316" i="2"/>
  <c r="N316" i="2"/>
  <c r="O316" i="2"/>
  <c r="M317" i="2"/>
  <c r="N317" i="2"/>
  <c r="O317" i="2"/>
  <c r="M318" i="2"/>
  <c r="N318" i="2"/>
  <c r="O318" i="2"/>
  <c r="M319" i="2"/>
  <c r="N319" i="2"/>
  <c r="O319" i="2"/>
  <c r="M320" i="2"/>
  <c r="N320" i="2"/>
  <c r="O320" i="2"/>
  <c r="M321" i="2"/>
  <c r="N321" i="2"/>
  <c r="O321" i="2"/>
  <c r="M322" i="2"/>
  <c r="N322" i="2"/>
  <c r="O322" i="2"/>
  <c r="M323" i="2"/>
  <c r="N323" i="2"/>
  <c r="O323" i="2"/>
  <c r="M324" i="2"/>
  <c r="N324" i="2"/>
  <c r="O324" i="2"/>
  <c r="M325" i="2"/>
  <c r="N325" i="2"/>
  <c r="O325" i="2"/>
  <c r="M326" i="2"/>
  <c r="N326" i="2"/>
  <c r="O326" i="2"/>
  <c r="M327" i="2"/>
  <c r="N327" i="2"/>
  <c r="O327" i="2"/>
  <c r="M328" i="2"/>
  <c r="N328" i="2"/>
  <c r="O328" i="2"/>
  <c r="M329" i="2"/>
  <c r="N329" i="2"/>
  <c r="O329" i="2"/>
  <c r="M330" i="2"/>
  <c r="N330" i="2"/>
  <c r="O330" i="2"/>
  <c r="M331" i="2"/>
  <c r="N331" i="2"/>
  <c r="O331" i="2"/>
  <c r="M332" i="2"/>
  <c r="N332" i="2"/>
  <c r="O332" i="2"/>
  <c r="M333" i="2"/>
  <c r="N333" i="2"/>
  <c r="O333" i="2"/>
  <c r="M334" i="2"/>
  <c r="N334" i="2"/>
  <c r="O334" i="2"/>
  <c r="M335" i="2"/>
  <c r="N335" i="2"/>
  <c r="O335" i="2"/>
  <c r="M336" i="2"/>
  <c r="N336" i="2"/>
  <c r="O336" i="2"/>
  <c r="M337" i="2"/>
  <c r="N337" i="2"/>
  <c r="O337" i="2"/>
  <c r="M338" i="2"/>
  <c r="N338" i="2"/>
  <c r="O338" i="2"/>
  <c r="M339" i="2"/>
  <c r="N339" i="2"/>
  <c r="O339" i="2"/>
  <c r="M340" i="2"/>
  <c r="N340" i="2"/>
  <c r="O340" i="2"/>
  <c r="M341" i="2"/>
  <c r="N341" i="2"/>
  <c r="O341" i="2"/>
  <c r="M342" i="2"/>
  <c r="N342" i="2"/>
  <c r="O342" i="2"/>
  <c r="M343" i="2"/>
  <c r="N343" i="2"/>
  <c r="O343" i="2"/>
  <c r="M344" i="2"/>
  <c r="N344" i="2"/>
  <c r="O344" i="2"/>
  <c r="M345" i="2"/>
  <c r="N345" i="2"/>
  <c r="O345" i="2"/>
  <c r="M346" i="2"/>
  <c r="N346" i="2"/>
  <c r="O346" i="2"/>
  <c r="M347" i="2"/>
  <c r="N347" i="2"/>
  <c r="O347" i="2"/>
  <c r="M348" i="2"/>
  <c r="N348" i="2"/>
  <c r="O348" i="2"/>
  <c r="M349" i="2"/>
  <c r="N349" i="2"/>
  <c r="O349" i="2"/>
  <c r="M350" i="2"/>
  <c r="N350" i="2"/>
  <c r="O350" i="2"/>
  <c r="M351" i="2"/>
  <c r="N351" i="2"/>
  <c r="O351" i="2"/>
  <c r="M352" i="2"/>
  <c r="N352" i="2"/>
  <c r="O352" i="2"/>
  <c r="M353" i="2"/>
  <c r="N353" i="2"/>
  <c r="O353" i="2"/>
  <c r="M354" i="2"/>
  <c r="N354" i="2"/>
  <c r="O354" i="2"/>
  <c r="M355" i="2"/>
  <c r="N355" i="2"/>
  <c r="O355" i="2"/>
  <c r="M356" i="2"/>
  <c r="N356" i="2"/>
  <c r="O356" i="2"/>
  <c r="M357" i="2"/>
  <c r="N357" i="2"/>
  <c r="O357" i="2"/>
  <c r="M358" i="2"/>
  <c r="N358" i="2"/>
  <c r="O358" i="2"/>
  <c r="M359" i="2"/>
  <c r="N359" i="2"/>
  <c r="O359" i="2"/>
  <c r="M360" i="2"/>
  <c r="N360" i="2"/>
  <c r="O360" i="2"/>
  <c r="M361" i="2"/>
  <c r="N361" i="2"/>
  <c r="O361" i="2"/>
  <c r="M362" i="2"/>
  <c r="N362" i="2"/>
  <c r="O362" i="2"/>
  <c r="M363" i="2"/>
  <c r="N363" i="2"/>
  <c r="O363" i="2"/>
  <c r="M364" i="2"/>
  <c r="N364" i="2"/>
  <c r="O364" i="2"/>
  <c r="M365" i="2"/>
  <c r="N365" i="2"/>
  <c r="O365" i="2"/>
  <c r="M366" i="2"/>
  <c r="N366" i="2"/>
  <c r="O366" i="2"/>
  <c r="M367" i="2"/>
  <c r="N367" i="2"/>
  <c r="O367" i="2"/>
  <c r="M368" i="2"/>
  <c r="N368" i="2"/>
  <c r="O368" i="2"/>
  <c r="M369" i="2"/>
  <c r="N369" i="2"/>
  <c r="O369" i="2"/>
  <c r="M370" i="2"/>
  <c r="N370" i="2"/>
  <c r="O370" i="2"/>
  <c r="M371" i="2"/>
  <c r="N371" i="2"/>
  <c r="O371" i="2"/>
  <c r="M372" i="2"/>
  <c r="N372" i="2"/>
  <c r="O372" i="2"/>
  <c r="M373" i="2"/>
  <c r="N373" i="2"/>
  <c r="O373" i="2"/>
  <c r="M374" i="2"/>
  <c r="N374" i="2"/>
  <c r="O374" i="2"/>
  <c r="M375" i="2"/>
  <c r="N375" i="2"/>
  <c r="O375" i="2"/>
  <c r="M376" i="2"/>
  <c r="N376" i="2"/>
  <c r="O376" i="2"/>
  <c r="M377" i="2"/>
  <c r="N377" i="2"/>
  <c r="O377" i="2"/>
  <c r="M378" i="2"/>
  <c r="N378" i="2"/>
  <c r="O378" i="2"/>
  <c r="M379" i="2"/>
  <c r="N379" i="2"/>
  <c r="O379" i="2"/>
  <c r="M380" i="2"/>
  <c r="N380" i="2"/>
  <c r="O380" i="2"/>
  <c r="M381" i="2"/>
  <c r="N381" i="2"/>
  <c r="O381" i="2"/>
  <c r="M382" i="2"/>
  <c r="N382" i="2"/>
  <c r="O382" i="2"/>
  <c r="M383" i="2"/>
  <c r="N383" i="2"/>
  <c r="O383" i="2"/>
  <c r="M384" i="2"/>
  <c r="N384" i="2"/>
  <c r="O384" i="2"/>
  <c r="M385" i="2"/>
  <c r="N385" i="2"/>
  <c r="O385" i="2"/>
  <c r="M386" i="2"/>
  <c r="N386" i="2"/>
  <c r="O386" i="2"/>
  <c r="M387" i="2"/>
  <c r="N387" i="2"/>
  <c r="O387" i="2"/>
  <c r="M388" i="2"/>
  <c r="N388" i="2"/>
  <c r="O388" i="2"/>
  <c r="M389" i="2"/>
  <c r="N389" i="2"/>
  <c r="O389" i="2"/>
  <c r="M390" i="2"/>
  <c r="N390" i="2"/>
  <c r="O390" i="2"/>
  <c r="M391" i="2"/>
  <c r="N391" i="2"/>
  <c r="O391" i="2"/>
  <c r="M392" i="2"/>
  <c r="N392" i="2"/>
  <c r="O392" i="2"/>
  <c r="M393" i="2"/>
  <c r="N393" i="2"/>
  <c r="O393" i="2"/>
  <c r="M394" i="2"/>
  <c r="N394" i="2"/>
  <c r="O394" i="2"/>
  <c r="M395" i="2"/>
  <c r="N395" i="2"/>
  <c r="O395" i="2"/>
  <c r="M396" i="2"/>
  <c r="N396" i="2"/>
  <c r="O396" i="2"/>
  <c r="M397" i="2"/>
  <c r="N397" i="2"/>
  <c r="O397" i="2"/>
  <c r="M398" i="2"/>
  <c r="N398" i="2"/>
  <c r="O398" i="2"/>
  <c r="M399" i="2"/>
  <c r="N399" i="2"/>
  <c r="O399" i="2"/>
  <c r="M400" i="2"/>
  <c r="N400" i="2"/>
  <c r="O400" i="2"/>
  <c r="M401" i="2"/>
  <c r="N401" i="2"/>
  <c r="O401" i="2"/>
  <c r="M402" i="2"/>
  <c r="N402" i="2"/>
  <c r="O402" i="2"/>
  <c r="M403" i="2"/>
  <c r="N403" i="2"/>
  <c r="O403" i="2"/>
  <c r="M404" i="2"/>
  <c r="N404" i="2"/>
  <c r="O404" i="2"/>
  <c r="M405" i="2"/>
  <c r="N405" i="2"/>
  <c r="O405" i="2"/>
  <c r="M406" i="2"/>
  <c r="N406" i="2"/>
  <c r="O406" i="2"/>
  <c r="M407" i="2"/>
  <c r="N407" i="2"/>
  <c r="O407" i="2"/>
  <c r="M408" i="2"/>
  <c r="N408" i="2"/>
  <c r="O408" i="2"/>
  <c r="M409" i="2"/>
  <c r="N409" i="2"/>
  <c r="O409" i="2"/>
  <c r="M410" i="2"/>
  <c r="N410" i="2"/>
  <c r="O410" i="2"/>
  <c r="M411" i="2"/>
  <c r="N411" i="2"/>
  <c r="O411" i="2"/>
  <c r="M412" i="2"/>
  <c r="N412" i="2"/>
  <c r="O412" i="2"/>
  <c r="M413" i="2"/>
  <c r="N413" i="2"/>
  <c r="O413" i="2"/>
  <c r="M414" i="2"/>
  <c r="N414" i="2"/>
  <c r="O414" i="2"/>
  <c r="M415" i="2"/>
  <c r="N415" i="2"/>
  <c r="O415" i="2"/>
  <c r="M416" i="2"/>
  <c r="N416" i="2"/>
  <c r="O416" i="2"/>
  <c r="M417" i="2"/>
  <c r="N417" i="2"/>
  <c r="O417" i="2"/>
  <c r="M418" i="2"/>
  <c r="N418" i="2"/>
  <c r="O418" i="2"/>
  <c r="M419" i="2"/>
  <c r="N419" i="2"/>
  <c r="O419" i="2"/>
  <c r="M420" i="2"/>
  <c r="N420" i="2"/>
  <c r="O420" i="2"/>
  <c r="M421" i="2"/>
  <c r="N421" i="2"/>
  <c r="O421" i="2"/>
  <c r="M422" i="2"/>
  <c r="N422" i="2"/>
  <c r="O422" i="2"/>
  <c r="M423" i="2"/>
  <c r="N423" i="2"/>
  <c r="O423" i="2"/>
  <c r="M424" i="2"/>
  <c r="N424" i="2"/>
  <c r="O424" i="2"/>
  <c r="M425" i="2"/>
  <c r="N425" i="2"/>
  <c r="O425" i="2"/>
  <c r="M426" i="2"/>
  <c r="N426" i="2"/>
  <c r="O426" i="2"/>
  <c r="M427" i="2"/>
  <c r="N427" i="2"/>
  <c r="O427" i="2"/>
  <c r="M428" i="2"/>
  <c r="N428" i="2"/>
  <c r="O428" i="2"/>
  <c r="M429" i="2"/>
  <c r="N429" i="2"/>
  <c r="O429" i="2"/>
  <c r="M430" i="2"/>
  <c r="N430" i="2"/>
  <c r="O430" i="2"/>
  <c r="M431" i="2"/>
  <c r="N431" i="2"/>
  <c r="O431" i="2"/>
  <c r="M432" i="2"/>
  <c r="N432" i="2"/>
  <c r="O432" i="2"/>
  <c r="M433" i="2"/>
  <c r="N433" i="2"/>
  <c r="O433" i="2"/>
  <c r="M434" i="2"/>
  <c r="N434" i="2"/>
  <c r="O434" i="2"/>
  <c r="M435" i="2"/>
  <c r="N435" i="2"/>
  <c r="O435" i="2"/>
  <c r="M436" i="2"/>
  <c r="N436" i="2"/>
  <c r="O436" i="2"/>
  <c r="M437" i="2"/>
  <c r="N437" i="2"/>
  <c r="O437" i="2"/>
  <c r="M438" i="2"/>
  <c r="N438" i="2"/>
  <c r="O438" i="2"/>
  <c r="M439" i="2"/>
  <c r="N439" i="2"/>
  <c r="O439" i="2"/>
  <c r="M440" i="2"/>
  <c r="N440" i="2"/>
  <c r="O440" i="2"/>
  <c r="M441" i="2"/>
  <c r="N441" i="2"/>
  <c r="O441" i="2"/>
  <c r="M442" i="2"/>
  <c r="N442" i="2"/>
  <c r="O442" i="2"/>
  <c r="M443" i="2"/>
  <c r="N443" i="2"/>
  <c r="O443" i="2"/>
  <c r="M444" i="2"/>
  <c r="N444" i="2"/>
  <c r="O444" i="2"/>
  <c r="M445" i="2"/>
  <c r="N445" i="2"/>
  <c r="O445" i="2"/>
  <c r="M446" i="2"/>
  <c r="N446" i="2"/>
  <c r="O446" i="2"/>
  <c r="M447" i="2"/>
  <c r="N447" i="2"/>
  <c r="O447" i="2"/>
  <c r="M448" i="2"/>
  <c r="N448" i="2"/>
  <c r="O448" i="2"/>
  <c r="M449" i="2"/>
  <c r="N449" i="2"/>
  <c r="O449" i="2"/>
  <c r="M450" i="2"/>
  <c r="N450" i="2"/>
  <c r="O450" i="2"/>
  <c r="M451" i="2"/>
  <c r="N451" i="2"/>
  <c r="O451" i="2"/>
  <c r="M452" i="2"/>
  <c r="N452" i="2"/>
  <c r="O452" i="2"/>
  <c r="M453" i="2"/>
  <c r="N453" i="2"/>
  <c r="O453" i="2"/>
  <c r="M454" i="2"/>
  <c r="N454" i="2"/>
  <c r="O454" i="2"/>
  <c r="M455" i="2"/>
  <c r="N455" i="2"/>
  <c r="O455" i="2"/>
  <c r="M456" i="2"/>
  <c r="N456" i="2"/>
  <c r="O456" i="2"/>
  <c r="M457" i="2"/>
  <c r="N457" i="2"/>
  <c r="O457" i="2"/>
  <c r="M458" i="2"/>
  <c r="N458" i="2"/>
  <c r="O458" i="2"/>
  <c r="M459" i="2"/>
  <c r="N459" i="2"/>
  <c r="O459" i="2"/>
  <c r="M460" i="2"/>
  <c r="N460" i="2"/>
  <c r="O460" i="2"/>
  <c r="M461" i="2"/>
  <c r="N461" i="2"/>
  <c r="O461" i="2"/>
  <c r="M462" i="2"/>
  <c r="N462" i="2"/>
  <c r="O462" i="2"/>
  <c r="M463" i="2"/>
  <c r="N463" i="2"/>
  <c r="O463" i="2"/>
  <c r="M464" i="2"/>
  <c r="N464" i="2"/>
  <c r="O464" i="2"/>
  <c r="M465" i="2"/>
  <c r="N465" i="2"/>
  <c r="O465" i="2"/>
  <c r="M466" i="2"/>
  <c r="N466" i="2"/>
  <c r="O466" i="2"/>
  <c r="M467" i="2"/>
  <c r="N467" i="2"/>
  <c r="O467" i="2"/>
  <c r="M468" i="2"/>
  <c r="N468" i="2"/>
  <c r="O468" i="2"/>
  <c r="M469" i="2"/>
  <c r="N469" i="2"/>
  <c r="O469" i="2"/>
  <c r="M470" i="2"/>
  <c r="N470" i="2"/>
  <c r="O470" i="2"/>
  <c r="M471" i="2"/>
  <c r="N471" i="2"/>
  <c r="O471" i="2"/>
  <c r="M472" i="2"/>
  <c r="N472" i="2"/>
  <c r="O472" i="2"/>
  <c r="M473" i="2"/>
  <c r="N473" i="2"/>
  <c r="O473" i="2"/>
  <c r="M474" i="2"/>
  <c r="N474" i="2"/>
  <c r="O474" i="2"/>
  <c r="M475" i="2"/>
  <c r="N475" i="2"/>
  <c r="O475" i="2"/>
  <c r="M476" i="2"/>
  <c r="N476" i="2"/>
  <c r="O476" i="2"/>
  <c r="M477" i="2"/>
  <c r="N477" i="2"/>
  <c r="O477" i="2"/>
  <c r="M478" i="2"/>
  <c r="N478" i="2"/>
  <c r="O478" i="2"/>
  <c r="M479" i="2"/>
  <c r="N479" i="2"/>
  <c r="O479" i="2"/>
  <c r="M480" i="2"/>
  <c r="N480" i="2"/>
  <c r="O480" i="2"/>
  <c r="M481" i="2"/>
  <c r="N481" i="2"/>
  <c r="O481" i="2"/>
  <c r="M482" i="2"/>
  <c r="N482" i="2"/>
  <c r="O482" i="2"/>
  <c r="M483" i="2"/>
  <c r="N483" i="2"/>
  <c r="O483" i="2"/>
  <c r="M484" i="2"/>
  <c r="N484" i="2"/>
  <c r="O484" i="2"/>
  <c r="M485" i="2"/>
  <c r="N485" i="2"/>
  <c r="O485" i="2"/>
  <c r="M486" i="2"/>
  <c r="N486" i="2"/>
  <c r="O486" i="2"/>
  <c r="M487" i="2"/>
  <c r="N487" i="2"/>
  <c r="O487" i="2"/>
  <c r="M488" i="2"/>
  <c r="N488" i="2"/>
  <c r="O488" i="2"/>
  <c r="M489" i="2"/>
  <c r="N489" i="2"/>
  <c r="O489" i="2"/>
  <c r="M490" i="2"/>
  <c r="N490" i="2"/>
  <c r="O490" i="2"/>
  <c r="M491" i="2"/>
  <c r="N491" i="2"/>
  <c r="O491" i="2"/>
  <c r="M492" i="2"/>
  <c r="N492" i="2"/>
  <c r="O492" i="2"/>
  <c r="M493" i="2"/>
  <c r="N493" i="2"/>
  <c r="O493" i="2"/>
  <c r="M494" i="2"/>
  <c r="N494" i="2"/>
  <c r="O494" i="2"/>
  <c r="M495" i="2"/>
  <c r="N495" i="2"/>
  <c r="O495" i="2"/>
  <c r="M496" i="2"/>
  <c r="N496" i="2"/>
  <c r="O496" i="2"/>
  <c r="M497" i="2"/>
  <c r="N497" i="2"/>
  <c r="O497" i="2"/>
  <c r="M498" i="2"/>
  <c r="N498" i="2"/>
  <c r="O498" i="2"/>
  <c r="M499" i="2"/>
  <c r="N499" i="2"/>
  <c r="O499" i="2"/>
  <c r="M500" i="2"/>
  <c r="N500" i="2"/>
  <c r="O500" i="2"/>
  <c r="M501" i="2"/>
  <c r="N501" i="2"/>
  <c r="O501" i="2"/>
  <c r="M502" i="2"/>
  <c r="N502" i="2"/>
  <c r="O502" i="2"/>
  <c r="M503" i="2"/>
  <c r="N503" i="2"/>
  <c r="O503" i="2"/>
  <c r="M504" i="2"/>
  <c r="N504" i="2"/>
  <c r="O504" i="2"/>
  <c r="M505" i="2"/>
  <c r="N505" i="2"/>
  <c r="O505" i="2"/>
  <c r="M506" i="2"/>
  <c r="N506" i="2"/>
  <c r="O506" i="2"/>
  <c r="M507" i="2"/>
  <c r="N507" i="2"/>
  <c r="O507" i="2"/>
  <c r="M508" i="2"/>
  <c r="N508" i="2"/>
  <c r="O508" i="2"/>
  <c r="M509" i="2"/>
  <c r="N509" i="2"/>
  <c r="O509" i="2"/>
  <c r="M510" i="2"/>
  <c r="N510" i="2"/>
  <c r="O510" i="2"/>
  <c r="M511" i="2"/>
  <c r="N511" i="2"/>
  <c r="O511" i="2"/>
  <c r="M512" i="2"/>
  <c r="N512" i="2"/>
  <c r="O512" i="2"/>
  <c r="M513" i="2"/>
  <c r="N513" i="2"/>
  <c r="O513" i="2"/>
  <c r="M514" i="2"/>
  <c r="N514" i="2"/>
  <c r="O514" i="2"/>
  <c r="M515" i="2"/>
  <c r="N515" i="2"/>
  <c r="O515" i="2"/>
  <c r="M516" i="2"/>
  <c r="N516" i="2"/>
  <c r="O516" i="2"/>
  <c r="M517" i="2"/>
  <c r="N517" i="2"/>
  <c r="O517" i="2"/>
  <c r="M518" i="2"/>
  <c r="N518" i="2"/>
  <c r="O518" i="2"/>
  <c r="M519" i="2"/>
  <c r="N519" i="2"/>
  <c r="O519" i="2"/>
  <c r="M520" i="2"/>
  <c r="N520" i="2"/>
  <c r="O520" i="2"/>
  <c r="M521" i="2"/>
  <c r="N521" i="2"/>
  <c r="O521" i="2"/>
  <c r="M522" i="2"/>
  <c r="N522" i="2"/>
  <c r="O522" i="2"/>
  <c r="M523" i="2"/>
  <c r="N523" i="2"/>
  <c r="O523" i="2"/>
  <c r="M524" i="2"/>
  <c r="N524" i="2"/>
  <c r="O524" i="2"/>
  <c r="M525" i="2"/>
  <c r="N525" i="2"/>
  <c r="O525" i="2"/>
  <c r="M526" i="2"/>
  <c r="N526" i="2"/>
  <c r="O526" i="2"/>
  <c r="M527" i="2"/>
  <c r="N527" i="2"/>
  <c r="O527" i="2"/>
  <c r="M528" i="2"/>
  <c r="N528" i="2"/>
  <c r="O528" i="2"/>
  <c r="M529" i="2"/>
  <c r="N529" i="2"/>
  <c r="O529" i="2"/>
  <c r="M530" i="2"/>
  <c r="N530" i="2"/>
  <c r="O530" i="2"/>
  <c r="M531" i="2"/>
  <c r="N531" i="2"/>
  <c r="O531" i="2"/>
  <c r="M532" i="2"/>
  <c r="N532" i="2"/>
  <c r="O532" i="2"/>
  <c r="M533" i="2"/>
  <c r="N533" i="2"/>
  <c r="O533" i="2"/>
  <c r="M534" i="2"/>
  <c r="N534" i="2"/>
  <c r="O534" i="2"/>
  <c r="M535" i="2"/>
  <c r="N535" i="2"/>
  <c r="O535" i="2"/>
  <c r="M536" i="2"/>
  <c r="N536" i="2"/>
  <c r="O536" i="2"/>
  <c r="M537" i="2"/>
  <c r="N537" i="2"/>
  <c r="O537" i="2"/>
  <c r="M538" i="2"/>
  <c r="N538" i="2"/>
  <c r="O538" i="2"/>
  <c r="M539" i="2"/>
  <c r="N539" i="2"/>
  <c r="O539" i="2"/>
  <c r="M540" i="2"/>
  <c r="N540" i="2"/>
  <c r="O540" i="2"/>
  <c r="M541" i="2"/>
  <c r="N541" i="2"/>
  <c r="O541" i="2"/>
  <c r="M542" i="2"/>
  <c r="N542" i="2"/>
  <c r="O542" i="2"/>
  <c r="M543" i="2"/>
  <c r="N543" i="2"/>
  <c r="O543" i="2"/>
  <c r="M544" i="2"/>
  <c r="N544" i="2"/>
  <c r="O544" i="2"/>
  <c r="M545" i="2"/>
  <c r="N545" i="2"/>
  <c r="O545" i="2"/>
  <c r="M546" i="2"/>
  <c r="N546" i="2"/>
  <c r="O546" i="2"/>
  <c r="M547" i="2"/>
  <c r="N547" i="2"/>
  <c r="O547" i="2"/>
  <c r="M548" i="2"/>
  <c r="N548" i="2"/>
  <c r="O548" i="2"/>
  <c r="M549" i="2"/>
  <c r="N549" i="2"/>
  <c r="O549" i="2"/>
  <c r="M550" i="2"/>
  <c r="N550" i="2"/>
  <c r="O550" i="2"/>
  <c r="M551" i="2"/>
  <c r="N551" i="2"/>
  <c r="O551" i="2"/>
  <c r="M552" i="2"/>
  <c r="N552" i="2"/>
  <c r="O552" i="2"/>
  <c r="M553" i="2"/>
  <c r="N553" i="2"/>
  <c r="O553" i="2"/>
  <c r="M554" i="2"/>
  <c r="N554" i="2"/>
  <c r="O554" i="2"/>
  <c r="M555" i="2"/>
  <c r="N555" i="2"/>
  <c r="O555" i="2"/>
  <c r="M556" i="2"/>
  <c r="N556" i="2"/>
  <c r="O556" i="2"/>
  <c r="M557" i="2"/>
  <c r="N557" i="2"/>
  <c r="O557" i="2"/>
  <c r="M558" i="2"/>
  <c r="N558" i="2"/>
  <c r="O558" i="2"/>
  <c r="M559" i="2"/>
  <c r="N559" i="2"/>
  <c r="O559" i="2"/>
  <c r="M560" i="2"/>
  <c r="N560" i="2"/>
  <c r="O560" i="2"/>
  <c r="M561" i="2"/>
  <c r="N561" i="2"/>
  <c r="O561" i="2"/>
  <c r="M562" i="2"/>
  <c r="N562" i="2"/>
  <c r="O562" i="2"/>
  <c r="M563" i="2"/>
  <c r="N563" i="2"/>
  <c r="O563" i="2"/>
  <c r="M564" i="2"/>
  <c r="N564" i="2"/>
  <c r="O564" i="2"/>
  <c r="M565" i="2"/>
  <c r="N565" i="2"/>
  <c r="O565" i="2"/>
  <c r="M566" i="2"/>
  <c r="N566" i="2"/>
  <c r="O566" i="2"/>
  <c r="M567" i="2"/>
  <c r="N567" i="2"/>
  <c r="O567" i="2"/>
  <c r="M568" i="2"/>
  <c r="N568" i="2"/>
  <c r="O568" i="2"/>
  <c r="M569" i="2"/>
  <c r="N569" i="2"/>
  <c r="O569" i="2"/>
  <c r="M570" i="2"/>
  <c r="N570" i="2"/>
  <c r="O570" i="2"/>
  <c r="M571" i="2"/>
  <c r="N571" i="2"/>
  <c r="O571" i="2"/>
  <c r="M572" i="2"/>
  <c r="N572" i="2"/>
  <c r="O572" i="2"/>
  <c r="M573" i="2"/>
  <c r="N573" i="2"/>
  <c r="O573" i="2"/>
  <c r="M574" i="2"/>
  <c r="N574" i="2"/>
  <c r="O574" i="2"/>
  <c r="M575" i="2"/>
  <c r="N575" i="2"/>
  <c r="O575" i="2"/>
  <c r="M576" i="2"/>
  <c r="N576" i="2"/>
  <c r="O576" i="2"/>
  <c r="M577" i="2"/>
  <c r="N577" i="2"/>
  <c r="O577" i="2"/>
  <c r="M578" i="2"/>
  <c r="N578" i="2"/>
  <c r="O578" i="2"/>
  <c r="M579" i="2"/>
  <c r="N579" i="2"/>
  <c r="O579" i="2"/>
  <c r="M580" i="2"/>
  <c r="N580" i="2"/>
  <c r="O580" i="2"/>
  <c r="M581" i="2"/>
  <c r="N581" i="2"/>
  <c r="O581" i="2"/>
  <c r="M582" i="2"/>
  <c r="N582" i="2"/>
  <c r="O582" i="2"/>
  <c r="M583" i="2"/>
  <c r="N583" i="2"/>
  <c r="O583" i="2"/>
  <c r="M584" i="2"/>
  <c r="N584" i="2"/>
  <c r="O584" i="2"/>
  <c r="M585" i="2"/>
  <c r="N585" i="2"/>
  <c r="O585" i="2"/>
  <c r="M586" i="2"/>
  <c r="N586" i="2"/>
  <c r="O586" i="2"/>
  <c r="M587" i="2"/>
  <c r="N587" i="2"/>
  <c r="O587" i="2"/>
  <c r="M588" i="2"/>
  <c r="N588" i="2"/>
  <c r="O588" i="2"/>
  <c r="M589" i="2"/>
  <c r="N589" i="2"/>
  <c r="O589" i="2"/>
  <c r="M590" i="2"/>
  <c r="N590" i="2"/>
  <c r="O590" i="2"/>
  <c r="M591" i="2"/>
  <c r="N591" i="2"/>
  <c r="O591" i="2"/>
  <c r="M592" i="2"/>
  <c r="N592" i="2"/>
  <c r="O592" i="2"/>
  <c r="M593" i="2"/>
  <c r="N593" i="2"/>
  <c r="O593" i="2"/>
  <c r="M594" i="2"/>
  <c r="N594" i="2"/>
  <c r="O594" i="2"/>
  <c r="M595" i="2"/>
  <c r="N595" i="2"/>
  <c r="O595" i="2"/>
  <c r="M596" i="2"/>
  <c r="N596" i="2"/>
  <c r="O596" i="2"/>
  <c r="M597" i="2"/>
  <c r="N597" i="2"/>
  <c r="O597" i="2"/>
  <c r="M598" i="2"/>
  <c r="N598" i="2"/>
  <c r="O598" i="2"/>
  <c r="M599" i="2"/>
  <c r="N599" i="2"/>
  <c r="O599" i="2"/>
  <c r="M600" i="2"/>
  <c r="N600" i="2"/>
  <c r="O600" i="2"/>
  <c r="M601" i="2"/>
  <c r="N601" i="2"/>
  <c r="O601" i="2"/>
  <c r="M602" i="2"/>
  <c r="N602" i="2"/>
  <c r="O602" i="2"/>
  <c r="M603" i="2"/>
  <c r="N603" i="2"/>
  <c r="O603" i="2"/>
  <c r="M604" i="2"/>
  <c r="N604" i="2"/>
  <c r="O604" i="2"/>
  <c r="M605" i="2"/>
  <c r="N605" i="2"/>
  <c r="O605" i="2"/>
  <c r="M606" i="2"/>
  <c r="N606" i="2"/>
  <c r="O606" i="2"/>
  <c r="M607" i="2"/>
  <c r="N607" i="2"/>
  <c r="O607" i="2"/>
  <c r="M608" i="2"/>
  <c r="N608" i="2"/>
  <c r="O608" i="2"/>
  <c r="M609" i="2"/>
  <c r="N609" i="2"/>
  <c r="O609" i="2"/>
  <c r="M610" i="2"/>
  <c r="N610" i="2"/>
  <c r="O610" i="2"/>
  <c r="M611" i="2"/>
  <c r="N611" i="2"/>
  <c r="O611" i="2"/>
  <c r="M612" i="2"/>
  <c r="N612" i="2"/>
  <c r="O612" i="2"/>
  <c r="M613" i="2"/>
  <c r="N613" i="2"/>
  <c r="O613" i="2"/>
  <c r="M614" i="2"/>
  <c r="N614" i="2"/>
  <c r="O614" i="2"/>
  <c r="M615" i="2"/>
  <c r="N615" i="2"/>
  <c r="O615" i="2"/>
  <c r="M616" i="2"/>
  <c r="N616" i="2"/>
  <c r="O616" i="2"/>
  <c r="M617" i="2"/>
  <c r="N617" i="2"/>
  <c r="O617" i="2"/>
  <c r="M618" i="2"/>
  <c r="N618" i="2"/>
  <c r="O618" i="2"/>
  <c r="M619" i="2"/>
  <c r="N619" i="2"/>
  <c r="O619" i="2"/>
  <c r="M620" i="2"/>
  <c r="N620" i="2"/>
  <c r="O620" i="2"/>
  <c r="M621" i="2"/>
  <c r="N621" i="2"/>
  <c r="O621" i="2"/>
  <c r="M622" i="2"/>
  <c r="N622" i="2"/>
  <c r="O622" i="2"/>
  <c r="M623" i="2"/>
  <c r="N623" i="2"/>
  <c r="O623" i="2"/>
  <c r="M624" i="2"/>
  <c r="N624" i="2"/>
  <c r="O624" i="2"/>
  <c r="M625" i="2"/>
  <c r="N625" i="2"/>
  <c r="O625" i="2"/>
  <c r="M626" i="2"/>
  <c r="N626" i="2"/>
  <c r="O626" i="2"/>
  <c r="M627" i="2"/>
  <c r="N627" i="2"/>
  <c r="O627" i="2"/>
  <c r="M628" i="2"/>
  <c r="N628" i="2"/>
  <c r="O628" i="2"/>
  <c r="M629" i="2"/>
  <c r="N629" i="2"/>
  <c r="O629" i="2"/>
  <c r="M630" i="2"/>
  <c r="N630" i="2"/>
  <c r="O630" i="2"/>
  <c r="M631" i="2"/>
  <c r="N631" i="2"/>
  <c r="O631" i="2"/>
  <c r="M632" i="2"/>
  <c r="N632" i="2"/>
  <c r="O632" i="2"/>
  <c r="M633" i="2"/>
  <c r="N633" i="2"/>
  <c r="O633" i="2"/>
  <c r="M634" i="2"/>
  <c r="N634" i="2"/>
  <c r="O634" i="2"/>
  <c r="M635" i="2"/>
  <c r="N635" i="2"/>
  <c r="O635" i="2"/>
  <c r="M636" i="2"/>
  <c r="N636" i="2"/>
  <c r="O636" i="2"/>
  <c r="M637" i="2"/>
  <c r="N637" i="2"/>
  <c r="O637" i="2"/>
  <c r="M638" i="2"/>
  <c r="N638" i="2"/>
  <c r="O638" i="2"/>
  <c r="M639" i="2"/>
  <c r="N639" i="2"/>
  <c r="O639" i="2"/>
  <c r="M640" i="2"/>
  <c r="N640" i="2"/>
  <c r="O640" i="2"/>
  <c r="M641" i="2"/>
  <c r="N641" i="2"/>
  <c r="O641" i="2"/>
  <c r="M642" i="2"/>
  <c r="N642" i="2"/>
  <c r="O642" i="2"/>
  <c r="M643" i="2"/>
  <c r="N643" i="2"/>
  <c r="O643" i="2"/>
  <c r="M644" i="2"/>
  <c r="N644" i="2"/>
  <c r="O644" i="2"/>
  <c r="M645" i="2"/>
  <c r="N645" i="2"/>
  <c r="O645" i="2"/>
  <c r="M646" i="2"/>
  <c r="N646" i="2"/>
  <c r="O646" i="2"/>
  <c r="M647" i="2"/>
  <c r="N647" i="2"/>
  <c r="O647" i="2"/>
  <c r="M648" i="2"/>
  <c r="N648" i="2"/>
  <c r="O648" i="2"/>
  <c r="M649" i="2"/>
  <c r="N649" i="2"/>
  <c r="O649" i="2"/>
  <c r="M650" i="2"/>
  <c r="N650" i="2"/>
  <c r="O650" i="2"/>
  <c r="M651" i="2"/>
  <c r="N651" i="2"/>
  <c r="O651" i="2"/>
  <c r="M652" i="2"/>
  <c r="N652" i="2"/>
  <c r="O652" i="2"/>
  <c r="M653" i="2"/>
  <c r="N653" i="2"/>
  <c r="O653" i="2"/>
  <c r="M654" i="2"/>
  <c r="N654" i="2"/>
  <c r="O654" i="2"/>
  <c r="M655" i="2"/>
  <c r="N655" i="2"/>
  <c r="O655" i="2"/>
  <c r="M656" i="2"/>
  <c r="N656" i="2"/>
  <c r="O656" i="2"/>
  <c r="M657" i="2"/>
  <c r="N657" i="2"/>
  <c r="O657" i="2"/>
  <c r="M658" i="2"/>
  <c r="N658" i="2"/>
  <c r="O658" i="2"/>
  <c r="M659" i="2"/>
  <c r="N659" i="2"/>
  <c r="O659" i="2"/>
  <c r="M660" i="2"/>
  <c r="N660" i="2"/>
  <c r="O660" i="2"/>
  <c r="M661" i="2"/>
  <c r="N661" i="2"/>
  <c r="O661" i="2"/>
  <c r="M662" i="2"/>
  <c r="N662" i="2"/>
  <c r="O662" i="2"/>
  <c r="M663" i="2"/>
  <c r="N663" i="2"/>
  <c r="O663" i="2"/>
  <c r="M664" i="2"/>
  <c r="N664" i="2"/>
  <c r="O664" i="2"/>
  <c r="M665" i="2"/>
  <c r="N665" i="2"/>
  <c r="O665" i="2"/>
  <c r="M666" i="2"/>
  <c r="N666" i="2"/>
  <c r="O666" i="2"/>
  <c r="M667" i="2"/>
  <c r="N667" i="2"/>
  <c r="O667" i="2"/>
  <c r="M668" i="2"/>
  <c r="N668" i="2"/>
  <c r="O668" i="2"/>
  <c r="M669" i="2"/>
  <c r="N669" i="2"/>
  <c r="O669" i="2"/>
  <c r="M670" i="2"/>
  <c r="N670" i="2"/>
  <c r="O670" i="2"/>
  <c r="M671" i="2"/>
  <c r="N671" i="2"/>
  <c r="O671" i="2"/>
  <c r="M672" i="2"/>
  <c r="N672" i="2"/>
  <c r="O672" i="2"/>
  <c r="M673" i="2"/>
  <c r="N673" i="2"/>
  <c r="O673" i="2"/>
  <c r="M674" i="2"/>
  <c r="N674" i="2"/>
  <c r="O674" i="2"/>
  <c r="M675" i="2"/>
  <c r="N675" i="2"/>
  <c r="O675" i="2"/>
  <c r="M676" i="2"/>
  <c r="N676" i="2"/>
  <c r="O676" i="2"/>
  <c r="M677" i="2"/>
  <c r="N677" i="2"/>
  <c r="O677" i="2"/>
  <c r="M678" i="2"/>
  <c r="N678" i="2"/>
  <c r="O678" i="2"/>
  <c r="M679" i="2"/>
  <c r="N679" i="2"/>
  <c r="O679" i="2"/>
  <c r="M680" i="2"/>
  <c r="N680" i="2"/>
  <c r="O680" i="2"/>
  <c r="M681" i="2"/>
  <c r="N681" i="2"/>
  <c r="O681" i="2"/>
  <c r="M682" i="2"/>
  <c r="N682" i="2"/>
  <c r="O682" i="2"/>
  <c r="M683" i="2"/>
  <c r="N683" i="2"/>
  <c r="O683" i="2"/>
  <c r="M684" i="2"/>
  <c r="N684" i="2"/>
  <c r="O684" i="2"/>
  <c r="M685" i="2"/>
  <c r="N685" i="2"/>
  <c r="O685" i="2"/>
  <c r="M686" i="2"/>
  <c r="N686" i="2"/>
  <c r="O686" i="2"/>
  <c r="M687" i="2"/>
  <c r="N687" i="2"/>
  <c r="O687" i="2"/>
  <c r="M688" i="2"/>
  <c r="N688" i="2"/>
  <c r="O688" i="2"/>
  <c r="M689" i="2"/>
  <c r="N689" i="2"/>
  <c r="O689" i="2"/>
  <c r="M690" i="2"/>
  <c r="N690" i="2"/>
  <c r="O690" i="2"/>
  <c r="M691" i="2"/>
  <c r="N691" i="2"/>
  <c r="O691" i="2"/>
  <c r="M692" i="2"/>
  <c r="N692" i="2"/>
  <c r="O692" i="2"/>
  <c r="M693" i="2"/>
  <c r="N693" i="2"/>
  <c r="O693" i="2"/>
  <c r="M694" i="2"/>
  <c r="N694" i="2"/>
  <c r="O694" i="2"/>
  <c r="M695" i="2"/>
  <c r="N695" i="2"/>
  <c r="O695" i="2"/>
  <c r="M696" i="2"/>
  <c r="N696" i="2"/>
  <c r="O696" i="2"/>
  <c r="M697" i="2"/>
  <c r="N697" i="2"/>
  <c r="O697" i="2"/>
  <c r="M698" i="2"/>
  <c r="N698" i="2"/>
  <c r="O698" i="2"/>
  <c r="M699" i="2"/>
  <c r="N699" i="2"/>
  <c r="O699" i="2"/>
  <c r="M700" i="2"/>
  <c r="N700" i="2"/>
  <c r="O700" i="2"/>
  <c r="M701" i="2"/>
  <c r="N701" i="2"/>
  <c r="O701" i="2"/>
  <c r="M702" i="2"/>
  <c r="N702" i="2"/>
  <c r="O702" i="2"/>
  <c r="M703" i="2"/>
  <c r="N703" i="2"/>
  <c r="O703" i="2"/>
  <c r="M704" i="2"/>
  <c r="N704" i="2"/>
  <c r="O704" i="2"/>
  <c r="M705" i="2"/>
  <c r="N705" i="2"/>
  <c r="O705" i="2"/>
  <c r="M706" i="2"/>
  <c r="N706" i="2"/>
  <c r="O706" i="2"/>
  <c r="M707" i="2"/>
  <c r="N707" i="2"/>
  <c r="O707" i="2"/>
  <c r="M708" i="2"/>
  <c r="N708" i="2"/>
  <c r="O708" i="2"/>
  <c r="M709" i="2"/>
  <c r="N709" i="2"/>
  <c r="O709" i="2"/>
  <c r="M710" i="2"/>
  <c r="N710" i="2"/>
  <c r="O710" i="2"/>
  <c r="M711" i="2"/>
  <c r="N711" i="2"/>
  <c r="O711" i="2"/>
  <c r="M712" i="2"/>
  <c r="N712" i="2"/>
  <c r="O712" i="2"/>
  <c r="M713" i="2"/>
  <c r="N713" i="2"/>
  <c r="O713" i="2"/>
  <c r="M714" i="2"/>
  <c r="N714" i="2"/>
  <c r="O714" i="2"/>
  <c r="M715" i="2"/>
  <c r="N715" i="2"/>
  <c r="O715" i="2"/>
  <c r="M716" i="2"/>
  <c r="N716" i="2"/>
  <c r="O716" i="2"/>
  <c r="M717" i="2"/>
  <c r="N717" i="2"/>
  <c r="O717" i="2"/>
  <c r="M718" i="2"/>
  <c r="N718" i="2"/>
  <c r="O718" i="2"/>
  <c r="M719" i="2"/>
  <c r="N719" i="2"/>
  <c r="O719" i="2"/>
  <c r="M720" i="2"/>
  <c r="N720" i="2"/>
  <c r="O720" i="2"/>
  <c r="M721" i="2"/>
  <c r="N721" i="2"/>
  <c r="O721" i="2"/>
  <c r="M722" i="2"/>
  <c r="N722" i="2"/>
  <c r="O722" i="2"/>
  <c r="M723" i="2"/>
  <c r="N723" i="2"/>
  <c r="O723" i="2"/>
  <c r="M724" i="2"/>
  <c r="N724" i="2"/>
  <c r="O724" i="2"/>
  <c r="M725" i="2"/>
  <c r="N725" i="2"/>
  <c r="O725" i="2"/>
  <c r="M726" i="2"/>
  <c r="N726" i="2"/>
  <c r="O726" i="2"/>
  <c r="M727" i="2"/>
  <c r="N727" i="2"/>
  <c r="O727" i="2"/>
  <c r="M728" i="2"/>
  <c r="N728" i="2"/>
  <c r="O728" i="2"/>
  <c r="M729" i="2"/>
  <c r="N729" i="2"/>
  <c r="O729" i="2"/>
  <c r="M730" i="2"/>
  <c r="N730" i="2"/>
  <c r="O730" i="2"/>
  <c r="M731" i="2"/>
  <c r="N731" i="2"/>
  <c r="O731" i="2"/>
  <c r="M732" i="2"/>
  <c r="N732" i="2"/>
  <c r="O732" i="2"/>
  <c r="M733" i="2"/>
  <c r="N733" i="2"/>
  <c r="O733" i="2"/>
  <c r="M734" i="2"/>
  <c r="N734" i="2"/>
  <c r="O734" i="2"/>
  <c r="M735" i="2"/>
  <c r="N735" i="2"/>
  <c r="O735" i="2"/>
  <c r="M736" i="2"/>
  <c r="N736" i="2"/>
  <c r="O736" i="2"/>
  <c r="M737" i="2"/>
  <c r="N737" i="2"/>
  <c r="O737" i="2"/>
  <c r="M738" i="2"/>
  <c r="N738" i="2"/>
  <c r="O738" i="2"/>
  <c r="M739" i="2"/>
  <c r="N739" i="2"/>
  <c r="O739" i="2"/>
  <c r="M740" i="2"/>
  <c r="N740" i="2"/>
  <c r="O740" i="2"/>
  <c r="M741" i="2"/>
  <c r="N741" i="2"/>
  <c r="O741" i="2"/>
  <c r="M742" i="2"/>
  <c r="N742" i="2"/>
  <c r="O742" i="2"/>
  <c r="M743" i="2"/>
  <c r="N743" i="2"/>
  <c r="O743" i="2"/>
  <c r="M744" i="2"/>
  <c r="N744" i="2"/>
  <c r="O744" i="2"/>
  <c r="M745" i="2"/>
  <c r="N745" i="2"/>
  <c r="O745" i="2"/>
  <c r="M746" i="2"/>
  <c r="N746" i="2"/>
  <c r="O746" i="2"/>
  <c r="M747" i="2"/>
  <c r="N747" i="2"/>
  <c r="O747" i="2"/>
  <c r="M748" i="2"/>
  <c r="N748" i="2"/>
  <c r="O748" i="2"/>
  <c r="M749" i="2"/>
  <c r="N749" i="2"/>
  <c r="O749" i="2"/>
  <c r="M750" i="2"/>
  <c r="N750" i="2"/>
  <c r="O750" i="2"/>
  <c r="M751" i="2"/>
  <c r="N751" i="2"/>
  <c r="O751" i="2"/>
  <c r="M752" i="2"/>
  <c r="N752" i="2"/>
  <c r="O752" i="2"/>
  <c r="M753" i="2"/>
  <c r="N753" i="2"/>
  <c r="O753" i="2"/>
  <c r="M754" i="2"/>
  <c r="N754" i="2"/>
  <c r="O754" i="2"/>
  <c r="M755" i="2"/>
  <c r="N755" i="2"/>
  <c r="O755" i="2"/>
  <c r="M756" i="2"/>
  <c r="N756" i="2"/>
  <c r="O756" i="2"/>
  <c r="M757" i="2"/>
  <c r="N757" i="2"/>
  <c r="O757" i="2"/>
  <c r="M758" i="2"/>
  <c r="N758" i="2"/>
  <c r="O758" i="2"/>
  <c r="M759" i="2"/>
  <c r="N759" i="2"/>
  <c r="O759" i="2"/>
  <c r="M760" i="2"/>
  <c r="N760" i="2"/>
  <c r="O760" i="2"/>
  <c r="M761" i="2"/>
  <c r="N761" i="2"/>
  <c r="O761" i="2"/>
  <c r="M762" i="2"/>
  <c r="N762" i="2"/>
  <c r="O762" i="2"/>
  <c r="M763" i="2"/>
  <c r="N763" i="2"/>
  <c r="O763" i="2"/>
  <c r="M764" i="2"/>
  <c r="N764" i="2"/>
  <c r="O764" i="2"/>
  <c r="M765" i="2"/>
  <c r="N765" i="2"/>
  <c r="O765" i="2"/>
  <c r="M766" i="2"/>
  <c r="N766" i="2"/>
  <c r="O766" i="2"/>
  <c r="M767" i="2"/>
  <c r="N767" i="2"/>
  <c r="O767" i="2"/>
  <c r="M768" i="2"/>
  <c r="N768" i="2"/>
  <c r="O768" i="2"/>
  <c r="M769" i="2"/>
  <c r="N769" i="2"/>
  <c r="O769" i="2"/>
  <c r="M770" i="2"/>
  <c r="N770" i="2"/>
  <c r="O770" i="2"/>
  <c r="M771" i="2"/>
  <c r="N771" i="2"/>
  <c r="O771" i="2"/>
  <c r="M772" i="2"/>
  <c r="N772" i="2"/>
  <c r="O772" i="2"/>
  <c r="M773" i="2"/>
  <c r="N773" i="2"/>
  <c r="O773" i="2"/>
  <c r="M774" i="2"/>
  <c r="N774" i="2"/>
  <c r="O774" i="2"/>
  <c r="M775" i="2"/>
  <c r="N775" i="2"/>
  <c r="O775" i="2"/>
  <c r="M776" i="2"/>
  <c r="N776" i="2"/>
  <c r="O776" i="2"/>
  <c r="M777" i="2"/>
  <c r="N777" i="2"/>
  <c r="O777" i="2"/>
  <c r="M778" i="2"/>
  <c r="N778" i="2"/>
  <c r="O778" i="2"/>
  <c r="M779" i="2"/>
  <c r="N779" i="2"/>
  <c r="O779" i="2"/>
  <c r="M780" i="2"/>
  <c r="N780" i="2"/>
  <c r="O780" i="2"/>
  <c r="M781" i="2"/>
  <c r="N781" i="2"/>
  <c r="O781" i="2"/>
  <c r="M782" i="2"/>
  <c r="N782" i="2"/>
  <c r="O782" i="2"/>
  <c r="M783" i="2"/>
  <c r="N783" i="2"/>
  <c r="O783" i="2"/>
  <c r="M784" i="2"/>
  <c r="N784" i="2"/>
  <c r="O784" i="2"/>
  <c r="M785" i="2"/>
  <c r="N785" i="2"/>
  <c r="O785" i="2"/>
  <c r="M786" i="2"/>
  <c r="N786" i="2"/>
  <c r="O786" i="2"/>
  <c r="M787" i="2"/>
  <c r="N787" i="2"/>
  <c r="O787" i="2"/>
  <c r="M788" i="2"/>
  <c r="N788" i="2"/>
  <c r="O788" i="2"/>
  <c r="M789" i="2"/>
  <c r="N789" i="2"/>
  <c r="O789" i="2"/>
  <c r="M790" i="2"/>
  <c r="N790" i="2"/>
  <c r="O790" i="2"/>
  <c r="M791" i="2"/>
  <c r="N791" i="2"/>
  <c r="O791" i="2"/>
  <c r="M792" i="2"/>
  <c r="N792" i="2"/>
  <c r="O792" i="2"/>
  <c r="M793" i="2"/>
  <c r="N793" i="2"/>
  <c r="O793" i="2"/>
  <c r="M794" i="2"/>
  <c r="N794" i="2"/>
  <c r="O794" i="2"/>
  <c r="M795" i="2"/>
  <c r="N795" i="2"/>
  <c r="O795" i="2"/>
  <c r="M796" i="2"/>
  <c r="N796" i="2"/>
  <c r="O796" i="2"/>
  <c r="M797" i="2"/>
  <c r="N797" i="2"/>
  <c r="O797" i="2"/>
  <c r="M798" i="2"/>
  <c r="N798" i="2"/>
  <c r="O798" i="2"/>
  <c r="M799" i="2"/>
  <c r="N799" i="2"/>
  <c r="O799" i="2"/>
  <c r="M800" i="2"/>
  <c r="N800" i="2"/>
  <c r="O800" i="2"/>
  <c r="M801" i="2"/>
  <c r="N801" i="2"/>
  <c r="O801" i="2"/>
  <c r="M802" i="2"/>
  <c r="N802" i="2"/>
  <c r="O802" i="2"/>
  <c r="M803" i="2"/>
  <c r="N803" i="2"/>
  <c r="O803" i="2"/>
  <c r="M804" i="2"/>
  <c r="N804" i="2"/>
  <c r="O804" i="2"/>
  <c r="M805" i="2"/>
  <c r="N805" i="2"/>
  <c r="O805" i="2"/>
  <c r="M806" i="2"/>
  <c r="N806" i="2"/>
  <c r="O806" i="2"/>
  <c r="M807" i="2"/>
  <c r="N807" i="2"/>
  <c r="O807" i="2"/>
  <c r="M808" i="2"/>
  <c r="N808" i="2"/>
  <c r="O808" i="2"/>
  <c r="M809" i="2"/>
  <c r="N809" i="2"/>
  <c r="O809" i="2"/>
  <c r="M810" i="2"/>
  <c r="N810" i="2"/>
  <c r="O810" i="2"/>
  <c r="M811" i="2"/>
  <c r="N811" i="2"/>
  <c r="O811" i="2"/>
  <c r="M812" i="2"/>
  <c r="N812" i="2"/>
  <c r="O812" i="2"/>
  <c r="M813" i="2"/>
  <c r="N813" i="2"/>
  <c r="O813" i="2"/>
  <c r="M814" i="2"/>
  <c r="N814" i="2"/>
  <c r="O814" i="2"/>
  <c r="M815" i="2"/>
  <c r="N815" i="2"/>
  <c r="O815" i="2"/>
  <c r="M816" i="2"/>
  <c r="N816" i="2"/>
  <c r="O816" i="2"/>
  <c r="M817" i="2"/>
  <c r="N817" i="2"/>
  <c r="O817" i="2"/>
  <c r="M818" i="2"/>
  <c r="N818" i="2"/>
  <c r="O818" i="2"/>
  <c r="M819" i="2"/>
  <c r="N819" i="2"/>
  <c r="O819" i="2"/>
  <c r="M820" i="2"/>
  <c r="N820" i="2"/>
  <c r="O820" i="2"/>
  <c r="M821" i="2"/>
  <c r="N821" i="2"/>
  <c r="O821" i="2"/>
  <c r="M822" i="2"/>
  <c r="N822" i="2"/>
  <c r="O822" i="2"/>
  <c r="M823" i="2"/>
  <c r="N823" i="2"/>
  <c r="O823" i="2"/>
  <c r="M824" i="2"/>
  <c r="N824" i="2"/>
  <c r="O824" i="2"/>
  <c r="M825" i="2"/>
  <c r="N825" i="2"/>
  <c r="O825" i="2"/>
  <c r="M826" i="2"/>
  <c r="N826" i="2"/>
  <c r="O826" i="2"/>
  <c r="M827" i="2"/>
  <c r="N827" i="2"/>
  <c r="O827" i="2"/>
  <c r="M828" i="2"/>
  <c r="N828" i="2"/>
  <c r="O828" i="2"/>
  <c r="M829" i="2"/>
  <c r="N829" i="2"/>
  <c r="O829" i="2"/>
  <c r="M830" i="2"/>
  <c r="N830" i="2"/>
  <c r="O830" i="2"/>
  <c r="M831" i="2"/>
  <c r="N831" i="2"/>
  <c r="O831" i="2"/>
  <c r="M832" i="2"/>
  <c r="N832" i="2"/>
  <c r="O832" i="2"/>
  <c r="M833" i="2"/>
  <c r="N833" i="2"/>
  <c r="O833" i="2"/>
  <c r="M834" i="2"/>
  <c r="N834" i="2"/>
  <c r="O834" i="2"/>
  <c r="M835" i="2"/>
  <c r="N835" i="2"/>
  <c r="O835" i="2"/>
  <c r="M836" i="2"/>
  <c r="N836" i="2"/>
  <c r="O836" i="2"/>
  <c r="M837" i="2"/>
  <c r="N837" i="2"/>
  <c r="O837" i="2"/>
  <c r="M838" i="2"/>
  <c r="N838" i="2"/>
  <c r="O838" i="2"/>
  <c r="M839" i="2"/>
  <c r="N839" i="2"/>
  <c r="O839" i="2"/>
  <c r="M840" i="2"/>
  <c r="N840" i="2"/>
  <c r="O840" i="2"/>
  <c r="M841" i="2"/>
  <c r="N841" i="2"/>
  <c r="O841" i="2"/>
  <c r="M842" i="2"/>
  <c r="N842" i="2"/>
  <c r="O842" i="2"/>
  <c r="M843" i="2"/>
  <c r="N843" i="2"/>
  <c r="O843" i="2"/>
  <c r="M844" i="2"/>
  <c r="N844" i="2"/>
  <c r="O844" i="2"/>
  <c r="M845" i="2"/>
  <c r="N845" i="2"/>
  <c r="O845" i="2"/>
  <c r="M846" i="2"/>
  <c r="N846" i="2"/>
  <c r="O846" i="2"/>
  <c r="M847" i="2"/>
  <c r="N847" i="2"/>
  <c r="O847" i="2"/>
  <c r="M848" i="2"/>
  <c r="N848" i="2"/>
  <c r="O848" i="2"/>
  <c r="M849" i="2"/>
  <c r="N849" i="2"/>
  <c r="O849" i="2"/>
  <c r="M850" i="2"/>
  <c r="N850" i="2"/>
  <c r="O850" i="2"/>
  <c r="M851" i="2"/>
  <c r="N851" i="2"/>
  <c r="O851" i="2"/>
  <c r="M852" i="2"/>
  <c r="N852" i="2"/>
  <c r="O852" i="2"/>
  <c r="M853" i="2"/>
  <c r="N853" i="2"/>
  <c r="O853" i="2"/>
  <c r="M854" i="2"/>
  <c r="N854" i="2"/>
  <c r="O854" i="2"/>
  <c r="M855" i="2"/>
  <c r="N855" i="2"/>
  <c r="O855" i="2"/>
  <c r="M856" i="2"/>
  <c r="N856" i="2"/>
  <c r="O856" i="2"/>
  <c r="M857" i="2"/>
  <c r="N857" i="2"/>
  <c r="O857" i="2"/>
  <c r="M858" i="2"/>
  <c r="N858" i="2"/>
  <c r="O858" i="2"/>
  <c r="M859" i="2"/>
  <c r="N859" i="2"/>
  <c r="O859" i="2"/>
  <c r="M860" i="2"/>
  <c r="N860" i="2"/>
  <c r="O860" i="2"/>
  <c r="M861" i="2"/>
  <c r="N861" i="2"/>
  <c r="O861" i="2"/>
  <c r="M862" i="2"/>
  <c r="N862" i="2"/>
  <c r="O862" i="2"/>
  <c r="M863" i="2"/>
  <c r="N863" i="2"/>
  <c r="O863" i="2"/>
  <c r="M864" i="2"/>
  <c r="N864" i="2"/>
  <c r="O864" i="2"/>
  <c r="M865" i="2"/>
  <c r="N865" i="2"/>
  <c r="O865" i="2"/>
  <c r="M866" i="2"/>
  <c r="N866" i="2"/>
  <c r="O866" i="2"/>
  <c r="M867" i="2"/>
  <c r="N867" i="2"/>
  <c r="O867" i="2"/>
  <c r="M868" i="2"/>
  <c r="N868" i="2"/>
  <c r="O868" i="2"/>
  <c r="M869" i="2"/>
  <c r="N869" i="2"/>
  <c r="O869" i="2"/>
  <c r="M870" i="2"/>
  <c r="N870" i="2"/>
  <c r="O870" i="2"/>
  <c r="M871" i="2"/>
  <c r="N871" i="2"/>
  <c r="O871" i="2"/>
  <c r="M872" i="2"/>
  <c r="N872" i="2"/>
  <c r="O872" i="2"/>
  <c r="M873" i="2"/>
  <c r="N873" i="2"/>
  <c r="O873" i="2"/>
  <c r="M874" i="2"/>
  <c r="N874" i="2"/>
  <c r="O874" i="2"/>
  <c r="M875" i="2"/>
  <c r="N875" i="2"/>
  <c r="O875" i="2"/>
  <c r="M876" i="2"/>
  <c r="N876" i="2"/>
  <c r="O876" i="2"/>
  <c r="M877" i="2"/>
  <c r="N877" i="2"/>
  <c r="O877" i="2"/>
  <c r="M878" i="2"/>
  <c r="N878" i="2"/>
  <c r="O878" i="2"/>
  <c r="M879" i="2"/>
  <c r="N879" i="2"/>
  <c r="O879" i="2"/>
  <c r="M880" i="2"/>
  <c r="N880" i="2"/>
  <c r="O880" i="2"/>
  <c r="M881" i="2"/>
  <c r="N881" i="2"/>
  <c r="O881" i="2"/>
  <c r="M882" i="2"/>
  <c r="N882" i="2"/>
  <c r="O882" i="2"/>
  <c r="M883" i="2"/>
  <c r="N883" i="2"/>
  <c r="O883" i="2"/>
  <c r="M884" i="2"/>
  <c r="N884" i="2"/>
  <c r="O884" i="2"/>
  <c r="M885" i="2"/>
  <c r="N885" i="2"/>
  <c r="O885" i="2"/>
  <c r="M886" i="2"/>
  <c r="N886" i="2"/>
  <c r="O886" i="2"/>
  <c r="M887" i="2"/>
  <c r="N887" i="2"/>
  <c r="O887" i="2"/>
  <c r="M888" i="2"/>
  <c r="N888" i="2"/>
  <c r="O888" i="2"/>
  <c r="M889" i="2"/>
  <c r="N889" i="2"/>
  <c r="O889" i="2"/>
  <c r="M890" i="2"/>
  <c r="N890" i="2"/>
  <c r="O890" i="2"/>
  <c r="M891" i="2"/>
  <c r="N891" i="2"/>
  <c r="O891" i="2"/>
  <c r="M892" i="2"/>
  <c r="N892" i="2"/>
  <c r="O892" i="2"/>
  <c r="M893" i="2"/>
  <c r="N893" i="2"/>
  <c r="O893" i="2"/>
  <c r="M894" i="2"/>
  <c r="N894" i="2"/>
  <c r="O894" i="2"/>
  <c r="M895" i="2"/>
  <c r="N895" i="2"/>
  <c r="O895" i="2"/>
  <c r="M896" i="2"/>
  <c r="N896" i="2"/>
  <c r="O896" i="2"/>
  <c r="M897" i="2"/>
  <c r="N897" i="2"/>
  <c r="O897" i="2"/>
  <c r="M898" i="2"/>
  <c r="N898" i="2"/>
  <c r="O898" i="2"/>
  <c r="M899" i="2"/>
  <c r="N899" i="2"/>
  <c r="O899" i="2"/>
  <c r="M900" i="2"/>
  <c r="N900" i="2"/>
  <c r="O900" i="2"/>
  <c r="M901" i="2"/>
  <c r="N901" i="2"/>
  <c r="O901" i="2"/>
  <c r="M902" i="2"/>
  <c r="N902" i="2"/>
  <c r="O902" i="2"/>
  <c r="M903" i="2"/>
  <c r="N903" i="2"/>
  <c r="O903" i="2"/>
  <c r="M904" i="2"/>
  <c r="N904" i="2"/>
  <c r="O904" i="2"/>
  <c r="M905" i="2"/>
  <c r="N905" i="2"/>
  <c r="O905" i="2"/>
  <c r="M906" i="2"/>
  <c r="N906" i="2"/>
  <c r="O906" i="2"/>
  <c r="M907" i="2"/>
  <c r="N907" i="2"/>
  <c r="O907" i="2"/>
  <c r="M908" i="2"/>
  <c r="N908" i="2"/>
  <c r="O908" i="2"/>
  <c r="M909" i="2"/>
  <c r="N909" i="2"/>
  <c r="O909" i="2"/>
  <c r="M910" i="2"/>
  <c r="N910" i="2"/>
  <c r="O910" i="2"/>
  <c r="M911" i="2"/>
  <c r="N911" i="2"/>
  <c r="O911" i="2"/>
  <c r="M912" i="2"/>
  <c r="N912" i="2"/>
  <c r="O912" i="2"/>
  <c r="M913" i="2"/>
  <c r="N913" i="2"/>
  <c r="O913" i="2"/>
  <c r="M914" i="2"/>
  <c r="N914" i="2"/>
  <c r="O914" i="2"/>
  <c r="M915" i="2"/>
  <c r="N915" i="2"/>
  <c r="O915" i="2"/>
  <c r="M916" i="2"/>
  <c r="N916" i="2"/>
  <c r="O916" i="2"/>
  <c r="M917" i="2"/>
  <c r="N917" i="2"/>
  <c r="O917" i="2"/>
  <c r="M918" i="2"/>
  <c r="N918" i="2"/>
  <c r="O918" i="2"/>
  <c r="M919" i="2"/>
  <c r="N919" i="2"/>
  <c r="O919" i="2"/>
  <c r="M920" i="2"/>
  <c r="N920" i="2"/>
  <c r="O920" i="2"/>
  <c r="M921" i="2"/>
  <c r="N921" i="2"/>
  <c r="O921" i="2"/>
  <c r="M922" i="2"/>
  <c r="N922" i="2"/>
  <c r="O922" i="2"/>
  <c r="M923" i="2"/>
  <c r="N923" i="2"/>
  <c r="O923" i="2"/>
  <c r="M924" i="2"/>
  <c r="N924" i="2"/>
  <c r="O924" i="2"/>
  <c r="M925" i="2"/>
  <c r="N925" i="2"/>
  <c r="O925" i="2"/>
  <c r="M926" i="2"/>
  <c r="N926" i="2"/>
  <c r="O926" i="2"/>
  <c r="M927" i="2"/>
  <c r="N927" i="2"/>
  <c r="O927" i="2"/>
  <c r="M928" i="2"/>
  <c r="N928" i="2"/>
  <c r="O928" i="2"/>
  <c r="M929" i="2"/>
  <c r="N929" i="2"/>
  <c r="O929" i="2"/>
  <c r="M930" i="2"/>
  <c r="N930" i="2"/>
  <c r="O930" i="2"/>
  <c r="M931" i="2"/>
  <c r="N931" i="2"/>
  <c r="O931" i="2"/>
  <c r="M932" i="2"/>
  <c r="N932" i="2"/>
  <c r="O932" i="2"/>
  <c r="M933" i="2"/>
  <c r="N933" i="2"/>
  <c r="O933" i="2"/>
  <c r="M934" i="2"/>
  <c r="N934" i="2"/>
  <c r="O934" i="2"/>
  <c r="M935" i="2"/>
  <c r="N935" i="2"/>
  <c r="O935" i="2"/>
  <c r="M936" i="2"/>
  <c r="N936" i="2"/>
  <c r="O936" i="2"/>
  <c r="M937" i="2"/>
  <c r="N937" i="2"/>
  <c r="O937" i="2"/>
  <c r="M938" i="2"/>
  <c r="N938" i="2"/>
  <c r="O938" i="2"/>
  <c r="M939" i="2"/>
  <c r="N939" i="2"/>
  <c r="O939" i="2"/>
  <c r="M940" i="2"/>
  <c r="N940" i="2"/>
  <c r="O940" i="2"/>
  <c r="M941" i="2"/>
  <c r="N941" i="2"/>
  <c r="O941" i="2"/>
  <c r="M942" i="2"/>
  <c r="N942" i="2"/>
  <c r="O942" i="2"/>
  <c r="M943" i="2"/>
  <c r="N943" i="2"/>
  <c r="O943" i="2"/>
  <c r="M944" i="2"/>
  <c r="N944" i="2"/>
  <c r="O944" i="2"/>
  <c r="M945" i="2"/>
  <c r="N945" i="2"/>
  <c r="O945" i="2"/>
  <c r="M946" i="2"/>
  <c r="N946" i="2"/>
  <c r="O946" i="2"/>
  <c r="M947" i="2"/>
  <c r="N947" i="2"/>
  <c r="O947" i="2"/>
  <c r="M948" i="2"/>
  <c r="N948" i="2"/>
  <c r="O948" i="2"/>
  <c r="M949" i="2"/>
  <c r="N949" i="2"/>
  <c r="O949" i="2"/>
  <c r="M950" i="2"/>
  <c r="N950" i="2"/>
  <c r="O950" i="2"/>
  <c r="M951" i="2"/>
  <c r="N951" i="2"/>
  <c r="O951" i="2"/>
  <c r="M952" i="2"/>
  <c r="N952" i="2"/>
  <c r="O952" i="2"/>
  <c r="M953" i="2"/>
  <c r="N953" i="2"/>
  <c r="O953" i="2"/>
  <c r="M954" i="2"/>
  <c r="N954" i="2"/>
  <c r="O954" i="2"/>
  <c r="M955" i="2"/>
  <c r="N955" i="2"/>
  <c r="O955" i="2"/>
  <c r="M956" i="2"/>
  <c r="N956" i="2"/>
  <c r="O956" i="2"/>
  <c r="M957" i="2"/>
  <c r="N957" i="2"/>
  <c r="O957" i="2"/>
  <c r="M958" i="2"/>
  <c r="N958" i="2"/>
  <c r="O958" i="2"/>
  <c r="M959" i="2"/>
  <c r="N959" i="2"/>
  <c r="O959" i="2"/>
  <c r="M960" i="2"/>
  <c r="N960" i="2"/>
  <c r="O960" i="2"/>
  <c r="M961" i="2"/>
  <c r="N961" i="2"/>
  <c r="O961" i="2"/>
  <c r="M962" i="2"/>
  <c r="N962" i="2"/>
  <c r="O962" i="2"/>
  <c r="M963" i="2"/>
  <c r="N963" i="2"/>
  <c r="O963" i="2"/>
  <c r="M964" i="2"/>
  <c r="N964" i="2"/>
  <c r="O964" i="2"/>
  <c r="M965" i="2"/>
  <c r="N965" i="2"/>
  <c r="O965" i="2"/>
  <c r="M966" i="2"/>
  <c r="N966" i="2"/>
  <c r="O966" i="2"/>
  <c r="M967" i="2"/>
  <c r="N967" i="2"/>
  <c r="O967" i="2"/>
  <c r="M968" i="2"/>
  <c r="N968" i="2"/>
  <c r="O968" i="2"/>
  <c r="M969" i="2"/>
  <c r="N969" i="2"/>
  <c r="O969" i="2"/>
  <c r="M970" i="2"/>
  <c r="N970" i="2"/>
  <c r="O970" i="2"/>
  <c r="M971" i="2"/>
  <c r="N971" i="2"/>
  <c r="O971" i="2"/>
  <c r="M972" i="2"/>
  <c r="N972" i="2"/>
  <c r="O972" i="2"/>
  <c r="M973" i="2"/>
  <c r="N973" i="2"/>
  <c r="O973" i="2"/>
  <c r="M974" i="2"/>
  <c r="N974" i="2"/>
  <c r="O974" i="2"/>
  <c r="M975" i="2"/>
  <c r="N975" i="2"/>
  <c r="O975" i="2"/>
  <c r="M976" i="2"/>
  <c r="N976" i="2"/>
  <c r="O976" i="2"/>
  <c r="M977" i="2"/>
  <c r="N977" i="2"/>
  <c r="O977" i="2"/>
  <c r="M978" i="2"/>
  <c r="N978" i="2"/>
  <c r="O978" i="2"/>
  <c r="M979" i="2"/>
  <c r="N979" i="2"/>
  <c r="O979" i="2"/>
  <c r="M980" i="2"/>
  <c r="N980" i="2"/>
  <c r="O980" i="2"/>
  <c r="M981" i="2"/>
  <c r="N981" i="2"/>
  <c r="O981" i="2"/>
  <c r="M982" i="2"/>
  <c r="N982" i="2"/>
  <c r="O982" i="2"/>
  <c r="M983" i="2"/>
  <c r="N983" i="2"/>
  <c r="O983" i="2"/>
  <c r="M984" i="2"/>
  <c r="N984" i="2"/>
  <c r="O984" i="2"/>
  <c r="M985" i="2"/>
  <c r="N985" i="2"/>
  <c r="O985" i="2"/>
  <c r="M986" i="2"/>
  <c r="N986" i="2"/>
  <c r="O986" i="2"/>
  <c r="M987" i="2"/>
  <c r="N987" i="2"/>
  <c r="O987" i="2"/>
  <c r="M988" i="2"/>
  <c r="N988" i="2"/>
  <c r="O988" i="2"/>
  <c r="M989" i="2"/>
  <c r="N989" i="2"/>
  <c r="O989" i="2"/>
  <c r="M990" i="2"/>
  <c r="N990" i="2"/>
  <c r="O990" i="2"/>
  <c r="M991" i="2"/>
  <c r="N991" i="2"/>
  <c r="O991" i="2"/>
  <c r="M992" i="2"/>
  <c r="N992" i="2"/>
  <c r="O992" i="2"/>
  <c r="M993" i="2"/>
  <c r="N993" i="2"/>
  <c r="O993" i="2"/>
  <c r="M994" i="2"/>
  <c r="N994" i="2"/>
  <c r="O994" i="2"/>
  <c r="M995" i="2"/>
  <c r="N995" i="2"/>
  <c r="O995" i="2"/>
  <c r="M996" i="2"/>
  <c r="N996" i="2"/>
  <c r="O996" i="2"/>
  <c r="M997" i="2"/>
  <c r="N997" i="2"/>
  <c r="O997" i="2"/>
  <c r="M998" i="2"/>
  <c r="N998" i="2"/>
  <c r="O998" i="2"/>
  <c r="M999" i="2"/>
  <c r="N999" i="2"/>
  <c r="O999" i="2"/>
  <c r="M1000" i="2"/>
  <c r="N1000" i="2"/>
  <c r="O1000" i="2"/>
  <c r="M1001" i="2"/>
  <c r="N1001" i="2"/>
  <c r="O1001" i="2"/>
  <c r="M1002" i="2"/>
  <c r="N1002" i="2"/>
  <c r="O1002" i="2"/>
  <c r="M1003" i="2"/>
  <c r="N1003" i="2"/>
  <c r="O1003" i="2"/>
  <c r="M1004" i="2"/>
  <c r="N1004" i="2"/>
  <c r="O1004" i="2"/>
  <c r="M1005" i="2"/>
  <c r="N1005" i="2"/>
  <c r="O1005" i="2"/>
  <c r="M1006" i="2"/>
  <c r="N1006" i="2"/>
  <c r="O1006" i="2"/>
  <c r="M1007" i="2"/>
  <c r="N1007" i="2"/>
  <c r="O1007" i="2"/>
  <c r="M1008" i="2"/>
  <c r="N1008" i="2"/>
  <c r="O1008" i="2"/>
  <c r="M1009" i="2"/>
  <c r="N1009" i="2"/>
  <c r="O1009" i="2"/>
  <c r="M1010" i="2"/>
  <c r="N1010" i="2"/>
  <c r="O1010" i="2"/>
  <c r="M1011" i="2"/>
  <c r="N1011" i="2"/>
  <c r="O1011" i="2"/>
  <c r="M1012" i="2"/>
  <c r="N1012" i="2"/>
  <c r="O1012" i="2"/>
  <c r="M1013" i="2"/>
  <c r="N1013" i="2"/>
  <c r="O1013" i="2"/>
  <c r="M1014" i="2"/>
  <c r="N1014" i="2"/>
  <c r="O1014" i="2"/>
  <c r="M1015" i="2"/>
  <c r="N1015" i="2"/>
  <c r="O1015" i="2"/>
  <c r="M1016" i="2"/>
  <c r="N1016" i="2"/>
  <c r="O1016" i="2"/>
  <c r="M1017" i="2"/>
  <c r="N1017" i="2"/>
  <c r="O1017" i="2"/>
  <c r="M1018" i="2"/>
  <c r="N1018" i="2"/>
  <c r="O1018" i="2"/>
  <c r="M1019" i="2"/>
  <c r="N1019" i="2"/>
  <c r="O1019" i="2"/>
  <c r="M1020" i="2"/>
  <c r="N1020" i="2"/>
  <c r="O1020" i="2"/>
  <c r="M1021" i="2"/>
  <c r="N1021" i="2"/>
  <c r="O1021" i="2"/>
  <c r="M1022" i="2"/>
  <c r="N1022" i="2"/>
  <c r="O1022" i="2"/>
  <c r="M1023" i="2"/>
  <c r="N1023" i="2"/>
  <c r="O1023" i="2"/>
  <c r="M1024" i="2"/>
  <c r="N1024" i="2"/>
  <c r="O1024" i="2"/>
  <c r="M1025" i="2"/>
  <c r="N1025" i="2"/>
  <c r="O1025" i="2"/>
  <c r="M1026" i="2"/>
  <c r="N1026" i="2"/>
  <c r="O1026" i="2"/>
  <c r="M1027" i="2"/>
  <c r="N1027" i="2"/>
  <c r="O1027" i="2"/>
  <c r="M1028" i="2"/>
  <c r="N1028" i="2"/>
  <c r="O1028" i="2"/>
  <c r="M1029" i="2"/>
  <c r="N1029" i="2"/>
  <c r="O1029" i="2"/>
  <c r="M1030" i="2"/>
  <c r="N1030" i="2"/>
  <c r="O1030" i="2"/>
  <c r="M1031" i="2"/>
  <c r="N1031" i="2"/>
  <c r="O1031" i="2"/>
  <c r="M1032" i="2"/>
  <c r="N1032" i="2"/>
  <c r="O1032" i="2"/>
  <c r="M1033" i="2"/>
  <c r="N1033" i="2"/>
  <c r="O1033" i="2"/>
  <c r="M1034" i="2"/>
  <c r="N1034" i="2"/>
  <c r="O1034" i="2"/>
  <c r="M1035" i="2"/>
  <c r="N1035" i="2"/>
  <c r="O1035" i="2"/>
  <c r="M1036" i="2"/>
  <c r="N1036" i="2"/>
  <c r="O1036" i="2"/>
  <c r="M1037" i="2"/>
  <c r="N1037" i="2"/>
  <c r="O1037" i="2"/>
  <c r="M1038" i="2"/>
  <c r="N1038" i="2"/>
  <c r="O1038" i="2"/>
  <c r="M1039" i="2"/>
  <c r="N1039" i="2"/>
  <c r="O1039" i="2"/>
  <c r="M1040" i="2"/>
  <c r="N1040" i="2"/>
  <c r="O1040" i="2"/>
  <c r="M1041" i="2"/>
  <c r="N1041" i="2"/>
  <c r="O1041" i="2"/>
  <c r="M1042" i="2"/>
  <c r="N1042" i="2"/>
  <c r="O1042" i="2"/>
  <c r="M1043" i="2"/>
  <c r="N1043" i="2"/>
  <c r="O1043" i="2"/>
  <c r="M1044" i="2"/>
  <c r="N1044" i="2"/>
  <c r="O1044" i="2"/>
  <c r="M1045" i="2"/>
  <c r="N1045" i="2"/>
  <c r="O1045" i="2"/>
  <c r="M1046" i="2"/>
  <c r="N1046" i="2"/>
  <c r="O1046" i="2"/>
  <c r="M1047" i="2"/>
  <c r="N1047" i="2"/>
  <c r="O1047" i="2"/>
  <c r="M1048" i="2"/>
  <c r="N1048" i="2"/>
  <c r="O1048" i="2"/>
  <c r="M1049" i="2"/>
  <c r="N1049" i="2"/>
  <c r="O1049" i="2"/>
  <c r="M1050" i="2"/>
  <c r="N1050" i="2"/>
  <c r="O1050" i="2"/>
  <c r="M1051" i="2"/>
  <c r="N1051" i="2"/>
  <c r="O1051" i="2"/>
  <c r="M1052" i="2"/>
  <c r="N1052" i="2"/>
  <c r="O1052" i="2"/>
  <c r="M1053" i="2"/>
  <c r="N1053" i="2"/>
  <c r="O1053" i="2"/>
  <c r="M1054" i="2"/>
  <c r="N1054" i="2"/>
  <c r="O1054" i="2"/>
  <c r="M1055" i="2"/>
  <c r="N1055" i="2"/>
  <c r="O1055" i="2"/>
  <c r="M1056" i="2"/>
  <c r="N1056" i="2"/>
  <c r="O1056" i="2"/>
  <c r="M1057" i="2"/>
  <c r="N1057" i="2"/>
  <c r="O1057" i="2"/>
  <c r="M1058" i="2"/>
  <c r="N1058" i="2"/>
  <c r="O1058" i="2"/>
  <c r="M1059" i="2"/>
  <c r="N1059" i="2"/>
  <c r="O1059" i="2"/>
  <c r="M1060" i="2"/>
  <c r="N1060" i="2"/>
  <c r="O1060" i="2"/>
  <c r="M1061" i="2"/>
  <c r="N1061" i="2"/>
  <c r="O1061" i="2"/>
  <c r="M1062" i="2"/>
  <c r="N1062" i="2"/>
  <c r="O1062" i="2"/>
  <c r="M1063" i="2"/>
  <c r="N1063" i="2"/>
  <c r="O1063" i="2"/>
  <c r="M1064" i="2"/>
  <c r="N1064" i="2"/>
  <c r="O1064" i="2"/>
  <c r="M1065" i="2"/>
  <c r="N1065" i="2"/>
  <c r="O1065" i="2"/>
  <c r="M1066" i="2"/>
  <c r="N1066" i="2"/>
  <c r="O1066" i="2"/>
  <c r="M1067" i="2"/>
  <c r="N1067" i="2"/>
  <c r="O1067" i="2"/>
  <c r="M1068" i="2"/>
  <c r="N1068" i="2"/>
  <c r="O1068" i="2"/>
  <c r="M1069" i="2"/>
  <c r="N1069" i="2"/>
  <c r="O1069" i="2"/>
  <c r="M1070" i="2"/>
  <c r="N1070" i="2"/>
  <c r="O1070" i="2"/>
  <c r="M1071" i="2"/>
  <c r="N1071" i="2"/>
  <c r="O1071" i="2"/>
  <c r="M1072" i="2"/>
  <c r="N1072" i="2"/>
  <c r="O1072" i="2"/>
  <c r="M1073" i="2"/>
  <c r="N1073" i="2"/>
  <c r="O1073" i="2"/>
  <c r="M1074" i="2"/>
  <c r="N1074" i="2"/>
  <c r="O1074" i="2"/>
  <c r="M1075" i="2"/>
  <c r="N1075" i="2"/>
  <c r="O1075" i="2"/>
  <c r="M1076" i="2"/>
  <c r="N1076" i="2"/>
  <c r="O1076" i="2"/>
  <c r="M1077" i="2"/>
  <c r="N1077" i="2"/>
  <c r="O1077" i="2"/>
  <c r="M1078" i="2"/>
  <c r="N1078" i="2"/>
  <c r="O1078" i="2"/>
  <c r="M1079" i="2"/>
  <c r="N1079" i="2"/>
  <c r="O1079" i="2"/>
  <c r="M1080" i="2"/>
  <c r="N1080" i="2"/>
  <c r="O1080" i="2"/>
  <c r="M1081" i="2"/>
  <c r="N1081" i="2"/>
  <c r="O1081" i="2"/>
  <c r="M1082" i="2"/>
  <c r="N1082" i="2"/>
  <c r="O1082" i="2"/>
  <c r="M1083" i="2"/>
  <c r="N1083" i="2"/>
  <c r="O1083" i="2"/>
  <c r="M1084" i="2"/>
  <c r="N1084" i="2"/>
  <c r="O1084" i="2"/>
  <c r="M1085" i="2"/>
  <c r="N1085" i="2"/>
  <c r="O1085" i="2"/>
  <c r="M1086" i="2"/>
  <c r="N1086" i="2"/>
  <c r="O1086" i="2"/>
  <c r="M1087" i="2"/>
  <c r="N1087" i="2"/>
  <c r="O1087" i="2"/>
  <c r="M1088" i="2"/>
  <c r="N1088" i="2"/>
  <c r="O1088" i="2"/>
  <c r="M1089" i="2"/>
  <c r="N1089" i="2"/>
  <c r="O1089" i="2"/>
  <c r="M1090" i="2"/>
  <c r="N1090" i="2"/>
  <c r="O1090" i="2"/>
  <c r="M1091" i="2"/>
  <c r="N1091" i="2"/>
  <c r="O1091" i="2"/>
  <c r="M1092" i="2"/>
  <c r="N1092" i="2"/>
  <c r="O1092" i="2"/>
  <c r="M1093" i="2"/>
  <c r="N1093" i="2"/>
  <c r="O1093" i="2"/>
  <c r="M1094" i="2"/>
  <c r="N1094" i="2"/>
  <c r="O1094" i="2"/>
  <c r="M1095" i="2"/>
  <c r="N1095" i="2"/>
  <c r="O1095" i="2"/>
  <c r="M1096" i="2"/>
  <c r="N1096" i="2"/>
  <c r="O1096" i="2"/>
  <c r="M1097" i="2"/>
  <c r="N1097" i="2"/>
  <c r="O1097" i="2"/>
  <c r="M1098" i="2"/>
  <c r="N1098" i="2"/>
  <c r="O1098" i="2"/>
  <c r="M1099" i="2"/>
  <c r="N1099" i="2"/>
  <c r="O1099" i="2"/>
  <c r="M1100" i="2"/>
  <c r="N1100" i="2"/>
  <c r="O1100" i="2"/>
  <c r="M1101" i="2"/>
  <c r="N1101" i="2"/>
  <c r="O1101" i="2"/>
  <c r="M1102" i="2"/>
  <c r="N1102" i="2"/>
  <c r="O1102" i="2"/>
  <c r="M1103" i="2"/>
  <c r="N1103" i="2"/>
  <c r="O1103" i="2"/>
  <c r="M1104" i="2"/>
  <c r="N1104" i="2"/>
  <c r="O1104" i="2"/>
  <c r="M1105" i="2"/>
  <c r="N1105" i="2"/>
  <c r="O1105" i="2"/>
  <c r="M1106" i="2"/>
  <c r="N1106" i="2"/>
  <c r="O1106" i="2"/>
  <c r="M1107" i="2"/>
  <c r="N1107" i="2"/>
  <c r="O1107" i="2"/>
  <c r="M1108" i="2"/>
  <c r="N1108" i="2"/>
  <c r="O1108" i="2"/>
  <c r="M1109" i="2"/>
  <c r="N1109" i="2"/>
  <c r="O1109" i="2"/>
  <c r="M1110" i="2"/>
  <c r="N1110" i="2"/>
  <c r="O1110" i="2"/>
  <c r="M1111" i="2"/>
  <c r="N1111" i="2"/>
  <c r="O1111" i="2"/>
  <c r="M1112" i="2"/>
  <c r="N1112" i="2"/>
  <c r="O1112" i="2"/>
  <c r="M1113" i="2"/>
  <c r="N1113" i="2"/>
  <c r="O1113" i="2"/>
  <c r="M1114" i="2"/>
  <c r="N1114" i="2"/>
  <c r="O1114" i="2"/>
  <c r="M1115" i="2"/>
  <c r="N1115" i="2"/>
  <c r="O1115" i="2"/>
  <c r="M1116" i="2"/>
  <c r="N1116" i="2"/>
  <c r="O1116" i="2"/>
  <c r="M1117" i="2"/>
  <c r="N1117" i="2"/>
  <c r="O1117" i="2"/>
  <c r="M1118" i="2"/>
  <c r="N1118" i="2"/>
  <c r="O1118" i="2"/>
  <c r="M1119" i="2"/>
  <c r="N1119" i="2"/>
  <c r="O1119" i="2"/>
  <c r="M1120" i="2"/>
  <c r="N1120" i="2"/>
  <c r="O1120" i="2"/>
  <c r="M1121" i="2"/>
  <c r="N1121" i="2"/>
  <c r="O1121" i="2"/>
  <c r="M1122" i="2"/>
  <c r="N1122" i="2"/>
  <c r="O1122" i="2"/>
  <c r="M1123" i="2"/>
  <c r="N1123" i="2"/>
  <c r="O1123" i="2"/>
  <c r="M1124" i="2"/>
  <c r="N1124" i="2"/>
  <c r="O1124" i="2"/>
  <c r="M1125" i="2"/>
  <c r="N1125" i="2"/>
  <c r="O1125" i="2"/>
  <c r="M1126" i="2"/>
  <c r="N1126" i="2"/>
  <c r="O1126" i="2"/>
  <c r="M1127" i="2"/>
  <c r="N1127" i="2"/>
  <c r="O1127" i="2"/>
  <c r="M1128" i="2"/>
  <c r="N1128" i="2"/>
  <c r="O1128" i="2"/>
  <c r="M1129" i="2"/>
  <c r="N1129" i="2"/>
  <c r="O1129" i="2"/>
  <c r="M1130" i="2"/>
  <c r="N1130" i="2"/>
  <c r="O1130" i="2"/>
  <c r="M1131" i="2"/>
  <c r="N1131" i="2"/>
  <c r="O1131" i="2"/>
  <c r="M1132" i="2"/>
  <c r="N1132" i="2"/>
  <c r="O1132" i="2"/>
  <c r="M1133" i="2"/>
  <c r="N1133" i="2"/>
  <c r="O1133" i="2"/>
  <c r="M1134" i="2"/>
  <c r="N1134" i="2"/>
  <c r="O1134" i="2"/>
  <c r="M1135" i="2"/>
  <c r="N1135" i="2"/>
  <c r="O1135" i="2"/>
  <c r="M1136" i="2"/>
  <c r="N1136" i="2"/>
  <c r="O1136" i="2"/>
  <c r="M1137" i="2"/>
  <c r="N1137" i="2"/>
  <c r="O1137" i="2"/>
  <c r="M1138" i="2"/>
  <c r="N1138" i="2"/>
  <c r="O1138" i="2"/>
  <c r="M1139" i="2"/>
  <c r="N1139" i="2"/>
  <c r="O1139" i="2"/>
  <c r="M1140" i="2"/>
  <c r="N1140" i="2"/>
  <c r="O1140" i="2"/>
  <c r="M1141" i="2"/>
  <c r="N1141" i="2"/>
  <c r="O1141" i="2"/>
  <c r="M1142" i="2"/>
  <c r="N1142" i="2"/>
  <c r="O1142" i="2"/>
  <c r="M1143" i="2"/>
  <c r="N1143" i="2"/>
  <c r="O1143" i="2"/>
  <c r="M1144" i="2"/>
  <c r="N1144" i="2"/>
  <c r="O1144" i="2"/>
  <c r="M1145" i="2"/>
  <c r="N1145" i="2"/>
  <c r="O1145" i="2"/>
  <c r="M1146" i="2"/>
  <c r="N1146" i="2"/>
  <c r="O1146" i="2"/>
  <c r="M1147" i="2"/>
  <c r="N1147" i="2"/>
  <c r="O1147" i="2"/>
  <c r="M1148" i="2"/>
  <c r="N1148" i="2"/>
  <c r="O1148" i="2"/>
  <c r="M1149" i="2"/>
  <c r="N1149" i="2"/>
  <c r="O1149" i="2"/>
  <c r="M1150" i="2"/>
  <c r="N1150" i="2"/>
  <c r="O1150" i="2"/>
  <c r="M1151" i="2"/>
  <c r="N1151" i="2"/>
  <c r="O1151" i="2"/>
  <c r="M1152" i="2"/>
  <c r="N1152" i="2"/>
  <c r="O1152" i="2"/>
  <c r="M1153" i="2"/>
  <c r="N1153" i="2"/>
  <c r="O1153" i="2"/>
  <c r="M1154" i="2"/>
  <c r="N1154" i="2"/>
  <c r="O1154" i="2"/>
  <c r="M1155" i="2"/>
  <c r="N1155" i="2"/>
  <c r="O1155" i="2"/>
  <c r="M1156" i="2"/>
  <c r="N1156" i="2"/>
  <c r="O1156" i="2"/>
  <c r="M1157" i="2"/>
  <c r="N1157" i="2"/>
  <c r="O1157" i="2"/>
  <c r="M1158" i="2"/>
  <c r="N1158" i="2"/>
  <c r="O1158" i="2"/>
  <c r="M1159" i="2"/>
  <c r="N1159" i="2"/>
  <c r="O1159" i="2"/>
  <c r="M1160" i="2"/>
  <c r="N1160" i="2"/>
  <c r="O1160" i="2"/>
  <c r="M1161" i="2"/>
  <c r="N1161" i="2"/>
  <c r="O1161" i="2"/>
  <c r="M1162" i="2"/>
  <c r="N1162" i="2"/>
  <c r="O1162" i="2"/>
  <c r="M1163" i="2"/>
  <c r="N1163" i="2"/>
  <c r="O1163" i="2"/>
  <c r="M1164" i="2"/>
  <c r="N1164" i="2"/>
  <c r="O1164" i="2"/>
  <c r="M1165" i="2"/>
  <c r="N1165" i="2"/>
  <c r="O1165" i="2"/>
  <c r="M1166" i="2"/>
  <c r="N1166" i="2"/>
  <c r="O1166" i="2"/>
  <c r="M1167" i="2"/>
  <c r="N1167" i="2"/>
  <c r="O1167" i="2"/>
  <c r="M1168" i="2"/>
  <c r="N1168" i="2"/>
  <c r="O1168" i="2"/>
  <c r="M1169" i="2"/>
  <c r="N1169" i="2"/>
  <c r="O1169" i="2"/>
  <c r="M1170" i="2"/>
  <c r="N1170" i="2"/>
  <c r="O1170" i="2"/>
  <c r="M1171" i="2"/>
  <c r="N1171" i="2"/>
  <c r="O1171" i="2"/>
  <c r="M1172" i="2"/>
  <c r="N1172" i="2"/>
  <c r="O1172" i="2"/>
  <c r="M1173" i="2"/>
  <c r="N1173" i="2"/>
  <c r="O1173" i="2"/>
  <c r="M1174" i="2"/>
  <c r="N1174" i="2"/>
  <c r="O1174" i="2"/>
  <c r="M1175" i="2"/>
  <c r="N1175" i="2"/>
  <c r="O1175" i="2"/>
  <c r="M1176" i="2"/>
  <c r="N1176" i="2"/>
  <c r="O1176" i="2"/>
  <c r="M1177" i="2"/>
  <c r="N1177" i="2"/>
  <c r="O1177" i="2"/>
  <c r="M1178" i="2"/>
  <c r="N1178" i="2"/>
  <c r="O1178" i="2"/>
  <c r="M1179" i="2"/>
  <c r="N1179" i="2"/>
  <c r="O1179" i="2"/>
  <c r="M1180" i="2"/>
  <c r="N1180" i="2"/>
  <c r="O1180" i="2"/>
  <c r="M1181" i="2"/>
  <c r="N1181" i="2"/>
  <c r="O1181" i="2"/>
  <c r="M1182" i="2"/>
  <c r="N1182" i="2"/>
  <c r="O1182" i="2"/>
  <c r="M1183" i="2"/>
  <c r="N1183" i="2"/>
  <c r="O1183" i="2"/>
  <c r="M1184" i="2"/>
  <c r="N1184" i="2"/>
  <c r="O1184" i="2"/>
  <c r="M1185" i="2"/>
  <c r="N1185" i="2"/>
  <c r="O1185" i="2"/>
  <c r="M1186" i="2"/>
  <c r="N1186" i="2"/>
  <c r="O1186" i="2"/>
  <c r="M1187" i="2"/>
  <c r="N1187" i="2"/>
  <c r="O1187" i="2"/>
  <c r="M1188" i="2"/>
  <c r="N1188" i="2"/>
  <c r="O1188" i="2"/>
  <c r="M1189" i="2"/>
  <c r="N1189" i="2"/>
  <c r="O1189" i="2"/>
  <c r="M1190" i="2"/>
  <c r="N1190" i="2"/>
  <c r="O1190" i="2"/>
  <c r="M1191" i="2"/>
  <c r="N1191" i="2"/>
  <c r="O1191" i="2"/>
  <c r="M1192" i="2"/>
  <c r="N1192" i="2"/>
  <c r="O1192" i="2"/>
  <c r="M1193" i="2"/>
  <c r="N1193" i="2"/>
  <c r="O1193" i="2"/>
  <c r="M1194" i="2"/>
  <c r="N1194" i="2"/>
  <c r="O1194" i="2"/>
  <c r="M1195" i="2"/>
  <c r="N1195" i="2"/>
  <c r="O1195" i="2"/>
  <c r="M1196" i="2"/>
  <c r="N1196" i="2"/>
  <c r="O1196" i="2"/>
  <c r="M1197" i="2"/>
  <c r="N1197" i="2"/>
  <c r="O1197" i="2"/>
  <c r="M1198" i="2"/>
  <c r="N1198" i="2"/>
  <c r="O1198" i="2"/>
  <c r="M1199" i="2"/>
  <c r="N1199" i="2"/>
  <c r="O1199" i="2"/>
  <c r="M1200" i="2"/>
  <c r="N1200" i="2"/>
  <c r="O1200" i="2"/>
  <c r="M1201" i="2"/>
  <c r="N1201" i="2"/>
  <c r="O1201" i="2"/>
  <c r="M1202" i="2"/>
  <c r="N1202" i="2"/>
  <c r="O1202" i="2"/>
  <c r="M1203" i="2"/>
  <c r="N1203" i="2"/>
  <c r="O1203" i="2"/>
  <c r="M1204" i="2"/>
  <c r="N1204" i="2"/>
  <c r="O1204" i="2"/>
  <c r="M1205" i="2"/>
  <c r="N1205" i="2"/>
  <c r="O1205" i="2"/>
  <c r="M1206" i="2"/>
  <c r="N1206" i="2"/>
  <c r="O1206" i="2"/>
  <c r="M1207" i="2"/>
  <c r="N1207" i="2"/>
  <c r="O1207" i="2"/>
  <c r="M1208" i="2"/>
  <c r="N1208" i="2"/>
  <c r="O1208" i="2"/>
  <c r="M1209" i="2"/>
  <c r="N1209" i="2"/>
  <c r="O1209" i="2"/>
  <c r="M1210" i="2"/>
  <c r="N1210" i="2"/>
  <c r="O1210" i="2"/>
  <c r="M1211" i="2"/>
  <c r="N1211" i="2"/>
  <c r="O1211" i="2"/>
  <c r="M1212" i="2"/>
  <c r="N1212" i="2"/>
  <c r="O1212" i="2"/>
  <c r="M1213" i="2"/>
  <c r="N1213" i="2"/>
  <c r="O1213" i="2"/>
  <c r="M1214" i="2"/>
  <c r="N1214" i="2"/>
  <c r="O1214" i="2"/>
  <c r="M1215" i="2"/>
  <c r="N1215" i="2"/>
  <c r="O1215" i="2"/>
  <c r="M1216" i="2"/>
  <c r="N1216" i="2"/>
  <c r="O1216" i="2"/>
  <c r="M1217" i="2"/>
  <c r="N1217" i="2"/>
  <c r="O1217" i="2"/>
  <c r="M1218" i="2"/>
  <c r="N1218" i="2"/>
  <c r="O1218" i="2"/>
  <c r="M1219" i="2"/>
  <c r="N1219" i="2"/>
  <c r="O1219" i="2"/>
  <c r="M1220" i="2"/>
  <c r="N1220" i="2"/>
  <c r="O1220" i="2"/>
  <c r="M1221" i="2"/>
  <c r="N1221" i="2"/>
  <c r="O1221" i="2"/>
  <c r="M1222" i="2"/>
  <c r="N1222" i="2"/>
  <c r="O1222" i="2"/>
  <c r="M1223" i="2"/>
  <c r="N1223" i="2"/>
  <c r="O1223" i="2"/>
  <c r="M1224" i="2"/>
  <c r="N1224" i="2"/>
  <c r="O1224" i="2"/>
  <c r="M1225" i="2"/>
  <c r="N1225" i="2"/>
  <c r="O1225" i="2"/>
  <c r="M1226" i="2"/>
  <c r="N1226" i="2"/>
  <c r="O1226" i="2"/>
  <c r="M1227" i="2"/>
  <c r="N1227" i="2"/>
  <c r="O1227" i="2"/>
  <c r="M1228" i="2"/>
  <c r="N1228" i="2"/>
  <c r="O1228" i="2"/>
  <c r="M1229" i="2"/>
  <c r="N1229" i="2"/>
  <c r="O1229" i="2"/>
  <c r="M1230" i="2"/>
  <c r="N1230" i="2"/>
  <c r="O1230" i="2"/>
  <c r="M1231" i="2"/>
  <c r="N1231" i="2"/>
  <c r="O1231" i="2"/>
  <c r="M1232" i="2"/>
  <c r="N1232" i="2"/>
  <c r="O1232" i="2"/>
  <c r="M1233" i="2"/>
  <c r="N1233" i="2"/>
  <c r="O1233" i="2"/>
  <c r="M1234" i="2"/>
  <c r="N1234" i="2"/>
  <c r="O1234" i="2"/>
  <c r="M1235" i="2"/>
  <c r="N1235" i="2"/>
  <c r="O1235" i="2"/>
  <c r="M1236" i="2"/>
  <c r="N1236" i="2"/>
  <c r="O1236" i="2"/>
  <c r="M1237" i="2"/>
  <c r="N1237" i="2"/>
  <c r="O1237" i="2"/>
  <c r="M1238" i="2"/>
  <c r="N1238" i="2"/>
  <c r="O1238" i="2"/>
  <c r="M1239" i="2"/>
  <c r="N1239" i="2"/>
  <c r="O1239" i="2"/>
  <c r="M1240" i="2"/>
  <c r="N1240" i="2"/>
  <c r="O1240" i="2"/>
  <c r="M1241" i="2"/>
  <c r="N1241" i="2"/>
  <c r="O1241" i="2"/>
  <c r="M1242" i="2"/>
  <c r="N1242" i="2"/>
  <c r="O1242" i="2"/>
  <c r="M1243" i="2"/>
  <c r="N1243" i="2"/>
  <c r="O1243" i="2"/>
  <c r="M1244" i="2"/>
  <c r="N1244" i="2"/>
  <c r="O1244" i="2"/>
  <c r="M1245" i="2"/>
  <c r="N1245" i="2"/>
  <c r="O1245" i="2"/>
  <c r="M1246" i="2"/>
  <c r="N1246" i="2"/>
  <c r="O1246" i="2"/>
  <c r="M1247" i="2"/>
  <c r="N1247" i="2"/>
  <c r="O1247" i="2"/>
  <c r="M1248" i="2"/>
  <c r="N1248" i="2"/>
  <c r="O1248" i="2"/>
  <c r="M1249" i="2"/>
  <c r="N1249" i="2"/>
  <c r="O1249" i="2"/>
  <c r="M1250" i="2"/>
  <c r="N1250" i="2"/>
  <c r="O1250" i="2"/>
  <c r="M1251" i="2"/>
  <c r="N1251" i="2"/>
  <c r="O1251" i="2"/>
  <c r="M1252" i="2"/>
  <c r="N1252" i="2"/>
  <c r="O1252" i="2"/>
  <c r="M1253" i="2"/>
  <c r="N1253" i="2"/>
  <c r="O1253" i="2"/>
  <c r="M1254" i="2"/>
  <c r="N1254" i="2"/>
  <c r="O1254" i="2"/>
  <c r="M1255" i="2"/>
  <c r="N1255" i="2"/>
  <c r="O1255" i="2"/>
  <c r="M1256" i="2"/>
  <c r="N1256" i="2"/>
  <c r="O1256" i="2"/>
  <c r="M1257" i="2"/>
  <c r="N1257" i="2"/>
  <c r="O1257" i="2"/>
  <c r="M1258" i="2"/>
  <c r="N1258" i="2"/>
  <c r="O1258" i="2"/>
  <c r="M1259" i="2"/>
  <c r="N1259" i="2"/>
  <c r="O1259" i="2"/>
  <c r="M1260" i="2"/>
  <c r="N1260" i="2"/>
  <c r="O1260" i="2"/>
  <c r="M1261" i="2"/>
  <c r="N1261" i="2"/>
  <c r="O1261" i="2"/>
  <c r="M1262" i="2"/>
  <c r="N1262" i="2"/>
  <c r="O1262" i="2"/>
  <c r="M1263" i="2"/>
  <c r="N1263" i="2"/>
  <c r="O1263" i="2"/>
  <c r="M1264" i="2"/>
  <c r="N1264" i="2"/>
  <c r="O1264" i="2"/>
  <c r="M1265" i="2"/>
  <c r="N1265" i="2"/>
  <c r="O1265" i="2"/>
  <c r="M1266" i="2"/>
  <c r="N1266" i="2"/>
  <c r="O1266" i="2"/>
  <c r="M1267" i="2"/>
  <c r="N1267" i="2"/>
  <c r="O1267" i="2"/>
  <c r="M1268" i="2"/>
  <c r="N1268" i="2"/>
  <c r="O1268" i="2"/>
  <c r="M1269" i="2"/>
  <c r="N1269" i="2"/>
  <c r="O1269" i="2"/>
  <c r="M1270" i="2"/>
  <c r="N1270" i="2"/>
  <c r="O1270" i="2"/>
  <c r="M1271" i="2"/>
  <c r="N1271" i="2"/>
  <c r="O1271" i="2"/>
  <c r="M1272" i="2"/>
  <c r="N1272" i="2"/>
  <c r="O1272" i="2"/>
  <c r="M1273" i="2"/>
  <c r="N1273" i="2"/>
  <c r="O1273" i="2"/>
  <c r="M1274" i="2"/>
  <c r="N1274" i="2"/>
  <c r="O1274" i="2"/>
  <c r="M1275" i="2"/>
  <c r="N1275" i="2"/>
  <c r="O1275" i="2"/>
  <c r="M1276" i="2"/>
  <c r="N1276" i="2"/>
  <c r="O1276" i="2"/>
  <c r="M1277" i="2"/>
  <c r="N1277" i="2"/>
  <c r="O1277" i="2"/>
  <c r="M1278" i="2"/>
  <c r="N1278" i="2"/>
  <c r="O1278" i="2"/>
  <c r="M1279" i="2"/>
  <c r="N1279" i="2"/>
  <c r="O1279" i="2"/>
  <c r="M1280" i="2"/>
  <c r="N1280" i="2"/>
  <c r="O1280" i="2"/>
  <c r="M1281" i="2"/>
  <c r="N1281" i="2"/>
  <c r="O1281" i="2"/>
  <c r="M1282" i="2"/>
  <c r="N1282" i="2"/>
  <c r="O1282" i="2"/>
  <c r="M1283" i="2"/>
  <c r="N1283" i="2"/>
  <c r="O1283" i="2"/>
  <c r="M1284" i="2"/>
  <c r="N1284" i="2"/>
  <c r="O1284" i="2"/>
  <c r="M1285" i="2"/>
  <c r="N1285" i="2"/>
  <c r="O1285" i="2"/>
  <c r="M1286" i="2"/>
  <c r="N1286" i="2"/>
  <c r="O1286" i="2"/>
  <c r="M1287" i="2"/>
  <c r="N1287" i="2"/>
  <c r="O1287" i="2"/>
  <c r="M1288" i="2"/>
  <c r="N1288" i="2"/>
  <c r="O1288" i="2"/>
  <c r="M1289" i="2"/>
  <c r="N1289" i="2"/>
  <c r="O1289" i="2"/>
  <c r="M1290" i="2"/>
  <c r="N1290" i="2"/>
  <c r="O1290" i="2"/>
  <c r="M1291" i="2"/>
  <c r="N1291" i="2"/>
  <c r="O1291" i="2"/>
  <c r="M1292" i="2"/>
  <c r="N1292" i="2"/>
  <c r="O1292" i="2"/>
  <c r="M1293" i="2"/>
  <c r="N1293" i="2"/>
  <c r="O1293" i="2"/>
  <c r="M1294" i="2"/>
  <c r="N1294" i="2"/>
  <c r="O1294" i="2"/>
  <c r="M1295" i="2"/>
  <c r="N1295" i="2"/>
  <c r="O1295" i="2"/>
  <c r="M1296" i="2"/>
  <c r="N1296" i="2"/>
  <c r="O1296" i="2"/>
  <c r="M1297" i="2"/>
  <c r="N1297" i="2"/>
  <c r="O1297" i="2"/>
  <c r="M1298" i="2"/>
  <c r="N1298" i="2"/>
  <c r="O1298" i="2"/>
  <c r="M1299" i="2"/>
  <c r="N1299" i="2"/>
  <c r="O1299" i="2"/>
  <c r="M1300" i="2"/>
  <c r="N1300" i="2"/>
  <c r="O1300" i="2"/>
  <c r="M1301" i="2"/>
  <c r="N1301" i="2"/>
  <c r="O1301" i="2"/>
  <c r="M1302" i="2"/>
  <c r="N1302" i="2"/>
  <c r="O1302" i="2"/>
  <c r="M1303" i="2"/>
  <c r="N1303" i="2"/>
  <c r="O1303" i="2"/>
  <c r="M1304" i="2"/>
  <c r="N1304" i="2"/>
  <c r="O1304" i="2"/>
  <c r="M1305" i="2"/>
  <c r="N1305" i="2"/>
  <c r="O1305" i="2"/>
  <c r="M1306" i="2"/>
  <c r="N1306" i="2"/>
  <c r="O1306" i="2"/>
  <c r="M1307" i="2"/>
  <c r="N1307" i="2"/>
  <c r="O1307" i="2"/>
  <c r="M1308" i="2"/>
  <c r="N1308" i="2"/>
  <c r="O1308" i="2"/>
  <c r="M1309" i="2"/>
  <c r="N1309" i="2"/>
  <c r="O1309" i="2"/>
  <c r="M1310" i="2"/>
  <c r="N1310" i="2"/>
  <c r="O1310" i="2"/>
  <c r="M1311" i="2"/>
  <c r="N1311" i="2"/>
  <c r="O1311" i="2"/>
  <c r="M1312" i="2"/>
  <c r="N1312" i="2"/>
  <c r="O1312" i="2"/>
  <c r="M1313" i="2"/>
  <c r="N1313" i="2"/>
  <c r="O1313" i="2"/>
  <c r="M1314" i="2"/>
  <c r="N1314" i="2"/>
  <c r="O1314" i="2"/>
  <c r="M1315" i="2"/>
  <c r="N1315" i="2"/>
  <c r="O1315" i="2"/>
  <c r="M1316" i="2"/>
  <c r="N1316" i="2"/>
  <c r="O1316" i="2"/>
  <c r="M1317" i="2"/>
  <c r="N1317" i="2"/>
  <c r="O1317" i="2"/>
  <c r="M1318" i="2"/>
  <c r="N1318" i="2"/>
  <c r="O1318" i="2"/>
  <c r="M1319" i="2"/>
  <c r="N1319" i="2"/>
  <c r="O1319" i="2"/>
  <c r="M1320" i="2"/>
  <c r="N1320" i="2"/>
  <c r="O1320" i="2"/>
  <c r="M1321" i="2"/>
  <c r="N1321" i="2"/>
  <c r="O1321" i="2"/>
  <c r="M1322" i="2"/>
  <c r="N1322" i="2"/>
  <c r="O1322" i="2"/>
  <c r="M1323" i="2"/>
  <c r="N1323" i="2"/>
  <c r="O1323" i="2"/>
  <c r="M1324" i="2"/>
  <c r="N1324" i="2"/>
  <c r="O1324" i="2"/>
  <c r="M1325" i="2"/>
  <c r="N1325" i="2"/>
  <c r="O1325" i="2"/>
  <c r="M1326" i="2"/>
  <c r="N1326" i="2"/>
  <c r="O1326" i="2"/>
  <c r="M1327" i="2"/>
  <c r="N1327" i="2"/>
  <c r="O1327" i="2"/>
  <c r="M1328" i="2"/>
  <c r="N1328" i="2"/>
  <c r="O1328" i="2"/>
  <c r="M1329" i="2"/>
  <c r="N1329" i="2"/>
  <c r="O1329" i="2"/>
  <c r="M1330" i="2"/>
  <c r="N1330" i="2"/>
  <c r="O1330" i="2"/>
  <c r="M1331" i="2"/>
  <c r="N1331" i="2"/>
  <c r="O1331" i="2"/>
  <c r="M1332" i="2"/>
  <c r="N1332" i="2"/>
  <c r="O1332" i="2"/>
  <c r="M1333" i="2"/>
  <c r="N1333" i="2"/>
  <c r="O1333" i="2"/>
  <c r="M1334" i="2"/>
  <c r="N1334" i="2"/>
  <c r="O1334" i="2"/>
  <c r="M1335" i="2"/>
  <c r="N1335" i="2"/>
  <c r="O1335" i="2"/>
  <c r="M1336" i="2"/>
  <c r="N1336" i="2"/>
  <c r="O1336" i="2"/>
  <c r="M1337" i="2"/>
  <c r="N1337" i="2"/>
  <c r="O1337" i="2"/>
  <c r="M1338" i="2"/>
  <c r="N1338" i="2"/>
  <c r="O1338" i="2"/>
  <c r="M1339" i="2"/>
  <c r="N1339" i="2"/>
  <c r="O1339" i="2"/>
  <c r="M1340" i="2"/>
  <c r="N1340" i="2"/>
  <c r="O1340" i="2"/>
  <c r="M1341" i="2"/>
  <c r="N1341" i="2"/>
  <c r="O1341" i="2"/>
  <c r="M1342" i="2"/>
  <c r="N1342" i="2"/>
  <c r="O1342" i="2"/>
  <c r="M1343" i="2"/>
  <c r="N1343" i="2"/>
  <c r="O1343" i="2"/>
  <c r="M1344" i="2"/>
  <c r="N1344" i="2"/>
  <c r="O1344" i="2"/>
  <c r="M1345" i="2"/>
  <c r="N1345" i="2"/>
  <c r="O1345" i="2"/>
  <c r="M1346" i="2"/>
  <c r="N1346" i="2"/>
  <c r="O1346" i="2"/>
  <c r="M1347" i="2"/>
  <c r="N1347" i="2"/>
  <c r="O1347" i="2"/>
  <c r="M1348" i="2"/>
  <c r="N1348" i="2"/>
  <c r="O1348" i="2"/>
  <c r="M1349" i="2"/>
  <c r="N1349" i="2"/>
  <c r="O1349" i="2"/>
  <c r="M1350" i="2"/>
  <c r="N1350" i="2"/>
  <c r="O1350" i="2"/>
  <c r="M1351" i="2"/>
  <c r="N1351" i="2"/>
  <c r="O1351" i="2"/>
  <c r="M1352" i="2"/>
  <c r="N1352" i="2"/>
  <c r="O1352" i="2"/>
  <c r="M1353" i="2"/>
  <c r="N1353" i="2"/>
  <c r="O1353" i="2"/>
  <c r="M1354" i="2"/>
  <c r="N1354" i="2"/>
  <c r="O1354" i="2"/>
  <c r="M1355" i="2"/>
  <c r="N1355" i="2"/>
  <c r="O1355" i="2"/>
  <c r="M1356" i="2"/>
  <c r="N1356" i="2"/>
  <c r="O1356" i="2"/>
  <c r="M1357" i="2"/>
  <c r="N1357" i="2"/>
  <c r="O1357" i="2"/>
  <c r="M1358" i="2"/>
  <c r="N1358" i="2"/>
  <c r="O1358" i="2"/>
  <c r="M1359" i="2"/>
  <c r="N1359" i="2"/>
  <c r="O1359" i="2"/>
  <c r="M1360" i="2"/>
  <c r="N1360" i="2"/>
  <c r="O1360" i="2"/>
  <c r="M1361" i="2"/>
  <c r="N1361" i="2"/>
  <c r="O1361" i="2"/>
  <c r="M1362" i="2"/>
  <c r="N1362" i="2"/>
  <c r="O1362" i="2"/>
  <c r="M1363" i="2"/>
  <c r="N1363" i="2"/>
  <c r="O1363" i="2"/>
  <c r="M1364" i="2"/>
  <c r="N1364" i="2"/>
  <c r="O1364" i="2"/>
  <c r="M1365" i="2"/>
  <c r="N1365" i="2"/>
  <c r="O1365" i="2"/>
  <c r="M1366" i="2"/>
  <c r="N1366" i="2"/>
  <c r="O1366" i="2"/>
  <c r="M1367" i="2"/>
  <c r="N1367" i="2"/>
  <c r="O1367" i="2"/>
  <c r="M1368" i="2"/>
  <c r="N1368" i="2"/>
  <c r="O1368" i="2"/>
  <c r="M1369" i="2"/>
  <c r="N1369" i="2"/>
  <c r="O1369" i="2"/>
  <c r="M1370" i="2"/>
  <c r="N1370" i="2"/>
  <c r="O1370" i="2"/>
  <c r="M1371" i="2"/>
  <c r="N1371" i="2"/>
  <c r="O1371" i="2"/>
  <c r="M1372" i="2"/>
  <c r="N1372" i="2"/>
  <c r="O1372" i="2"/>
  <c r="M1373" i="2"/>
  <c r="N1373" i="2"/>
  <c r="O1373" i="2"/>
  <c r="M1374" i="2"/>
  <c r="N1374" i="2"/>
  <c r="O1374" i="2"/>
  <c r="M1375" i="2"/>
  <c r="N1375" i="2"/>
  <c r="O1375" i="2"/>
  <c r="M1376" i="2"/>
  <c r="N1376" i="2"/>
  <c r="O1376" i="2"/>
  <c r="M1377" i="2"/>
  <c r="N1377" i="2"/>
  <c r="O1377" i="2"/>
  <c r="M1378" i="2"/>
  <c r="N1378" i="2"/>
  <c r="O1378" i="2"/>
  <c r="M1379" i="2"/>
  <c r="N1379" i="2"/>
  <c r="O1379" i="2"/>
  <c r="M1380" i="2"/>
  <c r="N1380" i="2"/>
  <c r="O1380" i="2"/>
  <c r="M1381" i="2"/>
  <c r="N1381" i="2"/>
  <c r="O1381" i="2"/>
  <c r="M1382" i="2"/>
  <c r="N1382" i="2"/>
  <c r="O1382" i="2"/>
  <c r="M1383" i="2"/>
  <c r="N1383" i="2"/>
  <c r="O1383" i="2"/>
  <c r="M1384" i="2"/>
  <c r="N1384" i="2"/>
  <c r="O1384" i="2"/>
  <c r="M1385" i="2"/>
  <c r="N1385" i="2"/>
  <c r="O1385" i="2"/>
  <c r="M1386" i="2"/>
  <c r="N1386" i="2"/>
  <c r="O1386" i="2"/>
  <c r="M1387" i="2"/>
  <c r="N1387" i="2"/>
  <c r="O1387" i="2"/>
  <c r="M1388" i="2"/>
  <c r="N1388" i="2"/>
  <c r="O1388" i="2"/>
  <c r="M1389" i="2"/>
  <c r="N1389" i="2"/>
  <c r="O1389" i="2"/>
  <c r="M1390" i="2"/>
  <c r="N1390" i="2"/>
  <c r="O1390" i="2"/>
  <c r="M1391" i="2"/>
  <c r="N1391" i="2"/>
  <c r="O1391" i="2"/>
  <c r="M1392" i="2"/>
  <c r="N1392" i="2"/>
  <c r="O1392" i="2"/>
  <c r="M1393" i="2"/>
  <c r="N1393" i="2"/>
  <c r="O1393" i="2"/>
  <c r="M1394" i="2"/>
  <c r="N1394" i="2"/>
  <c r="O1394" i="2"/>
  <c r="M1395" i="2"/>
  <c r="N1395" i="2"/>
  <c r="O1395" i="2"/>
  <c r="M1396" i="2"/>
  <c r="N1396" i="2"/>
  <c r="O1396" i="2"/>
  <c r="M1397" i="2"/>
  <c r="N1397" i="2"/>
  <c r="O1397" i="2"/>
  <c r="M1398" i="2"/>
  <c r="N1398" i="2"/>
  <c r="O1398" i="2"/>
  <c r="M1399" i="2"/>
  <c r="N1399" i="2"/>
  <c r="O1399" i="2"/>
  <c r="M1400" i="2"/>
  <c r="N1400" i="2"/>
  <c r="O1400" i="2"/>
  <c r="M1401" i="2"/>
  <c r="N1401" i="2"/>
  <c r="O1401" i="2"/>
  <c r="M1402" i="2"/>
  <c r="N1402" i="2"/>
  <c r="O1402" i="2"/>
  <c r="M1403" i="2"/>
  <c r="N1403" i="2"/>
  <c r="O1403" i="2"/>
  <c r="M1404" i="2"/>
  <c r="N1404" i="2"/>
  <c r="O1404" i="2"/>
  <c r="M1405" i="2"/>
  <c r="N1405" i="2"/>
  <c r="O1405" i="2"/>
  <c r="M1406" i="2"/>
  <c r="N1406" i="2"/>
  <c r="O1406" i="2"/>
  <c r="M1407" i="2"/>
  <c r="N1407" i="2"/>
  <c r="O1407" i="2"/>
  <c r="M1408" i="2"/>
  <c r="N1408" i="2"/>
  <c r="O1408" i="2"/>
  <c r="M1409" i="2"/>
  <c r="N1409" i="2"/>
  <c r="O1409" i="2"/>
  <c r="M1410" i="2"/>
  <c r="N1410" i="2"/>
  <c r="O1410" i="2"/>
  <c r="M1411" i="2"/>
  <c r="N1411" i="2"/>
  <c r="O1411" i="2"/>
  <c r="M1412" i="2"/>
  <c r="N1412" i="2"/>
  <c r="O1412" i="2"/>
  <c r="M1413" i="2"/>
  <c r="N1413" i="2"/>
  <c r="O1413" i="2"/>
  <c r="M1414" i="2"/>
  <c r="N1414" i="2"/>
  <c r="O1414" i="2"/>
  <c r="M1415" i="2"/>
  <c r="N1415" i="2"/>
  <c r="O1415" i="2"/>
  <c r="M1416" i="2"/>
  <c r="N1416" i="2"/>
  <c r="O1416" i="2"/>
  <c r="M1417" i="2"/>
  <c r="N1417" i="2"/>
  <c r="O1417" i="2"/>
  <c r="M1418" i="2"/>
  <c r="N1418" i="2"/>
  <c r="O1418" i="2"/>
  <c r="M1419" i="2"/>
  <c r="N1419" i="2"/>
  <c r="O1419" i="2"/>
  <c r="M1420" i="2"/>
  <c r="N1420" i="2"/>
  <c r="O1420" i="2"/>
  <c r="M1421" i="2"/>
  <c r="N1421" i="2"/>
  <c r="O1421" i="2"/>
  <c r="M1422" i="2"/>
  <c r="N1422" i="2"/>
  <c r="O1422" i="2"/>
  <c r="M1423" i="2"/>
  <c r="N1423" i="2"/>
  <c r="O1423" i="2"/>
  <c r="M1424" i="2"/>
  <c r="N1424" i="2"/>
  <c r="O1424" i="2"/>
  <c r="M1425" i="2"/>
  <c r="N1425" i="2"/>
  <c r="O1425" i="2"/>
  <c r="M1426" i="2"/>
  <c r="N1426" i="2"/>
  <c r="O1426" i="2"/>
  <c r="M1427" i="2"/>
  <c r="N1427" i="2"/>
  <c r="O1427" i="2"/>
  <c r="M1428" i="2"/>
  <c r="N1428" i="2"/>
  <c r="O1428" i="2"/>
  <c r="M1429" i="2"/>
  <c r="N1429" i="2"/>
  <c r="O1429" i="2"/>
  <c r="M1430" i="2"/>
  <c r="N1430" i="2"/>
  <c r="O1430" i="2"/>
  <c r="M1431" i="2"/>
  <c r="N1431" i="2"/>
  <c r="O1431" i="2"/>
  <c r="M1432" i="2"/>
  <c r="N1432" i="2"/>
  <c r="O1432" i="2"/>
  <c r="M1433" i="2"/>
  <c r="N1433" i="2"/>
  <c r="O1433" i="2"/>
  <c r="M1434" i="2"/>
  <c r="N1434" i="2"/>
  <c r="O1434" i="2"/>
  <c r="M1435" i="2"/>
  <c r="N1435" i="2"/>
  <c r="O1435" i="2"/>
  <c r="M1436" i="2"/>
  <c r="N1436" i="2"/>
  <c r="O1436" i="2"/>
  <c r="M1437" i="2"/>
  <c r="N1437" i="2"/>
  <c r="O1437" i="2"/>
  <c r="M1438" i="2"/>
  <c r="N1438" i="2"/>
  <c r="O1438" i="2"/>
  <c r="M1439" i="2"/>
  <c r="N1439" i="2"/>
  <c r="O1439" i="2"/>
  <c r="M1440" i="2"/>
  <c r="N1440" i="2"/>
  <c r="O1440" i="2"/>
  <c r="M1441" i="2"/>
  <c r="N1441" i="2"/>
  <c r="O1441" i="2"/>
  <c r="M1442" i="2"/>
  <c r="N1442" i="2"/>
  <c r="O1442" i="2"/>
  <c r="M1443" i="2"/>
  <c r="N1443" i="2"/>
  <c r="O1443" i="2"/>
  <c r="M1444" i="2"/>
  <c r="N1444" i="2"/>
  <c r="O1444" i="2"/>
  <c r="M1445" i="2"/>
  <c r="N1445" i="2"/>
  <c r="O1445" i="2"/>
  <c r="M1446" i="2"/>
  <c r="N1446" i="2"/>
  <c r="O1446" i="2"/>
  <c r="M1447" i="2"/>
  <c r="N1447" i="2"/>
  <c r="O1447" i="2"/>
  <c r="M1448" i="2"/>
  <c r="N1448" i="2"/>
  <c r="O1448" i="2"/>
  <c r="M1449" i="2"/>
  <c r="N1449" i="2"/>
  <c r="O1449" i="2"/>
  <c r="M1450" i="2"/>
  <c r="N1450" i="2"/>
  <c r="O1450" i="2"/>
  <c r="M1451" i="2"/>
  <c r="N1451" i="2"/>
  <c r="O1451" i="2"/>
  <c r="M1452" i="2"/>
  <c r="N1452" i="2"/>
  <c r="O1452" i="2"/>
  <c r="M1453" i="2"/>
  <c r="N1453" i="2"/>
  <c r="O1453" i="2"/>
  <c r="M1454" i="2"/>
  <c r="N1454" i="2"/>
  <c r="O1454" i="2"/>
  <c r="M1455" i="2"/>
  <c r="N1455" i="2"/>
  <c r="O1455" i="2"/>
  <c r="M1456" i="2"/>
  <c r="N1456" i="2"/>
  <c r="O1456" i="2"/>
  <c r="M1457" i="2"/>
  <c r="N1457" i="2"/>
  <c r="O1457" i="2"/>
  <c r="M1458" i="2"/>
  <c r="N1458" i="2"/>
  <c r="O1458" i="2"/>
  <c r="M1459" i="2"/>
  <c r="N1459" i="2"/>
  <c r="O1459" i="2"/>
  <c r="M1460" i="2"/>
  <c r="N1460" i="2"/>
  <c r="O1460" i="2"/>
  <c r="M1461" i="2"/>
  <c r="N1461" i="2"/>
  <c r="O1461" i="2"/>
  <c r="M1462" i="2"/>
  <c r="N1462" i="2"/>
  <c r="O1462" i="2"/>
  <c r="M1463" i="2"/>
  <c r="N1463" i="2"/>
  <c r="O1463" i="2"/>
  <c r="M1464" i="2"/>
  <c r="N1464" i="2"/>
  <c r="O1464" i="2"/>
  <c r="M1465" i="2"/>
  <c r="N1465" i="2"/>
  <c r="O1465" i="2"/>
  <c r="M1466" i="2"/>
  <c r="N1466" i="2"/>
  <c r="O1466" i="2"/>
  <c r="M1467" i="2"/>
  <c r="N1467" i="2"/>
  <c r="O1467" i="2"/>
  <c r="M1468" i="2"/>
  <c r="N1468" i="2"/>
  <c r="O1468" i="2"/>
  <c r="M1469" i="2"/>
  <c r="N1469" i="2"/>
  <c r="O1469" i="2"/>
  <c r="M1470" i="2"/>
  <c r="N1470" i="2"/>
  <c r="O1470" i="2"/>
  <c r="M1471" i="2"/>
  <c r="N1471" i="2"/>
  <c r="O1471" i="2"/>
  <c r="M1472" i="2"/>
  <c r="N1472" i="2"/>
  <c r="O1472" i="2"/>
  <c r="M1473" i="2"/>
  <c r="N1473" i="2"/>
  <c r="O1473" i="2"/>
  <c r="M1474" i="2"/>
  <c r="N1474" i="2"/>
  <c r="O1474" i="2"/>
  <c r="M1475" i="2"/>
  <c r="N1475" i="2"/>
  <c r="O1475" i="2"/>
  <c r="M1476" i="2"/>
  <c r="N1476" i="2"/>
  <c r="O1476" i="2"/>
  <c r="M1477" i="2"/>
  <c r="N1477" i="2"/>
  <c r="O1477" i="2"/>
  <c r="M1478" i="2"/>
  <c r="N1478" i="2"/>
  <c r="O1478" i="2"/>
  <c r="M1479" i="2"/>
  <c r="N1479" i="2"/>
  <c r="O1479" i="2"/>
  <c r="M1480" i="2"/>
  <c r="N1480" i="2"/>
  <c r="O1480" i="2"/>
  <c r="M1481" i="2"/>
  <c r="N1481" i="2"/>
  <c r="O1481" i="2"/>
  <c r="M1482" i="2"/>
  <c r="N1482" i="2"/>
  <c r="O1482" i="2"/>
  <c r="M1483" i="2"/>
  <c r="N1483" i="2"/>
  <c r="O1483" i="2"/>
  <c r="M1484" i="2"/>
  <c r="N1484" i="2"/>
  <c r="O1484" i="2"/>
  <c r="M1485" i="2"/>
  <c r="N1485" i="2"/>
  <c r="O1485" i="2"/>
  <c r="M1486" i="2"/>
  <c r="N1486" i="2"/>
  <c r="O1486" i="2"/>
  <c r="M1487" i="2"/>
  <c r="N1487" i="2"/>
  <c r="O1487" i="2"/>
  <c r="M1488" i="2"/>
  <c r="N1488" i="2"/>
  <c r="O1488" i="2"/>
  <c r="M1489" i="2"/>
  <c r="N1489" i="2"/>
  <c r="O1489" i="2"/>
  <c r="M1490" i="2"/>
  <c r="N1490" i="2"/>
  <c r="O1490" i="2"/>
  <c r="M1491" i="2"/>
  <c r="N1491" i="2"/>
  <c r="O1491" i="2"/>
  <c r="M1492" i="2"/>
  <c r="N1492" i="2"/>
  <c r="O1492" i="2"/>
  <c r="M1493" i="2"/>
  <c r="N1493" i="2"/>
  <c r="O1493" i="2"/>
  <c r="M1494" i="2"/>
  <c r="N1494" i="2"/>
  <c r="O1494" i="2"/>
  <c r="M1495" i="2"/>
  <c r="N1495" i="2"/>
  <c r="O1495" i="2"/>
  <c r="M1496" i="2"/>
  <c r="N1496" i="2"/>
  <c r="O1496" i="2"/>
  <c r="M1497" i="2"/>
  <c r="N1497" i="2"/>
  <c r="O1497" i="2"/>
  <c r="M1498" i="2"/>
  <c r="N1498" i="2"/>
  <c r="O1498" i="2"/>
  <c r="M1499" i="2"/>
  <c r="N1499" i="2"/>
  <c r="O1499" i="2"/>
  <c r="M1500" i="2"/>
  <c r="N1500" i="2"/>
  <c r="O1500" i="2"/>
  <c r="M1501" i="2"/>
  <c r="N1501" i="2"/>
  <c r="O1501" i="2"/>
  <c r="M1502" i="2"/>
  <c r="N1502" i="2"/>
  <c r="O1502" i="2"/>
  <c r="M1503" i="2"/>
  <c r="N1503" i="2"/>
  <c r="O1503" i="2"/>
  <c r="M1504" i="2"/>
  <c r="N1504" i="2"/>
  <c r="O1504" i="2"/>
  <c r="M1505" i="2"/>
  <c r="N1505" i="2"/>
  <c r="O1505" i="2"/>
  <c r="M1506" i="2"/>
  <c r="N1506" i="2"/>
  <c r="O1506" i="2"/>
  <c r="M1507" i="2"/>
  <c r="N1507" i="2"/>
  <c r="O1507" i="2"/>
  <c r="M1508" i="2"/>
  <c r="N1508" i="2"/>
  <c r="O1508" i="2"/>
  <c r="M1509" i="2"/>
  <c r="N1509" i="2"/>
  <c r="O1509" i="2"/>
  <c r="M1510" i="2"/>
  <c r="N1510" i="2"/>
  <c r="O1510" i="2"/>
  <c r="M1511" i="2"/>
  <c r="N1511" i="2"/>
  <c r="O1511" i="2"/>
  <c r="M1512" i="2"/>
  <c r="N1512" i="2"/>
  <c r="O1512" i="2"/>
  <c r="M1513" i="2"/>
  <c r="N1513" i="2"/>
  <c r="O1513" i="2"/>
  <c r="M1514" i="2"/>
  <c r="N1514" i="2"/>
  <c r="O1514" i="2"/>
  <c r="M1515" i="2"/>
  <c r="N1515" i="2"/>
  <c r="O1515" i="2"/>
  <c r="M1516" i="2"/>
  <c r="N1516" i="2"/>
  <c r="O1516" i="2"/>
  <c r="M1517" i="2"/>
  <c r="N1517" i="2"/>
  <c r="O1517" i="2"/>
  <c r="M1518" i="2"/>
  <c r="N1518" i="2"/>
  <c r="O1518" i="2"/>
  <c r="M1519" i="2"/>
  <c r="N1519" i="2"/>
  <c r="O1519" i="2"/>
  <c r="M1520" i="2"/>
  <c r="N1520" i="2"/>
  <c r="O1520" i="2"/>
  <c r="M1521" i="2"/>
  <c r="N1521" i="2"/>
  <c r="O1521" i="2"/>
  <c r="M1522" i="2"/>
  <c r="N1522" i="2"/>
  <c r="O1522" i="2"/>
  <c r="M1523" i="2"/>
  <c r="N1523" i="2"/>
  <c r="O1523" i="2"/>
  <c r="M1524" i="2"/>
  <c r="N1524" i="2"/>
  <c r="O1524" i="2"/>
  <c r="M1525" i="2"/>
  <c r="N1525" i="2"/>
  <c r="O1525" i="2"/>
  <c r="M1526" i="2"/>
  <c r="N1526" i="2"/>
  <c r="O1526" i="2"/>
  <c r="M1527" i="2"/>
  <c r="N1527" i="2"/>
  <c r="O1527" i="2"/>
  <c r="M1528" i="2"/>
  <c r="N1528" i="2"/>
  <c r="O1528" i="2"/>
  <c r="M1529" i="2"/>
  <c r="N1529" i="2"/>
  <c r="O1529" i="2"/>
  <c r="M1530" i="2"/>
  <c r="N1530" i="2"/>
  <c r="O1530" i="2"/>
  <c r="M1531" i="2"/>
  <c r="N1531" i="2"/>
  <c r="O1531" i="2"/>
  <c r="M1532" i="2"/>
  <c r="N1532" i="2"/>
  <c r="O1532" i="2"/>
  <c r="M1533" i="2"/>
  <c r="N1533" i="2"/>
  <c r="O1533" i="2"/>
  <c r="M1534" i="2"/>
  <c r="N1534" i="2"/>
  <c r="O1534" i="2"/>
  <c r="M1535" i="2"/>
  <c r="N1535" i="2"/>
  <c r="O1535" i="2"/>
  <c r="M1536" i="2"/>
  <c r="N1536" i="2"/>
  <c r="O1536" i="2"/>
  <c r="M1537" i="2"/>
  <c r="N1537" i="2"/>
  <c r="O1537" i="2"/>
  <c r="M1538" i="2"/>
  <c r="N1538" i="2"/>
  <c r="O1538" i="2"/>
  <c r="M1539" i="2"/>
  <c r="N1539" i="2"/>
  <c r="O1539" i="2"/>
  <c r="M1540" i="2"/>
  <c r="N1540" i="2"/>
  <c r="O1540" i="2"/>
  <c r="M1541" i="2"/>
  <c r="N1541" i="2"/>
  <c r="O1541" i="2"/>
  <c r="M1542" i="2"/>
  <c r="N1542" i="2"/>
  <c r="O1542" i="2"/>
  <c r="M1543" i="2"/>
  <c r="N1543" i="2"/>
  <c r="O1543" i="2"/>
  <c r="M1544" i="2"/>
  <c r="N1544" i="2"/>
  <c r="O1544" i="2"/>
  <c r="M1545" i="2"/>
  <c r="N1545" i="2"/>
  <c r="O1545" i="2"/>
  <c r="M1546" i="2"/>
  <c r="N1546" i="2"/>
  <c r="O1546" i="2"/>
  <c r="M1547" i="2"/>
  <c r="N1547" i="2"/>
  <c r="O1547" i="2"/>
  <c r="M1548" i="2"/>
  <c r="N1548" i="2"/>
  <c r="O1548" i="2"/>
  <c r="M1549" i="2"/>
  <c r="N1549" i="2"/>
  <c r="O1549" i="2"/>
  <c r="M1550" i="2"/>
  <c r="N1550" i="2"/>
  <c r="O1550" i="2"/>
  <c r="M1551" i="2"/>
  <c r="N1551" i="2"/>
  <c r="O1551" i="2"/>
  <c r="M1552" i="2"/>
  <c r="N1552" i="2"/>
  <c r="O1552" i="2"/>
  <c r="M1553" i="2"/>
  <c r="N1553" i="2"/>
  <c r="O1553" i="2"/>
  <c r="M1554" i="2"/>
  <c r="N1554" i="2"/>
  <c r="O1554" i="2"/>
  <c r="M1555" i="2"/>
  <c r="N1555" i="2"/>
  <c r="O1555" i="2"/>
  <c r="M1556" i="2"/>
  <c r="N1556" i="2"/>
  <c r="O1556" i="2"/>
  <c r="M1557" i="2"/>
  <c r="N1557" i="2"/>
  <c r="O1557" i="2"/>
  <c r="M1558" i="2"/>
  <c r="N1558" i="2"/>
  <c r="O1558" i="2"/>
  <c r="M1559" i="2"/>
  <c r="N1559" i="2"/>
  <c r="O1559" i="2"/>
  <c r="M1560" i="2"/>
  <c r="N1560" i="2"/>
  <c r="O1560" i="2"/>
  <c r="M1561" i="2"/>
  <c r="N1561" i="2"/>
  <c r="O1561" i="2"/>
  <c r="M1562" i="2"/>
  <c r="N1562" i="2"/>
  <c r="O1562" i="2"/>
  <c r="M1563" i="2"/>
  <c r="N1563" i="2"/>
  <c r="O1563" i="2"/>
  <c r="M1564" i="2"/>
  <c r="N1564" i="2"/>
  <c r="O1564" i="2"/>
  <c r="M1565" i="2"/>
  <c r="N1565" i="2"/>
  <c r="O1565" i="2"/>
  <c r="M1566" i="2"/>
  <c r="N1566" i="2"/>
  <c r="O1566" i="2"/>
  <c r="M1567" i="2"/>
  <c r="N1567" i="2"/>
  <c r="O1567" i="2"/>
  <c r="M1568" i="2"/>
  <c r="N1568" i="2"/>
  <c r="O1568" i="2"/>
  <c r="M1569" i="2"/>
  <c r="N1569" i="2"/>
  <c r="O1569" i="2"/>
  <c r="M1570" i="2"/>
  <c r="N1570" i="2"/>
  <c r="O1570" i="2"/>
  <c r="M1571" i="2"/>
  <c r="N1571" i="2"/>
  <c r="O1571" i="2"/>
  <c r="M1572" i="2"/>
  <c r="N1572" i="2"/>
  <c r="O1572" i="2"/>
  <c r="M1573" i="2"/>
  <c r="N1573" i="2"/>
  <c r="O1573" i="2"/>
  <c r="M1574" i="2"/>
  <c r="N1574" i="2"/>
  <c r="O1574" i="2"/>
  <c r="M1575" i="2"/>
  <c r="N1575" i="2"/>
  <c r="O1575" i="2"/>
  <c r="M1576" i="2"/>
  <c r="N1576" i="2"/>
  <c r="O1576" i="2"/>
  <c r="M1577" i="2"/>
  <c r="N1577" i="2"/>
  <c r="O1577" i="2"/>
  <c r="M1578" i="2"/>
  <c r="N1578" i="2"/>
  <c r="O1578" i="2"/>
  <c r="M1579" i="2"/>
  <c r="N1579" i="2"/>
  <c r="O1579" i="2"/>
  <c r="M1580" i="2"/>
  <c r="N1580" i="2"/>
  <c r="O1580" i="2"/>
  <c r="M1581" i="2"/>
  <c r="N1581" i="2"/>
  <c r="O1581" i="2"/>
  <c r="M1582" i="2"/>
  <c r="N1582" i="2"/>
  <c r="O1582" i="2"/>
  <c r="M1583" i="2"/>
  <c r="N1583" i="2"/>
  <c r="O1583" i="2"/>
  <c r="M1584" i="2"/>
  <c r="N1584" i="2"/>
  <c r="O1584" i="2"/>
  <c r="M1585" i="2"/>
  <c r="N1585" i="2"/>
  <c r="O1585" i="2"/>
  <c r="M1586" i="2"/>
  <c r="N1586" i="2"/>
  <c r="O1586" i="2"/>
  <c r="M1587" i="2"/>
  <c r="N1587" i="2"/>
  <c r="O1587" i="2"/>
  <c r="M1588" i="2"/>
  <c r="N1588" i="2"/>
  <c r="O1588" i="2"/>
  <c r="M1589" i="2"/>
  <c r="N1589" i="2"/>
  <c r="O1589" i="2"/>
  <c r="M1590" i="2"/>
  <c r="N1590" i="2"/>
  <c r="O1590" i="2"/>
  <c r="M1591" i="2"/>
  <c r="N1591" i="2"/>
  <c r="O1591" i="2"/>
  <c r="M1592" i="2"/>
  <c r="N1592" i="2"/>
  <c r="O1592" i="2"/>
  <c r="M1593" i="2"/>
  <c r="N1593" i="2"/>
  <c r="O1593" i="2"/>
  <c r="M1594" i="2"/>
  <c r="N1594" i="2"/>
  <c r="O1594" i="2"/>
  <c r="M1595" i="2"/>
  <c r="N1595" i="2"/>
  <c r="O1595" i="2"/>
  <c r="M1596" i="2"/>
  <c r="N1596" i="2"/>
  <c r="O1596" i="2"/>
  <c r="M1597" i="2"/>
  <c r="N1597" i="2"/>
  <c r="O1597" i="2"/>
  <c r="M1598" i="2"/>
  <c r="N1598" i="2"/>
  <c r="O1598" i="2"/>
  <c r="M1599" i="2"/>
  <c r="N1599" i="2"/>
  <c r="O1599" i="2"/>
  <c r="M1600" i="2"/>
  <c r="N1600" i="2"/>
  <c r="O1600" i="2"/>
  <c r="M1601" i="2"/>
  <c r="N1601" i="2"/>
  <c r="O1601" i="2"/>
  <c r="M1602" i="2"/>
  <c r="N1602" i="2"/>
  <c r="O1602" i="2"/>
  <c r="M1603" i="2"/>
  <c r="N1603" i="2"/>
  <c r="O1603" i="2"/>
  <c r="M1604" i="2"/>
  <c r="N1604" i="2"/>
  <c r="O1604" i="2"/>
  <c r="M1605" i="2"/>
  <c r="N1605" i="2"/>
  <c r="O1605" i="2"/>
  <c r="M1606" i="2"/>
  <c r="N1606" i="2"/>
  <c r="O1606" i="2"/>
  <c r="M1607" i="2"/>
  <c r="N1607" i="2"/>
  <c r="O1607" i="2"/>
  <c r="M1608" i="2"/>
  <c r="N1608" i="2"/>
  <c r="O1608" i="2"/>
  <c r="M1609" i="2"/>
  <c r="N1609" i="2"/>
  <c r="O1609" i="2"/>
  <c r="M1610" i="2"/>
  <c r="N1610" i="2"/>
  <c r="O1610" i="2"/>
  <c r="M1611" i="2"/>
  <c r="N1611" i="2"/>
  <c r="O1611" i="2"/>
  <c r="M1612" i="2"/>
  <c r="N1612" i="2"/>
  <c r="O1612" i="2"/>
  <c r="M1613" i="2"/>
  <c r="N1613" i="2"/>
  <c r="O1613" i="2"/>
  <c r="M1614" i="2"/>
  <c r="N1614" i="2"/>
  <c r="O1614" i="2"/>
  <c r="M1615" i="2"/>
  <c r="N1615" i="2"/>
  <c r="O1615" i="2"/>
  <c r="M1616" i="2"/>
  <c r="N1616" i="2"/>
  <c r="O1616" i="2"/>
  <c r="M1617" i="2"/>
  <c r="N1617" i="2"/>
  <c r="O1617" i="2"/>
  <c r="M1618" i="2"/>
  <c r="N1618" i="2"/>
  <c r="O1618" i="2"/>
  <c r="M1619" i="2"/>
  <c r="N1619" i="2"/>
  <c r="O1619" i="2"/>
  <c r="M1620" i="2"/>
  <c r="N1620" i="2"/>
  <c r="O1620" i="2"/>
  <c r="M1621" i="2"/>
  <c r="N1621" i="2"/>
  <c r="O1621" i="2"/>
  <c r="M1622" i="2"/>
  <c r="N1622" i="2"/>
  <c r="O1622" i="2"/>
  <c r="M1623" i="2"/>
  <c r="N1623" i="2"/>
  <c r="O1623" i="2"/>
  <c r="M1624" i="2"/>
  <c r="N1624" i="2"/>
  <c r="O1624" i="2"/>
  <c r="M1625" i="2"/>
  <c r="N1625" i="2"/>
  <c r="O1625" i="2"/>
  <c r="M1626" i="2"/>
  <c r="N1626" i="2"/>
  <c r="O1626" i="2"/>
  <c r="M1627" i="2"/>
  <c r="N1627" i="2"/>
  <c r="O1627" i="2"/>
  <c r="M1628" i="2"/>
  <c r="N1628" i="2"/>
  <c r="O1628" i="2"/>
  <c r="M1629" i="2"/>
  <c r="N1629" i="2"/>
  <c r="O1629" i="2"/>
  <c r="M1630" i="2"/>
  <c r="N1630" i="2"/>
  <c r="O1630" i="2"/>
  <c r="M1631" i="2"/>
  <c r="N1631" i="2"/>
  <c r="O1631" i="2"/>
  <c r="M1632" i="2"/>
  <c r="N1632" i="2"/>
  <c r="O1632" i="2"/>
  <c r="M1633" i="2"/>
  <c r="N1633" i="2"/>
  <c r="O1633" i="2"/>
  <c r="M1634" i="2"/>
  <c r="N1634" i="2"/>
  <c r="O1634" i="2"/>
  <c r="M1635" i="2"/>
  <c r="N1635" i="2"/>
  <c r="O1635" i="2"/>
  <c r="M1636" i="2"/>
  <c r="N1636" i="2"/>
  <c r="O1636" i="2"/>
  <c r="M1637" i="2"/>
  <c r="N1637" i="2"/>
  <c r="O1637" i="2"/>
  <c r="M1638" i="2"/>
  <c r="N1638" i="2"/>
  <c r="O1638" i="2"/>
  <c r="M1639" i="2"/>
  <c r="N1639" i="2"/>
  <c r="O1639" i="2"/>
  <c r="M1640" i="2"/>
  <c r="N1640" i="2"/>
  <c r="O1640" i="2"/>
  <c r="M1641" i="2"/>
  <c r="N1641" i="2"/>
  <c r="O1641" i="2"/>
  <c r="M1642" i="2"/>
  <c r="N1642" i="2"/>
  <c r="O1642" i="2"/>
  <c r="M1643" i="2"/>
  <c r="N1643" i="2"/>
  <c r="O1643" i="2"/>
  <c r="M1644" i="2"/>
  <c r="N1644" i="2"/>
  <c r="O1644" i="2"/>
  <c r="M1645" i="2"/>
  <c r="N1645" i="2"/>
  <c r="O1645" i="2"/>
  <c r="M1646" i="2"/>
  <c r="N1646" i="2"/>
  <c r="O1646" i="2"/>
  <c r="M1647" i="2"/>
  <c r="N1647" i="2"/>
  <c r="O1647" i="2"/>
  <c r="M1648" i="2"/>
  <c r="N1648" i="2"/>
  <c r="O1648" i="2"/>
  <c r="M1649" i="2"/>
  <c r="N1649" i="2"/>
  <c r="O1649" i="2"/>
  <c r="M1650" i="2"/>
  <c r="N1650" i="2"/>
  <c r="O1650" i="2"/>
  <c r="M1651" i="2"/>
  <c r="N1651" i="2"/>
  <c r="O1651" i="2"/>
  <c r="M1652" i="2"/>
  <c r="N1652" i="2"/>
  <c r="O1652" i="2"/>
  <c r="M1653" i="2"/>
  <c r="N1653" i="2"/>
  <c r="O1653" i="2"/>
  <c r="M1654" i="2"/>
  <c r="N1654" i="2"/>
  <c r="O1654" i="2"/>
  <c r="M1655" i="2"/>
  <c r="N1655" i="2"/>
  <c r="O1655" i="2"/>
  <c r="M1656" i="2"/>
  <c r="N1656" i="2"/>
  <c r="O1656" i="2"/>
  <c r="M1657" i="2"/>
  <c r="N1657" i="2"/>
  <c r="O1657" i="2"/>
  <c r="M1658" i="2"/>
  <c r="N1658" i="2"/>
  <c r="O1658" i="2"/>
  <c r="M1659" i="2"/>
  <c r="N1659" i="2"/>
  <c r="O1659" i="2"/>
  <c r="M1660" i="2"/>
  <c r="N1660" i="2"/>
  <c r="O1660" i="2"/>
  <c r="M1661" i="2"/>
  <c r="N1661" i="2"/>
  <c r="O1661" i="2"/>
  <c r="M1662" i="2"/>
  <c r="N1662" i="2"/>
  <c r="O1662" i="2"/>
  <c r="M1663" i="2"/>
  <c r="N1663" i="2"/>
  <c r="O1663" i="2"/>
  <c r="M1664" i="2"/>
  <c r="N1664" i="2"/>
  <c r="O1664" i="2"/>
  <c r="M1665" i="2"/>
  <c r="N1665" i="2"/>
  <c r="O1665" i="2"/>
  <c r="M1666" i="2"/>
  <c r="N1666" i="2"/>
  <c r="O1666" i="2"/>
  <c r="M1667" i="2"/>
  <c r="N1667" i="2"/>
  <c r="O1667" i="2"/>
  <c r="M1668" i="2"/>
  <c r="N1668" i="2"/>
  <c r="O1668" i="2"/>
  <c r="M1669" i="2"/>
  <c r="N1669" i="2"/>
  <c r="O1669" i="2"/>
  <c r="M1670" i="2"/>
  <c r="N1670" i="2"/>
  <c r="O1670" i="2"/>
  <c r="M1671" i="2"/>
  <c r="N1671" i="2"/>
  <c r="O1671" i="2"/>
  <c r="M1672" i="2"/>
  <c r="N1672" i="2"/>
  <c r="O1672" i="2"/>
  <c r="M1673" i="2"/>
  <c r="N1673" i="2"/>
  <c r="O1673" i="2"/>
  <c r="M1674" i="2"/>
  <c r="N1674" i="2"/>
  <c r="O1674" i="2"/>
  <c r="M1675" i="2"/>
  <c r="N1675" i="2"/>
  <c r="O1675" i="2"/>
  <c r="M1676" i="2"/>
  <c r="N1676" i="2"/>
  <c r="O1676" i="2"/>
  <c r="M1677" i="2"/>
  <c r="N1677" i="2"/>
  <c r="O1677" i="2"/>
  <c r="M1678" i="2"/>
  <c r="N1678" i="2"/>
  <c r="O1678" i="2"/>
  <c r="M1679" i="2"/>
  <c r="N1679" i="2"/>
  <c r="O1679" i="2"/>
  <c r="M1680" i="2"/>
  <c r="N1680" i="2"/>
  <c r="O1680" i="2"/>
  <c r="M1681" i="2"/>
  <c r="N1681" i="2"/>
  <c r="O1681" i="2"/>
  <c r="M1682" i="2"/>
  <c r="N1682" i="2"/>
  <c r="O1682" i="2"/>
  <c r="M1683" i="2"/>
  <c r="N1683" i="2"/>
  <c r="O1683" i="2"/>
  <c r="M1684" i="2"/>
  <c r="N1684" i="2"/>
  <c r="O1684" i="2"/>
  <c r="M1685" i="2"/>
  <c r="N1685" i="2"/>
  <c r="O1685" i="2"/>
  <c r="M1686" i="2"/>
  <c r="N1686" i="2"/>
  <c r="O1686" i="2"/>
  <c r="M1687" i="2"/>
  <c r="N1687" i="2"/>
  <c r="O1687" i="2"/>
  <c r="M1688" i="2"/>
  <c r="N1688" i="2"/>
  <c r="O1688" i="2"/>
  <c r="M1689" i="2"/>
  <c r="N1689" i="2"/>
  <c r="O1689" i="2"/>
  <c r="M1690" i="2"/>
  <c r="N1690" i="2"/>
  <c r="O1690" i="2"/>
  <c r="M1691" i="2"/>
  <c r="N1691" i="2"/>
  <c r="O1691" i="2"/>
  <c r="M1692" i="2"/>
  <c r="N1692" i="2"/>
  <c r="O1692" i="2"/>
  <c r="M1693" i="2"/>
  <c r="N1693" i="2"/>
  <c r="O1693" i="2"/>
  <c r="M1694" i="2"/>
  <c r="N1694" i="2"/>
  <c r="O1694" i="2"/>
  <c r="M1695" i="2"/>
  <c r="N1695" i="2"/>
  <c r="O1695" i="2"/>
  <c r="M1696" i="2"/>
  <c r="N1696" i="2"/>
  <c r="O1696" i="2"/>
  <c r="M1697" i="2"/>
  <c r="N1697" i="2"/>
  <c r="O1697" i="2"/>
  <c r="M1698" i="2"/>
  <c r="N1698" i="2"/>
  <c r="O1698" i="2"/>
  <c r="M1699" i="2"/>
  <c r="N1699" i="2"/>
  <c r="O1699" i="2"/>
  <c r="M1700" i="2"/>
  <c r="N1700" i="2"/>
  <c r="O1700" i="2"/>
  <c r="M1701" i="2"/>
  <c r="N1701" i="2"/>
  <c r="O1701" i="2"/>
  <c r="M1702" i="2"/>
  <c r="N1702" i="2"/>
  <c r="O1702" i="2"/>
  <c r="M1703" i="2"/>
  <c r="N1703" i="2"/>
  <c r="O1703" i="2"/>
  <c r="M1704" i="2"/>
  <c r="N1704" i="2"/>
  <c r="O1704" i="2"/>
  <c r="M1705" i="2"/>
  <c r="N1705" i="2"/>
  <c r="O1705" i="2"/>
  <c r="M1706" i="2"/>
  <c r="N1706" i="2"/>
  <c r="O1706" i="2"/>
  <c r="M1707" i="2"/>
  <c r="N1707" i="2"/>
  <c r="O1707" i="2"/>
  <c r="M1708" i="2"/>
  <c r="N1708" i="2"/>
  <c r="O1708" i="2"/>
  <c r="M1709" i="2"/>
  <c r="N1709" i="2"/>
  <c r="O1709" i="2"/>
  <c r="M1710" i="2"/>
  <c r="N1710" i="2"/>
  <c r="O1710" i="2"/>
  <c r="M1711" i="2"/>
  <c r="N1711" i="2"/>
  <c r="O1711" i="2"/>
  <c r="M1712" i="2"/>
  <c r="N1712" i="2"/>
  <c r="O1712" i="2"/>
  <c r="M1713" i="2"/>
  <c r="N1713" i="2"/>
  <c r="O1713" i="2"/>
  <c r="M1714" i="2"/>
  <c r="N1714" i="2"/>
  <c r="O1714" i="2"/>
  <c r="M1715" i="2"/>
  <c r="N1715" i="2"/>
  <c r="O1715" i="2"/>
  <c r="M1716" i="2"/>
  <c r="N1716" i="2"/>
  <c r="O1716" i="2"/>
  <c r="M1717" i="2"/>
  <c r="N1717" i="2"/>
  <c r="O1717" i="2"/>
  <c r="M1718" i="2"/>
  <c r="N1718" i="2"/>
  <c r="O1718" i="2"/>
  <c r="M1719" i="2"/>
  <c r="N1719" i="2"/>
  <c r="O1719" i="2"/>
  <c r="M1720" i="2"/>
  <c r="N1720" i="2"/>
  <c r="O1720" i="2"/>
  <c r="M1721" i="2"/>
  <c r="N1721" i="2"/>
  <c r="O1721" i="2"/>
  <c r="M1722" i="2"/>
  <c r="N1722" i="2"/>
  <c r="O1722" i="2"/>
  <c r="M1723" i="2"/>
  <c r="N1723" i="2"/>
  <c r="O1723" i="2"/>
  <c r="M1724" i="2"/>
  <c r="N1724" i="2"/>
  <c r="O1724" i="2"/>
  <c r="M1725" i="2"/>
  <c r="N1725" i="2"/>
  <c r="O1725" i="2"/>
  <c r="M1726" i="2"/>
  <c r="N1726" i="2"/>
  <c r="O1726" i="2"/>
  <c r="M1727" i="2"/>
  <c r="N1727" i="2"/>
  <c r="O1727" i="2"/>
  <c r="M1728" i="2"/>
  <c r="N1728" i="2"/>
  <c r="O1728" i="2"/>
  <c r="M1729" i="2"/>
  <c r="N1729" i="2"/>
  <c r="O1729" i="2"/>
  <c r="M1730" i="2"/>
  <c r="N1730" i="2"/>
  <c r="O1730" i="2"/>
  <c r="M1731" i="2"/>
  <c r="N1731" i="2"/>
  <c r="O1731" i="2"/>
  <c r="M1732" i="2"/>
  <c r="N1732" i="2"/>
  <c r="O1732" i="2"/>
  <c r="M1733" i="2"/>
  <c r="N1733" i="2"/>
  <c r="O1733" i="2"/>
  <c r="M1734" i="2"/>
  <c r="N1734" i="2"/>
  <c r="O1734" i="2"/>
  <c r="M1735" i="2"/>
  <c r="N1735" i="2"/>
  <c r="O1735" i="2"/>
  <c r="M1736" i="2"/>
  <c r="N1736" i="2"/>
  <c r="O1736" i="2"/>
  <c r="M1737" i="2"/>
  <c r="N1737" i="2"/>
  <c r="O1737" i="2"/>
  <c r="M1738" i="2"/>
  <c r="N1738" i="2"/>
  <c r="O1738" i="2"/>
  <c r="M1739" i="2"/>
  <c r="N1739" i="2"/>
  <c r="O1739" i="2"/>
  <c r="M1740" i="2"/>
  <c r="N1740" i="2"/>
  <c r="O1740" i="2"/>
  <c r="M1741" i="2"/>
  <c r="N1741" i="2"/>
  <c r="O1741" i="2"/>
  <c r="M1742" i="2"/>
  <c r="N1742" i="2"/>
  <c r="O1742" i="2"/>
  <c r="M1743" i="2"/>
  <c r="N1743" i="2"/>
  <c r="O1743" i="2"/>
  <c r="M1744" i="2"/>
  <c r="N1744" i="2"/>
  <c r="O1744" i="2"/>
  <c r="M1745" i="2"/>
  <c r="N1745" i="2"/>
  <c r="O1745" i="2"/>
  <c r="M1746" i="2"/>
  <c r="N1746" i="2"/>
  <c r="O1746" i="2"/>
  <c r="M1747" i="2"/>
  <c r="N1747" i="2"/>
  <c r="O1747" i="2"/>
  <c r="M1748" i="2"/>
  <c r="N1748" i="2"/>
  <c r="O1748" i="2"/>
  <c r="M1749" i="2"/>
  <c r="N1749" i="2"/>
  <c r="O1749" i="2"/>
  <c r="M1750" i="2"/>
  <c r="N1750" i="2"/>
  <c r="O1750" i="2"/>
  <c r="M1751" i="2"/>
  <c r="N1751" i="2"/>
  <c r="O1751" i="2"/>
  <c r="M1752" i="2"/>
  <c r="N1752" i="2"/>
  <c r="O1752" i="2"/>
  <c r="M1753" i="2"/>
  <c r="N1753" i="2"/>
  <c r="O1753" i="2"/>
  <c r="M1754" i="2"/>
  <c r="N1754" i="2"/>
  <c r="O1754" i="2"/>
  <c r="M1755" i="2"/>
  <c r="N1755" i="2"/>
  <c r="O1755" i="2"/>
  <c r="M1756" i="2"/>
  <c r="N1756" i="2"/>
  <c r="O1756" i="2"/>
  <c r="M1757" i="2"/>
  <c r="N1757" i="2"/>
  <c r="O1757" i="2"/>
  <c r="M1758" i="2"/>
  <c r="N1758" i="2"/>
  <c r="O1758" i="2"/>
  <c r="M1759" i="2"/>
  <c r="N1759" i="2"/>
  <c r="O1759" i="2"/>
  <c r="M1760" i="2"/>
  <c r="N1760" i="2"/>
  <c r="O1760" i="2"/>
  <c r="M1761" i="2"/>
  <c r="N1761" i="2"/>
  <c r="O1761" i="2"/>
  <c r="M1762" i="2"/>
  <c r="N1762" i="2"/>
  <c r="O1762" i="2"/>
  <c r="M1763" i="2"/>
  <c r="N1763" i="2"/>
  <c r="O1763" i="2"/>
  <c r="M1764" i="2"/>
  <c r="N1764" i="2"/>
  <c r="O1764" i="2"/>
  <c r="M1765" i="2"/>
  <c r="N1765" i="2"/>
  <c r="O1765" i="2"/>
  <c r="M1766" i="2"/>
  <c r="N1766" i="2"/>
  <c r="O1766" i="2"/>
  <c r="M1767" i="2"/>
  <c r="N1767" i="2"/>
  <c r="O1767" i="2"/>
  <c r="M1768" i="2"/>
  <c r="N1768" i="2"/>
  <c r="O1768" i="2"/>
  <c r="M1769" i="2"/>
  <c r="N1769" i="2"/>
  <c r="O1769" i="2"/>
  <c r="M1770" i="2"/>
  <c r="N1770" i="2"/>
  <c r="O1770" i="2"/>
  <c r="M1771" i="2"/>
  <c r="N1771" i="2"/>
  <c r="O1771" i="2"/>
  <c r="M1772" i="2"/>
  <c r="N1772" i="2"/>
  <c r="O1772" i="2"/>
  <c r="M1773" i="2"/>
  <c r="N1773" i="2"/>
  <c r="O1773" i="2"/>
  <c r="M1774" i="2"/>
  <c r="N1774" i="2"/>
  <c r="O1774" i="2"/>
  <c r="M1775" i="2"/>
  <c r="N1775" i="2"/>
  <c r="O1775" i="2"/>
  <c r="M1776" i="2"/>
  <c r="N1776" i="2"/>
  <c r="O1776" i="2"/>
  <c r="M1777" i="2"/>
  <c r="N1777" i="2"/>
  <c r="O1777" i="2"/>
  <c r="M1778" i="2"/>
  <c r="N1778" i="2"/>
  <c r="O1778" i="2"/>
  <c r="M1779" i="2"/>
  <c r="N1779" i="2"/>
  <c r="O1779" i="2"/>
  <c r="M1780" i="2"/>
  <c r="N1780" i="2"/>
  <c r="O1780" i="2"/>
  <c r="M1781" i="2"/>
  <c r="N1781" i="2"/>
  <c r="O1781" i="2"/>
  <c r="M1782" i="2"/>
  <c r="N1782" i="2"/>
  <c r="O1782" i="2"/>
  <c r="M1783" i="2"/>
  <c r="N1783" i="2"/>
  <c r="O1783" i="2"/>
  <c r="M1784" i="2"/>
  <c r="N1784" i="2"/>
  <c r="O1784" i="2"/>
  <c r="M1785" i="2"/>
  <c r="N1785" i="2"/>
  <c r="O1785" i="2"/>
  <c r="M1786" i="2"/>
  <c r="N1786" i="2"/>
  <c r="O1786" i="2"/>
  <c r="M1787" i="2"/>
  <c r="N1787" i="2"/>
  <c r="O1787" i="2"/>
  <c r="M1788" i="2"/>
  <c r="N1788" i="2"/>
  <c r="O1788" i="2"/>
  <c r="M1789" i="2"/>
  <c r="N1789" i="2"/>
  <c r="O1789" i="2"/>
  <c r="M1790" i="2"/>
  <c r="N1790" i="2"/>
  <c r="O1790" i="2"/>
  <c r="M1791" i="2"/>
  <c r="N1791" i="2"/>
  <c r="O1791" i="2"/>
  <c r="M1792" i="2"/>
  <c r="N1792" i="2"/>
  <c r="O1792" i="2"/>
  <c r="M1793" i="2"/>
  <c r="N1793" i="2"/>
  <c r="O1793" i="2"/>
  <c r="M1794" i="2"/>
  <c r="N1794" i="2"/>
  <c r="O1794" i="2"/>
  <c r="M1795" i="2"/>
  <c r="N1795" i="2"/>
  <c r="O1795" i="2"/>
  <c r="M1796" i="2"/>
  <c r="N1796" i="2"/>
  <c r="O1796" i="2"/>
  <c r="M1797" i="2"/>
  <c r="N1797" i="2"/>
  <c r="O1797" i="2"/>
  <c r="M1798" i="2"/>
  <c r="N1798" i="2"/>
  <c r="O1798" i="2"/>
  <c r="M1799" i="2"/>
  <c r="N1799" i="2"/>
  <c r="O1799" i="2"/>
  <c r="M1800" i="2"/>
  <c r="N1800" i="2"/>
  <c r="O1800" i="2"/>
  <c r="M1801" i="2"/>
  <c r="N1801" i="2"/>
  <c r="O1801" i="2"/>
  <c r="M1802" i="2"/>
  <c r="N1802" i="2"/>
  <c r="O1802" i="2"/>
  <c r="M1803" i="2"/>
  <c r="N1803" i="2"/>
  <c r="O1803" i="2"/>
  <c r="M1804" i="2"/>
  <c r="N1804" i="2"/>
  <c r="O1804" i="2"/>
  <c r="M1805" i="2"/>
  <c r="N1805" i="2"/>
  <c r="O1805" i="2"/>
  <c r="M1806" i="2"/>
  <c r="N1806" i="2"/>
  <c r="O1806" i="2"/>
  <c r="M1807" i="2"/>
  <c r="N1807" i="2"/>
  <c r="O1807" i="2"/>
  <c r="M1808" i="2"/>
  <c r="N1808" i="2"/>
  <c r="O1808" i="2"/>
  <c r="M1809" i="2"/>
  <c r="N1809" i="2"/>
  <c r="O1809" i="2"/>
  <c r="M1810" i="2"/>
  <c r="N1810" i="2"/>
  <c r="O1810" i="2"/>
  <c r="M1811" i="2"/>
  <c r="N1811" i="2"/>
  <c r="O1811" i="2"/>
  <c r="M1812" i="2"/>
  <c r="N1812" i="2"/>
  <c r="O1812" i="2"/>
  <c r="M1813" i="2"/>
  <c r="N1813" i="2"/>
  <c r="O1813" i="2"/>
  <c r="M1814" i="2"/>
  <c r="N1814" i="2"/>
  <c r="O1814" i="2"/>
  <c r="M1815" i="2"/>
  <c r="N1815" i="2"/>
  <c r="O1815" i="2"/>
  <c r="M1816" i="2"/>
  <c r="N1816" i="2"/>
  <c r="O1816" i="2"/>
  <c r="M1817" i="2"/>
  <c r="N1817" i="2"/>
  <c r="O1817" i="2"/>
  <c r="M1818" i="2"/>
  <c r="N1818" i="2"/>
  <c r="O1818" i="2"/>
  <c r="M1819" i="2"/>
  <c r="N1819" i="2"/>
  <c r="O1819" i="2"/>
  <c r="M1820" i="2"/>
  <c r="N1820" i="2"/>
  <c r="O1820" i="2"/>
  <c r="M1821" i="2"/>
  <c r="N1821" i="2"/>
  <c r="O1821" i="2"/>
  <c r="M1822" i="2"/>
  <c r="N1822" i="2"/>
  <c r="O1822" i="2"/>
  <c r="M1823" i="2"/>
  <c r="N1823" i="2"/>
  <c r="O1823" i="2"/>
  <c r="M1824" i="2"/>
  <c r="N1824" i="2"/>
  <c r="O1824" i="2"/>
  <c r="M1825" i="2"/>
  <c r="N1825" i="2"/>
  <c r="O1825" i="2"/>
  <c r="M1826" i="2"/>
  <c r="N1826" i="2"/>
  <c r="O1826" i="2"/>
  <c r="M1827" i="2"/>
  <c r="N1827" i="2"/>
  <c r="O1827" i="2"/>
  <c r="M1828" i="2"/>
  <c r="N1828" i="2"/>
  <c r="O1828" i="2"/>
  <c r="M1829" i="2"/>
  <c r="N1829" i="2"/>
  <c r="O1829" i="2"/>
  <c r="M1830" i="2"/>
  <c r="N1830" i="2"/>
  <c r="O1830" i="2"/>
  <c r="M1831" i="2"/>
  <c r="N1831" i="2"/>
  <c r="O1831" i="2"/>
  <c r="M1832" i="2"/>
  <c r="N1832" i="2"/>
  <c r="O1832" i="2"/>
  <c r="M1833" i="2"/>
  <c r="N1833" i="2"/>
  <c r="O1833" i="2"/>
  <c r="M1834" i="2"/>
  <c r="N1834" i="2"/>
  <c r="O1834" i="2"/>
  <c r="M1835" i="2"/>
  <c r="N1835" i="2"/>
  <c r="O1835" i="2"/>
  <c r="M1836" i="2"/>
  <c r="N1836" i="2"/>
  <c r="O1836" i="2"/>
  <c r="M1837" i="2"/>
  <c r="N1837" i="2"/>
  <c r="O1837" i="2"/>
  <c r="M1838" i="2"/>
  <c r="N1838" i="2"/>
  <c r="O1838" i="2"/>
  <c r="M1839" i="2"/>
  <c r="N1839" i="2"/>
  <c r="O1839" i="2"/>
  <c r="M1840" i="2"/>
  <c r="N1840" i="2"/>
  <c r="O1840" i="2"/>
  <c r="M1841" i="2"/>
  <c r="N1841" i="2"/>
  <c r="O1841" i="2"/>
  <c r="M1842" i="2"/>
  <c r="N1842" i="2"/>
  <c r="O1842" i="2"/>
  <c r="M1843" i="2"/>
  <c r="N1843" i="2"/>
  <c r="O1843" i="2"/>
  <c r="M1844" i="2"/>
  <c r="N1844" i="2"/>
  <c r="O1844" i="2"/>
  <c r="M1845" i="2"/>
  <c r="N1845" i="2"/>
  <c r="O1845" i="2"/>
  <c r="M1846" i="2"/>
  <c r="N1846" i="2"/>
  <c r="O1846" i="2"/>
  <c r="M1847" i="2"/>
  <c r="N1847" i="2"/>
  <c r="O1847" i="2"/>
  <c r="M1848" i="2"/>
  <c r="N1848" i="2"/>
  <c r="O1848" i="2"/>
  <c r="M1849" i="2"/>
  <c r="N1849" i="2"/>
  <c r="O1849" i="2"/>
  <c r="M1850" i="2"/>
  <c r="N1850" i="2"/>
  <c r="O1850" i="2"/>
  <c r="M1851" i="2"/>
  <c r="N1851" i="2"/>
  <c r="O1851" i="2"/>
  <c r="M1852" i="2"/>
  <c r="N1852" i="2"/>
  <c r="O1852" i="2"/>
  <c r="M1853" i="2"/>
  <c r="N1853" i="2"/>
  <c r="O1853" i="2"/>
  <c r="M1854" i="2"/>
  <c r="N1854" i="2"/>
  <c r="O1854" i="2"/>
  <c r="M1855" i="2"/>
  <c r="N1855" i="2"/>
  <c r="O1855" i="2"/>
  <c r="M1856" i="2"/>
  <c r="N1856" i="2"/>
  <c r="O1856" i="2"/>
  <c r="M1857" i="2"/>
  <c r="N1857" i="2"/>
  <c r="O1857" i="2"/>
  <c r="M1858" i="2"/>
  <c r="N1858" i="2"/>
  <c r="O1858" i="2"/>
  <c r="M1859" i="2"/>
  <c r="N1859" i="2"/>
  <c r="O1859" i="2"/>
  <c r="M1860" i="2"/>
  <c r="N1860" i="2"/>
  <c r="O1860" i="2"/>
  <c r="M1861" i="2"/>
  <c r="N1861" i="2"/>
  <c r="O1861" i="2"/>
  <c r="M1862" i="2"/>
  <c r="N1862" i="2"/>
  <c r="O1862" i="2"/>
  <c r="M1863" i="2"/>
  <c r="N1863" i="2"/>
  <c r="O1863" i="2"/>
  <c r="M1864" i="2"/>
  <c r="N1864" i="2"/>
  <c r="O1864" i="2"/>
  <c r="M1865" i="2"/>
  <c r="N1865" i="2"/>
  <c r="O1865" i="2"/>
  <c r="M1866" i="2"/>
  <c r="N1866" i="2"/>
  <c r="O1866" i="2"/>
  <c r="M1867" i="2"/>
  <c r="N1867" i="2"/>
  <c r="O1867" i="2"/>
  <c r="M1868" i="2"/>
  <c r="N1868" i="2"/>
  <c r="O1868" i="2"/>
  <c r="M1869" i="2"/>
  <c r="N1869" i="2"/>
  <c r="O1869" i="2"/>
  <c r="M1870" i="2"/>
  <c r="N1870" i="2"/>
  <c r="O1870" i="2"/>
  <c r="M1871" i="2"/>
  <c r="N1871" i="2"/>
  <c r="O1871" i="2"/>
  <c r="M1872" i="2"/>
  <c r="N1872" i="2"/>
  <c r="O1872" i="2"/>
  <c r="M1873" i="2"/>
  <c r="N1873" i="2"/>
  <c r="O1873" i="2"/>
  <c r="M1874" i="2"/>
  <c r="N1874" i="2"/>
  <c r="O1874" i="2"/>
  <c r="M1875" i="2"/>
  <c r="N1875" i="2"/>
  <c r="O1875" i="2"/>
  <c r="M1876" i="2"/>
  <c r="N1876" i="2"/>
  <c r="O1876" i="2"/>
  <c r="M1877" i="2"/>
  <c r="N1877" i="2"/>
  <c r="O1877" i="2"/>
  <c r="M1878" i="2"/>
  <c r="N1878" i="2"/>
  <c r="O1878" i="2"/>
  <c r="M1879" i="2"/>
  <c r="N1879" i="2"/>
  <c r="O1879" i="2"/>
  <c r="M1880" i="2"/>
  <c r="N1880" i="2"/>
  <c r="O1880" i="2"/>
  <c r="M1881" i="2"/>
  <c r="N1881" i="2"/>
  <c r="O1881" i="2"/>
  <c r="M1882" i="2"/>
  <c r="N1882" i="2"/>
  <c r="O1882" i="2"/>
  <c r="M1883" i="2"/>
  <c r="N1883" i="2"/>
  <c r="O1883" i="2"/>
  <c r="M1884" i="2"/>
  <c r="N1884" i="2"/>
  <c r="O1884" i="2"/>
  <c r="M1885" i="2"/>
  <c r="N1885" i="2"/>
  <c r="O1885" i="2"/>
  <c r="M1886" i="2"/>
  <c r="N1886" i="2"/>
  <c r="O1886" i="2"/>
  <c r="M1887" i="2"/>
  <c r="N1887" i="2"/>
  <c r="O1887" i="2"/>
  <c r="M1888" i="2"/>
  <c r="N1888" i="2"/>
  <c r="O1888" i="2"/>
  <c r="M1889" i="2"/>
  <c r="N1889" i="2"/>
  <c r="O1889" i="2"/>
  <c r="M1890" i="2"/>
  <c r="N1890" i="2"/>
  <c r="O1890" i="2"/>
  <c r="M1891" i="2"/>
  <c r="N1891" i="2"/>
  <c r="O1891" i="2"/>
  <c r="M1892" i="2"/>
  <c r="N1892" i="2"/>
  <c r="O1892" i="2"/>
  <c r="M1893" i="2"/>
  <c r="N1893" i="2"/>
  <c r="O1893" i="2"/>
  <c r="M1894" i="2"/>
  <c r="N1894" i="2"/>
  <c r="O1894" i="2"/>
  <c r="M1895" i="2"/>
  <c r="N1895" i="2"/>
  <c r="O1895" i="2"/>
  <c r="M1896" i="2"/>
  <c r="N1896" i="2"/>
  <c r="O1896" i="2"/>
  <c r="M1897" i="2"/>
  <c r="N1897" i="2"/>
  <c r="O1897" i="2"/>
  <c r="M1898" i="2"/>
  <c r="N1898" i="2"/>
  <c r="O1898" i="2"/>
  <c r="M1899" i="2"/>
  <c r="N1899" i="2"/>
  <c r="O1899" i="2"/>
  <c r="M1900" i="2"/>
  <c r="N1900" i="2"/>
  <c r="O1900" i="2"/>
  <c r="M1901" i="2"/>
  <c r="N1901" i="2"/>
  <c r="O1901" i="2"/>
  <c r="M1902" i="2"/>
  <c r="N1902" i="2"/>
  <c r="O1902" i="2"/>
  <c r="M1903" i="2"/>
  <c r="N1903" i="2"/>
  <c r="O1903" i="2"/>
  <c r="M1904" i="2"/>
  <c r="N1904" i="2"/>
  <c r="O1904" i="2"/>
  <c r="M1905" i="2"/>
  <c r="N1905" i="2"/>
  <c r="O1905" i="2"/>
  <c r="M1906" i="2"/>
  <c r="N1906" i="2"/>
  <c r="O1906" i="2"/>
  <c r="M1907" i="2"/>
  <c r="N1907" i="2"/>
  <c r="O1907" i="2"/>
  <c r="M1908" i="2"/>
  <c r="N1908" i="2"/>
  <c r="O1908" i="2"/>
  <c r="M1909" i="2"/>
  <c r="N1909" i="2"/>
  <c r="O1909" i="2"/>
  <c r="M1910" i="2"/>
  <c r="N1910" i="2"/>
  <c r="O1910" i="2"/>
  <c r="M1911" i="2"/>
  <c r="N1911" i="2"/>
  <c r="O1911" i="2"/>
  <c r="M1912" i="2"/>
  <c r="N1912" i="2"/>
  <c r="O1912" i="2"/>
  <c r="M1913" i="2"/>
  <c r="N1913" i="2"/>
  <c r="O1913" i="2"/>
  <c r="M1914" i="2"/>
  <c r="N1914" i="2"/>
  <c r="O1914" i="2"/>
  <c r="M1915" i="2"/>
  <c r="N1915" i="2"/>
  <c r="O1915" i="2"/>
  <c r="M1916" i="2"/>
  <c r="N1916" i="2"/>
  <c r="O1916" i="2"/>
  <c r="M1917" i="2"/>
  <c r="N1917" i="2"/>
  <c r="O1917" i="2"/>
  <c r="M1918" i="2"/>
  <c r="N1918" i="2"/>
  <c r="O1918" i="2"/>
  <c r="M1919" i="2"/>
  <c r="N1919" i="2"/>
  <c r="O1919" i="2"/>
  <c r="M1920" i="2"/>
  <c r="N1920" i="2"/>
  <c r="O1920" i="2"/>
  <c r="M1921" i="2"/>
  <c r="N1921" i="2"/>
  <c r="O1921" i="2"/>
  <c r="M1922" i="2"/>
  <c r="N1922" i="2"/>
  <c r="O1922" i="2"/>
  <c r="M1923" i="2"/>
  <c r="N1923" i="2"/>
  <c r="O1923" i="2"/>
  <c r="M1924" i="2"/>
  <c r="N1924" i="2"/>
  <c r="O1924" i="2"/>
  <c r="M1925" i="2"/>
  <c r="N1925" i="2"/>
  <c r="O1925" i="2"/>
  <c r="M1926" i="2"/>
  <c r="N1926" i="2"/>
  <c r="O1926" i="2"/>
  <c r="M1927" i="2"/>
  <c r="N1927" i="2"/>
  <c r="O1927" i="2"/>
  <c r="M1928" i="2"/>
  <c r="N1928" i="2"/>
  <c r="O1928" i="2"/>
  <c r="M1929" i="2"/>
  <c r="N1929" i="2"/>
  <c r="O1929" i="2"/>
  <c r="M1930" i="2"/>
  <c r="N1930" i="2"/>
  <c r="O1930" i="2"/>
  <c r="M1931" i="2"/>
  <c r="N1931" i="2"/>
  <c r="O1931" i="2"/>
  <c r="M1932" i="2"/>
  <c r="N1932" i="2"/>
  <c r="O1932" i="2"/>
  <c r="M1933" i="2"/>
  <c r="N1933" i="2"/>
  <c r="O1933" i="2"/>
  <c r="M1934" i="2"/>
  <c r="N1934" i="2"/>
  <c r="O1934" i="2"/>
  <c r="M1935" i="2"/>
  <c r="N1935" i="2"/>
  <c r="O1935" i="2"/>
  <c r="M1936" i="2"/>
  <c r="N1936" i="2"/>
  <c r="O1936" i="2"/>
  <c r="M1937" i="2"/>
  <c r="N1937" i="2"/>
  <c r="O1937" i="2"/>
  <c r="M1938" i="2"/>
  <c r="N1938" i="2"/>
  <c r="O1938" i="2"/>
  <c r="M1939" i="2"/>
  <c r="N1939" i="2"/>
  <c r="O1939" i="2"/>
  <c r="M1940" i="2"/>
  <c r="N1940" i="2"/>
  <c r="O1940" i="2"/>
  <c r="M1941" i="2"/>
  <c r="N1941" i="2"/>
  <c r="O1941" i="2"/>
  <c r="M1942" i="2"/>
  <c r="N1942" i="2"/>
  <c r="O1942" i="2"/>
  <c r="M1943" i="2"/>
  <c r="N1943" i="2"/>
  <c r="O1943" i="2"/>
  <c r="M1944" i="2"/>
  <c r="N1944" i="2"/>
  <c r="O1944" i="2"/>
  <c r="M1945" i="2"/>
  <c r="N1945" i="2"/>
  <c r="O1945" i="2"/>
  <c r="M1946" i="2"/>
  <c r="N1946" i="2"/>
  <c r="O1946" i="2"/>
  <c r="M1947" i="2"/>
  <c r="N1947" i="2"/>
  <c r="O1947" i="2"/>
  <c r="M1948" i="2"/>
  <c r="N1948" i="2"/>
  <c r="O1948" i="2"/>
  <c r="M1949" i="2"/>
  <c r="N1949" i="2"/>
  <c r="O1949" i="2"/>
  <c r="M1950" i="2"/>
  <c r="N1950" i="2"/>
  <c r="O1950" i="2"/>
  <c r="M1951" i="2"/>
  <c r="N1951" i="2"/>
  <c r="O1951" i="2"/>
  <c r="M1952" i="2"/>
  <c r="N1952" i="2"/>
  <c r="O1952" i="2"/>
  <c r="M1953" i="2"/>
  <c r="N1953" i="2"/>
  <c r="O1953" i="2"/>
  <c r="M1954" i="2"/>
  <c r="N1954" i="2"/>
  <c r="O1954" i="2"/>
  <c r="M1955" i="2"/>
  <c r="N1955" i="2"/>
  <c r="O1955" i="2"/>
  <c r="M1956" i="2"/>
  <c r="N1956" i="2"/>
  <c r="O1956" i="2"/>
  <c r="M1957" i="2"/>
  <c r="N1957" i="2"/>
  <c r="O1957" i="2"/>
  <c r="M1958" i="2"/>
  <c r="N1958" i="2"/>
  <c r="O1958" i="2"/>
  <c r="M1959" i="2"/>
  <c r="N1959" i="2"/>
  <c r="O1959" i="2"/>
  <c r="M1960" i="2"/>
  <c r="N1960" i="2"/>
  <c r="O1960" i="2"/>
  <c r="M1961" i="2"/>
  <c r="N1961" i="2"/>
  <c r="O1961" i="2"/>
  <c r="M1962" i="2"/>
  <c r="N1962" i="2"/>
  <c r="O1962" i="2"/>
  <c r="M1963" i="2"/>
  <c r="N1963" i="2"/>
  <c r="O1963" i="2"/>
  <c r="M1964" i="2"/>
  <c r="N1964" i="2"/>
  <c r="O1964" i="2"/>
  <c r="M1965" i="2"/>
  <c r="N1965" i="2"/>
  <c r="O1965" i="2"/>
  <c r="M1966" i="2"/>
  <c r="N1966" i="2"/>
  <c r="O1966" i="2"/>
  <c r="M1967" i="2"/>
  <c r="N1967" i="2"/>
  <c r="O1967" i="2"/>
  <c r="M1968" i="2"/>
  <c r="N1968" i="2"/>
  <c r="O1968" i="2"/>
  <c r="M1969" i="2"/>
  <c r="N1969" i="2"/>
  <c r="O1969" i="2"/>
  <c r="M1970" i="2"/>
  <c r="N1970" i="2"/>
  <c r="O1970" i="2"/>
  <c r="M1971" i="2"/>
  <c r="N1971" i="2"/>
  <c r="O1971" i="2"/>
  <c r="M1972" i="2"/>
  <c r="N1972" i="2"/>
  <c r="O1972" i="2"/>
  <c r="M1973" i="2"/>
  <c r="N1973" i="2"/>
  <c r="O1973" i="2"/>
  <c r="M1974" i="2"/>
  <c r="N1974" i="2"/>
  <c r="O1974" i="2"/>
  <c r="M1975" i="2"/>
  <c r="N1975" i="2"/>
  <c r="O1975" i="2"/>
  <c r="M1976" i="2"/>
  <c r="N1976" i="2"/>
  <c r="O1976" i="2"/>
  <c r="M1977" i="2"/>
  <c r="N1977" i="2"/>
  <c r="O1977" i="2"/>
  <c r="M1978" i="2"/>
  <c r="N1978" i="2"/>
  <c r="O1978" i="2"/>
  <c r="M1979" i="2"/>
  <c r="N1979" i="2"/>
  <c r="O1979" i="2"/>
  <c r="M1980" i="2"/>
  <c r="N1980" i="2"/>
  <c r="O1980" i="2"/>
  <c r="M1981" i="2"/>
  <c r="N1981" i="2"/>
  <c r="O1981" i="2"/>
  <c r="M1982" i="2"/>
  <c r="N1982" i="2"/>
  <c r="O1982" i="2"/>
  <c r="M1983" i="2"/>
  <c r="N1983" i="2"/>
  <c r="O1983" i="2"/>
  <c r="M1984" i="2"/>
  <c r="N1984" i="2"/>
  <c r="O1984" i="2"/>
  <c r="M1985" i="2"/>
  <c r="N1985" i="2"/>
  <c r="O1985" i="2"/>
  <c r="M1986" i="2"/>
  <c r="N1986" i="2"/>
  <c r="O1986" i="2"/>
  <c r="M1987" i="2"/>
  <c r="N1987" i="2"/>
  <c r="O1987" i="2"/>
  <c r="M1988" i="2"/>
  <c r="N1988" i="2"/>
  <c r="O1988" i="2"/>
  <c r="M1989" i="2"/>
  <c r="N1989" i="2"/>
  <c r="O1989" i="2"/>
  <c r="M1990" i="2"/>
  <c r="N1990" i="2"/>
  <c r="O1990" i="2"/>
  <c r="M1991" i="2"/>
  <c r="N1991" i="2"/>
  <c r="O1991" i="2"/>
  <c r="M1992" i="2"/>
  <c r="N1992" i="2"/>
  <c r="O1992" i="2"/>
  <c r="M1993" i="2"/>
  <c r="N1993" i="2"/>
  <c r="O1993" i="2"/>
  <c r="M1994" i="2"/>
  <c r="N1994" i="2"/>
  <c r="O1994" i="2"/>
  <c r="M1995" i="2"/>
  <c r="N1995" i="2"/>
  <c r="O1995" i="2"/>
  <c r="M1996" i="2"/>
  <c r="N1996" i="2"/>
  <c r="O1996" i="2"/>
  <c r="M1997" i="2"/>
  <c r="N1997" i="2"/>
  <c r="O1997" i="2"/>
  <c r="M1998" i="2"/>
  <c r="N1998" i="2"/>
  <c r="O1998" i="2"/>
  <c r="M1999" i="2"/>
  <c r="N1999" i="2"/>
  <c r="O1999" i="2"/>
  <c r="M2000" i="2"/>
  <c r="N2000" i="2"/>
  <c r="O2000" i="2"/>
  <c r="M2001" i="2"/>
  <c r="N2001" i="2"/>
  <c r="O2001" i="2"/>
  <c r="M2002" i="2"/>
  <c r="N2002" i="2"/>
  <c r="O2002" i="2"/>
  <c r="M2003" i="2"/>
  <c r="N2003" i="2"/>
  <c r="O2003" i="2"/>
  <c r="M2004" i="2"/>
  <c r="N2004" i="2"/>
  <c r="O2004" i="2"/>
  <c r="M2005" i="2"/>
  <c r="N2005" i="2"/>
  <c r="O2005" i="2"/>
  <c r="M2006" i="2"/>
  <c r="N2006" i="2"/>
  <c r="O2006" i="2"/>
  <c r="M2007" i="2"/>
  <c r="N2007" i="2"/>
  <c r="O2007" i="2"/>
  <c r="M2008" i="2"/>
  <c r="N2008" i="2"/>
  <c r="O2008" i="2"/>
  <c r="M2009" i="2"/>
  <c r="N2009" i="2"/>
  <c r="O2009" i="2"/>
  <c r="M2010" i="2"/>
  <c r="N2010" i="2"/>
  <c r="O2010" i="2"/>
  <c r="M2011" i="2"/>
  <c r="N2011" i="2"/>
  <c r="O2011" i="2"/>
  <c r="M2012" i="2"/>
  <c r="N2012" i="2"/>
  <c r="O2012" i="2"/>
  <c r="M2013" i="2"/>
  <c r="N2013" i="2"/>
  <c r="O2013" i="2"/>
  <c r="M2014" i="2"/>
  <c r="N2014" i="2"/>
  <c r="O2014" i="2"/>
  <c r="M2015" i="2"/>
  <c r="N2015" i="2"/>
  <c r="O2015" i="2"/>
  <c r="M2016" i="2"/>
  <c r="N2016" i="2"/>
  <c r="O2016" i="2"/>
  <c r="M2017" i="2"/>
  <c r="N2017" i="2"/>
  <c r="O2017" i="2"/>
  <c r="M2018" i="2"/>
  <c r="N2018" i="2"/>
  <c r="O2018" i="2"/>
  <c r="M2019" i="2"/>
  <c r="N2019" i="2"/>
  <c r="O2019" i="2"/>
  <c r="M2020" i="2"/>
  <c r="N2020" i="2"/>
  <c r="O2020" i="2"/>
  <c r="M2021" i="2"/>
  <c r="N2021" i="2"/>
  <c r="O2021" i="2"/>
  <c r="M2022" i="2"/>
  <c r="N2022" i="2"/>
  <c r="O2022" i="2"/>
  <c r="M2023" i="2"/>
  <c r="N2023" i="2"/>
  <c r="O2023" i="2"/>
  <c r="M2024" i="2"/>
  <c r="N2024" i="2"/>
  <c r="O2024" i="2"/>
  <c r="M2025" i="2"/>
  <c r="N2025" i="2"/>
  <c r="O2025" i="2"/>
  <c r="M2026" i="2"/>
  <c r="N2026" i="2"/>
  <c r="O2026" i="2"/>
  <c r="M2027" i="2"/>
  <c r="N2027" i="2"/>
  <c r="O2027" i="2"/>
  <c r="M2028" i="2"/>
  <c r="N2028" i="2"/>
  <c r="O2028" i="2"/>
  <c r="M2029" i="2"/>
  <c r="N2029" i="2"/>
  <c r="O2029" i="2"/>
  <c r="M2030" i="2"/>
  <c r="N2030" i="2"/>
  <c r="O2030" i="2"/>
  <c r="M2031" i="2"/>
  <c r="N2031" i="2"/>
  <c r="O2031" i="2"/>
  <c r="M2032" i="2"/>
  <c r="N2032" i="2"/>
  <c r="O2032" i="2"/>
  <c r="M2033" i="2"/>
  <c r="N2033" i="2"/>
  <c r="O2033" i="2"/>
  <c r="O2" i="2"/>
  <c r="M2" i="2"/>
  <c r="I48" i="8"/>
  <c r="I28" i="8"/>
  <c r="I8" i="8"/>
  <c r="L3" i="2" l="1"/>
  <c r="L4" i="2"/>
  <c r="L5" i="2"/>
  <c r="L6" i="2"/>
  <c r="L7" i="2"/>
  <c r="L8" i="2"/>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6"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4" i="2"/>
  <c r="L105" i="2"/>
  <c r="L106" i="2"/>
  <c r="L107" i="2"/>
  <c r="L108" i="2"/>
  <c r="L109" i="2"/>
  <c r="L110" i="2"/>
  <c r="L111" i="2"/>
  <c r="L112" i="2"/>
  <c r="L113" i="2"/>
  <c r="L114" i="2"/>
  <c r="L115" i="2"/>
  <c r="L116" i="2"/>
  <c r="L117" i="2"/>
  <c r="L118" i="2"/>
  <c r="L119" i="2"/>
  <c r="L120" i="2"/>
  <c r="L121" i="2"/>
  <c r="L122" i="2"/>
  <c r="L123" i="2"/>
  <c r="L124" i="2"/>
  <c r="L125" i="2"/>
  <c r="L126" i="2"/>
  <c r="L127" i="2"/>
  <c r="L128" i="2"/>
  <c r="L129" i="2"/>
  <c r="L130" i="2"/>
  <c r="L131" i="2"/>
  <c r="L132" i="2"/>
  <c r="L133" i="2"/>
  <c r="L134" i="2"/>
  <c r="L135" i="2"/>
  <c r="L136" i="2"/>
  <c r="L137" i="2"/>
  <c r="L138" i="2"/>
  <c r="L139" i="2"/>
  <c r="L140" i="2"/>
  <c r="L141" i="2"/>
  <c r="L142" i="2"/>
  <c r="L143" i="2"/>
  <c r="L144" i="2"/>
  <c r="L145" i="2"/>
  <c r="L146" i="2"/>
  <c r="L147" i="2"/>
  <c r="L148" i="2"/>
  <c r="L149" i="2"/>
  <c r="L150" i="2"/>
  <c r="L151" i="2"/>
  <c r="L152" i="2"/>
  <c r="L153" i="2"/>
  <c r="L154" i="2"/>
  <c r="L155" i="2"/>
  <c r="L156" i="2"/>
  <c r="L157" i="2"/>
  <c r="L158" i="2"/>
  <c r="L159" i="2"/>
  <c r="L160" i="2"/>
  <c r="L161" i="2"/>
  <c r="L162" i="2"/>
  <c r="L163" i="2"/>
  <c r="L164" i="2"/>
  <c r="L165" i="2"/>
  <c r="L166" i="2"/>
  <c r="L167" i="2"/>
  <c r="L168" i="2"/>
  <c r="L169" i="2"/>
  <c r="L170" i="2"/>
  <c r="L171" i="2"/>
  <c r="L172" i="2"/>
  <c r="L173" i="2"/>
  <c r="L174" i="2"/>
  <c r="L175" i="2"/>
  <c r="L176" i="2"/>
  <c r="L177" i="2"/>
  <c r="L178" i="2"/>
  <c r="L179" i="2"/>
  <c r="L180" i="2"/>
  <c r="L181" i="2"/>
  <c r="L182" i="2"/>
  <c r="L183" i="2"/>
  <c r="L184" i="2"/>
  <c r="L185" i="2"/>
  <c r="L186" i="2"/>
  <c r="L187" i="2"/>
  <c r="L188" i="2"/>
  <c r="L189" i="2"/>
  <c r="L190" i="2"/>
  <c r="L191" i="2"/>
  <c r="L192" i="2"/>
  <c r="L193" i="2"/>
  <c r="L194" i="2"/>
  <c r="L195" i="2"/>
  <c r="L196" i="2"/>
  <c r="L197" i="2"/>
  <c r="L198" i="2"/>
  <c r="L199" i="2"/>
  <c r="L200" i="2"/>
  <c r="L201" i="2"/>
  <c r="L202" i="2"/>
  <c r="L203" i="2"/>
  <c r="L204" i="2"/>
  <c r="L205" i="2"/>
  <c r="L206" i="2"/>
  <c r="L207" i="2"/>
  <c r="L208" i="2"/>
  <c r="L209" i="2"/>
  <c r="L210" i="2"/>
  <c r="L211" i="2"/>
  <c r="L212" i="2"/>
  <c r="L213" i="2"/>
  <c r="L214" i="2"/>
  <c r="L215" i="2"/>
  <c r="L216" i="2"/>
  <c r="L217" i="2"/>
  <c r="L218" i="2"/>
  <c r="L219" i="2"/>
  <c r="L220" i="2"/>
  <c r="L221" i="2"/>
  <c r="L222" i="2"/>
  <c r="L223" i="2"/>
  <c r="L224" i="2"/>
  <c r="L225" i="2"/>
  <c r="L226" i="2"/>
  <c r="L227" i="2"/>
  <c r="L228" i="2"/>
  <c r="L229" i="2"/>
  <c r="L230" i="2"/>
  <c r="L231" i="2"/>
  <c r="L232" i="2"/>
  <c r="L233" i="2"/>
  <c r="L234" i="2"/>
  <c r="L235" i="2"/>
  <c r="L236" i="2"/>
  <c r="L237" i="2"/>
  <c r="L238" i="2"/>
  <c r="L239" i="2"/>
  <c r="L240" i="2"/>
  <c r="L241" i="2"/>
  <c r="L242" i="2"/>
  <c r="L243" i="2"/>
  <c r="L244" i="2"/>
  <c r="L245" i="2"/>
  <c r="L246" i="2"/>
  <c r="L247" i="2"/>
  <c r="L248" i="2"/>
  <c r="L249" i="2"/>
  <c r="L250" i="2"/>
  <c r="L251" i="2"/>
  <c r="L252" i="2"/>
  <c r="L253" i="2"/>
  <c r="L254" i="2"/>
  <c r="L255" i="2"/>
  <c r="L256" i="2"/>
  <c r="L257" i="2"/>
  <c r="L258" i="2"/>
  <c r="L259" i="2"/>
  <c r="L260" i="2"/>
  <c r="L261" i="2"/>
  <c r="L262" i="2"/>
  <c r="L263" i="2"/>
  <c r="L264" i="2"/>
  <c r="L265" i="2"/>
  <c r="L266" i="2"/>
  <c r="L267" i="2"/>
  <c r="L268" i="2"/>
  <c r="L269" i="2"/>
  <c r="L270" i="2"/>
  <c r="L271" i="2"/>
  <c r="L272" i="2"/>
  <c r="L273" i="2"/>
  <c r="L274" i="2"/>
  <c r="L275" i="2"/>
  <c r="L276" i="2"/>
  <c r="L277" i="2"/>
  <c r="L278" i="2"/>
  <c r="L279" i="2"/>
  <c r="L280" i="2"/>
  <c r="L281" i="2"/>
  <c r="L282" i="2"/>
  <c r="L283" i="2"/>
  <c r="L284" i="2"/>
  <c r="L285" i="2"/>
  <c r="L286" i="2"/>
  <c r="L287" i="2"/>
  <c r="L288" i="2"/>
  <c r="L289" i="2"/>
  <c r="L290" i="2"/>
  <c r="L291" i="2"/>
  <c r="L292" i="2"/>
  <c r="L293" i="2"/>
  <c r="L294" i="2"/>
  <c r="L295" i="2"/>
  <c r="L296" i="2"/>
  <c r="L297" i="2"/>
  <c r="L298" i="2"/>
  <c r="L299" i="2"/>
  <c r="L300" i="2"/>
  <c r="L301" i="2"/>
  <c r="L302" i="2"/>
  <c r="L303" i="2"/>
  <c r="L304" i="2"/>
  <c r="L305" i="2"/>
  <c r="L306" i="2"/>
  <c r="L307" i="2"/>
  <c r="L308" i="2"/>
  <c r="L309" i="2"/>
  <c r="L310" i="2"/>
  <c r="L311" i="2"/>
  <c r="L312" i="2"/>
  <c r="L313" i="2"/>
  <c r="L314" i="2"/>
  <c r="L315" i="2"/>
  <c r="L316" i="2"/>
  <c r="L317" i="2"/>
  <c r="L318" i="2"/>
  <c r="L319" i="2"/>
  <c r="L320" i="2"/>
  <c r="L321" i="2"/>
  <c r="L322" i="2"/>
  <c r="L323" i="2"/>
  <c r="L324" i="2"/>
  <c r="L325" i="2"/>
  <c r="L326" i="2"/>
  <c r="L327" i="2"/>
  <c r="L328" i="2"/>
  <c r="L329" i="2"/>
  <c r="L330" i="2"/>
  <c r="L331" i="2"/>
  <c r="L332" i="2"/>
  <c r="L333" i="2"/>
  <c r="L334" i="2"/>
  <c r="L335" i="2"/>
  <c r="L336" i="2"/>
  <c r="L337" i="2"/>
  <c r="L338" i="2"/>
  <c r="L339" i="2"/>
  <c r="L340" i="2"/>
  <c r="L341" i="2"/>
  <c r="L342" i="2"/>
  <c r="L343" i="2"/>
  <c r="L344" i="2"/>
  <c r="L345" i="2"/>
  <c r="L346" i="2"/>
  <c r="L347" i="2"/>
  <c r="L348" i="2"/>
  <c r="L349" i="2"/>
  <c r="L350" i="2"/>
  <c r="L351" i="2"/>
  <c r="L352" i="2"/>
  <c r="L353" i="2"/>
  <c r="L354" i="2"/>
  <c r="L355" i="2"/>
  <c r="L356" i="2"/>
  <c r="L357" i="2"/>
  <c r="L358" i="2"/>
  <c r="L359" i="2"/>
  <c r="L360" i="2"/>
  <c r="L361" i="2"/>
  <c r="L362" i="2"/>
  <c r="L363" i="2"/>
  <c r="L364" i="2"/>
  <c r="L365" i="2"/>
  <c r="L366" i="2"/>
  <c r="L367" i="2"/>
  <c r="L368" i="2"/>
  <c r="L369" i="2"/>
  <c r="L370" i="2"/>
  <c r="L371" i="2"/>
  <c r="L372" i="2"/>
  <c r="L373" i="2"/>
  <c r="L374" i="2"/>
  <c r="L375" i="2"/>
  <c r="L376" i="2"/>
  <c r="L377" i="2"/>
  <c r="L378" i="2"/>
  <c r="L379" i="2"/>
  <c r="L380" i="2"/>
  <c r="L381" i="2"/>
  <c r="L382" i="2"/>
  <c r="L383" i="2"/>
  <c r="L384" i="2"/>
  <c r="L385" i="2"/>
  <c r="L386" i="2"/>
  <c r="L387" i="2"/>
  <c r="L388" i="2"/>
  <c r="L389" i="2"/>
  <c r="L390" i="2"/>
  <c r="L391" i="2"/>
  <c r="L392" i="2"/>
  <c r="L393" i="2"/>
  <c r="L394" i="2"/>
  <c r="L395" i="2"/>
  <c r="L396" i="2"/>
  <c r="L397" i="2"/>
  <c r="L398" i="2"/>
  <c r="L399" i="2"/>
  <c r="L400" i="2"/>
  <c r="L401" i="2"/>
  <c r="L402" i="2"/>
  <c r="L403" i="2"/>
  <c r="L404" i="2"/>
  <c r="L405" i="2"/>
  <c r="L406" i="2"/>
  <c r="L407" i="2"/>
  <c r="L408" i="2"/>
  <c r="L409" i="2"/>
  <c r="L410" i="2"/>
  <c r="L411" i="2"/>
  <c r="L412" i="2"/>
  <c r="L413" i="2"/>
  <c r="L414" i="2"/>
  <c r="L415" i="2"/>
  <c r="L416" i="2"/>
  <c r="L417" i="2"/>
  <c r="L418" i="2"/>
  <c r="L419" i="2"/>
  <c r="L420" i="2"/>
  <c r="L421" i="2"/>
  <c r="L422" i="2"/>
  <c r="L423" i="2"/>
  <c r="L424" i="2"/>
  <c r="L425" i="2"/>
  <c r="L426" i="2"/>
  <c r="L427" i="2"/>
  <c r="L428" i="2"/>
  <c r="L429" i="2"/>
  <c r="L430" i="2"/>
  <c r="L431" i="2"/>
  <c r="L432" i="2"/>
  <c r="L433" i="2"/>
  <c r="L434" i="2"/>
  <c r="L435" i="2"/>
  <c r="L436" i="2"/>
  <c r="L437" i="2"/>
  <c r="L438" i="2"/>
  <c r="L439" i="2"/>
  <c r="L440" i="2"/>
  <c r="L441" i="2"/>
  <c r="L442" i="2"/>
  <c r="L443" i="2"/>
  <c r="L444" i="2"/>
  <c r="L445" i="2"/>
  <c r="L446" i="2"/>
  <c r="L447" i="2"/>
  <c r="L448" i="2"/>
  <c r="L449" i="2"/>
  <c r="L450" i="2"/>
  <c r="L451" i="2"/>
  <c r="L452" i="2"/>
  <c r="L453" i="2"/>
  <c r="L454" i="2"/>
  <c r="L455" i="2"/>
  <c r="L456" i="2"/>
  <c r="L457" i="2"/>
  <c r="L458" i="2"/>
  <c r="L459" i="2"/>
  <c r="L460" i="2"/>
  <c r="L461" i="2"/>
  <c r="L462" i="2"/>
  <c r="L463" i="2"/>
  <c r="L464" i="2"/>
  <c r="L465" i="2"/>
  <c r="L466" i="2"/>
  <c r="L467" i="2"/>
  <c r="L468" i="2"/>
  <c r="L469" i="2"/>
  <c r="L470" i="2"/>
  <c r="L471" i="2"/>
  <c r="L472" i="2"/>
  <c r="L473" i="2"/>
  <c r="L474" i="2"/>
  <c r="L475" i="2"/>
  <c r="L476" i="2"/>
  <c r="L477" i="2"/>
  <c r="L478" i="2"/>
  <c r="L479" i="2"/>
  <c r="L480" i="2"/>
  <c r="L481" i="2"/>
  <c r="L482" i="2"/>
  <c r="L483" i="2"/>
  <c r="L484" i="2"/>
  <c r="L485" i="2"/>
  <c r="L486" i="2"/>
  <c r="L487" i="2"/>
  <c r="L488" i="2"/>
  <c r="L489" i="2"/>
  <c r="L490" i="2"/>
  <c r="L491" i="2"/>
  <c r="L492" i="2"/>
  <c r="L493" i="2"/>
  <c r="L494" i="2"/>
  <c r="L495" i="2"/>
  <c r="L496" i="2"/>
  <c r="L497" i="2"/>
  <c r="L498" i="2"/>
  <c r="L499" i="2"/>
  <c r="L500" i="2"/>
  <c r="L501" i="2"/>
  <c r="L502" i="2"/>
  <c r="L503" i="2"/>
  <c r="L504" i="2"/>
  <c r="L505" i="2"/>
  <c r="L506" i="2"/>
  <c r="L507" i="2"/>
  <c r="L508" i="2"/>
  <c r="L509" i="2"/>
  <c r="L510" i="2"/>
  <c r="L511" i="2"/>
  <c r="L512" i="2"/>
  <c r="L513" i="2"/>
  <c r="L514" i="2"/>
  <c r="L515" i="2"/>
  <c r="L516" i="2"/>
  <c r="L517" i="2"/>
  <c r="L518" i="2"/>
  <c r="L519" i="2"/>
  <c r="L520" i="2"/>
  <c r="L521" i="2"/>
  <c r="L522" i="2"/>
  <c r="L523" i="2"/>
  <c r="L524" i="2"/>
  <c r="L525" i="2"/>
  <c r="L526" i="2"/>
  <c r="L527" i="2"/>
  <c r="L528" i="2"/>
  <c r="L529" i="2"/>
  <c r="L530" i="2"/>
  <c r="L531" i="2"/>
  <c r="L532" i="2"/>
  <c r="L533" i="2"/>
  <c r="L534" i="2"/>
  <c r="L535" i="2"/>
  <c r="L536" i="2"/>
  <c r="L537" i="2"/>
  <c r="L538" i="2"/>
  <c r="L539" i="2"/>
  <c r="L540" i="2"/>
  <c r="L541" i="2"/>
  <c r="L542" i="2"/>
  <c r="L543" i="2"/>
  <c r="L544" i="2"/>
  <c r="L545" i="2"/>
  <c r="L546" i="2"/>
  <c r="L547" i="2"/>
  <c r="L548" i="2"/>
  <c r="L549" i="2"/>
  <c r="L550" i="2"/>
  <c r="L551" i="2"/>
  <c r="L552" i="2"/>
  <c r="L553" i="2"/>
  <c r="L554" i="2"/>
  <c r="L555" i="2"/>
  <c r="L556" i="2"/>
  <c r="L557" i="2"/>
  <c r="L558" i="2"/>
  <c r="L559" i="2"/>
  <c r="L560" i="2"/>
  <c r="L561" i="2"/>
  <c r="L562" i="2"/>
  <c r="L563" i="2"/>
  <c r="L564" i="2"/>
  <c r="L565" i="2"/>
  <c r="L566" i="2"/>
  <c r="L567" i="2"/>
  <c r="L568" i="2"/>
  <c r="L569" i="2"/>
  <c r="L570" i="2"/>
  <c r="L571" i="2"/>
  <c r="L572" i="2"/>
  <c r="L573" i="2"/>
  <c r="L574" i="2"/>
  <c r="L575" i="2"/>
  <c r="L576" i="2"/>
  <c r="L577" i="2"/>
  <c r="L578" i="2"/>
  <c r="L579" i="2"/>
  <c r="L580" i="2"/>
  <c r="L581" i="2"/>
  <c r="L582" i="2"/>
  <c r="L583" i="2"/>
  <c r="L584" i="2"/>
  <c r="L585" i="2"/>
  <c r="L586" i="2"/>
  <c r="L587" i="2"/>
  <c r="L588" i="2"/>
  <c r="L589" i="2"/>
  <c r="L590" i="2"/>
  <c r="L591" i="2"/>
  <c r="L592" i="2"/>
  <c r="L593" i="2"/>
  <c r="L594" i="2"/>
  <c r="L595" i="2"/>
  <c r="L596" i="2"/>
  <c r="L597" i="2"/>
  <c r="L598" i="2"/>
  <c r="L599" i="2"/>
  <c r="L600" i="2"/>
  <c r="L601" i="2"/>
  <c r="L602" i="2"/>
  <c r="L603" i="2"/>
  <c r="L604" i="2"/>
  <c r="L605" i="2"/>
  <c r="L606" i="2"/>
  <c r="L607" i="2"/>
  <c r="L608" i="2"/>
  <c r="L609" i="2"/>
  <c r="L610" i="2"/>
  <c r="L611" i="2"/>
  <c r="L612" i="2"/>
  <c r="L613" i="2"/>
  <c r="L614" i="2"/>
  <c r="L615" i="2"/>
  <c r="L616" i="2"/>
  <c r="L617" i="2"/>
  <c r="L618" i="2"/>
  <c r="L619" i="2"/>
  <c r="L620" i="2"/>
  <c r="L621" i="2"/>
  <c r="L622" i="2"/>
  <c r="L623" i="2"/>
  <c r="L624" i="2"/>
  <c r="L625" i="2"/>
  <c r="L626" i="2"/>
  <c r="L627" i="2"/>
  <c r="L628" i="2"/>
  <c r="L629" i="2"/>
  <c r="L630" i="2"/>
  <c r="L631" i="2"/>
  <c r="L632" i="2"/>
  <c r="L633" i="2"/>
  <c r="L634" i="2"/>
  <c r="L635" i="2"/>
  <c r="L636" i="2"/>
  <c r="L637" i="2"/>
  <c r="L638" i="2"/>
  <c r="L639" i="2"/>
  <c r="L640" i="2"/>
  <c r="L641" i="2"/>
  <c r="L642" i="2"/>
  <c r="L643" i="2"/>
  <c r="L644" i="2"/>
  <c r="L645" i="2"/>
  <c r="L646" i="2"/>
  <c r="L647" i="2"/>
  <c r="L648" i="2"/>
  <c r="L649" i="2"/>
  <c r="L650" i="2"/>
  <c r="L651" i="2"/>
  <c r="L652" i="2"/>
  <c r="L653" i="2"/>
  <c r="L654" i="2"/>
  <c r="L655" i="2"/>
  <c r="L656" i="2"/>
  <c r="L657" i="2"/>
  <c r="L658" i="2"/>
  <c r="L659" i="2"/>
  <c r="L660" i="2"/>
  <c r="L661" i="2"/>
  <c r="L662" i="2"/>
  <c r="L663" i="2"/>
  <c r="L664" i="2"/>
  <c r="L665" i="2"/>
  <c r="L666" i="2"/>
  <c r="L667" i="2"/>
  <c r="L668" i="2"/>
  <c r="L669" i="2"/>
  <c r="L670" i="2"/>
  <c r="L671" i="2"/>
  <c r="L672" i="2"/>
  <c r="L673" i="2"/>
  <c r="L674" i="2"/>
  <c r="L675" i="2"/>
  <c r="L676" i="2"/>
  <c r="L677" i="2"/>
  <c r="L678" i="2"/>
  <c r="L679" i="2"/>
  <c r="L680" i="2"/>
  <c r="L681" i="2"/>
  <c r="L682" i="2"/>
  <c r="L683" i="2"/>
  <c r="L684" i="2"/>
  <c r="L685" i="2"/>
  <c r="L686" i="2"/>
  <c r="L687" i="2"/>
  <c r="L688" i="2"/>
  <c r="L689" i="2"/>
  <c r="L690" i="2"/>
  <c r="L691" i="2"/>
  <c r="L692" i="2"/>
  <c r="L693" i="2"/>
  <c r="L694" i="2"/>
  <c r="L695" i="2"/>
  <c r="L696" i="2"/>
  <c r="L697" i="2"/>
  <c r="L698" i="2"/>
  <c r="L699" i="2"/>
  <c r="L700" i="2"/>
  <c r="L701" i="2"/>
  <c r="L702" i="2"/>
  <c r="L703" i="2"/>
  <c r="L704" i="2"/>
  <c r="L705" i="2"/>
  <c r="L706" i="2"/>
  <c r="L707" i="2"/>
  <c r="L708" i="2"/>
  <c r="L709" i="2"/>
  <c r="L710" i="2"/>
  <c r="L711" i="2"/>
  <c r="L712" i="2"/>
  <c r="L713" i="2"/>
  <c r="L714" i="2"/>
  <c r="L715" i="2"/>
  <c r="L716" i="2"/>
  <c r="L717" i="2"/>
  <c r="L718" i="2"/>
  <c r="L719" i="2"/>
  <c r="L720" i="2"/>
  <c r="L721" i="2"/>
  <c r="L722" i="2"/>
  <c r="L723" i="2"/>
  <c r="L724" i="2"/>
  <c r="L725" i="2"/>
  <c r="L726" i="2"/>
  <c r="L727" i="2"/>
  <c r="L728" i="2"/>
  <c r="L729" i="2"/>
  <c r="L730" i="2"/>
  <c r="L731" i="2"/>
  <c r="L732" i="2"/>
  <c r="L733" i="2"/>
  <c r="L734" i="2"/>
  <c r="L735" i="2"/>
  <c r="L736" i="2"/>
  <c r="L737" i="2"/>
  <c r="L738" i="2"/>
  <c r="L739" i="2"/>
  <c r="L740" i="2"/>
  <c r="L741" i="2"/>
  <c r="L742" i="2"/>
  <c r="L743" i="2"/>
  <c r="L744" i="2"/>
  <c r="L745" i="2"/>
  <c r="L746" i="2"/>
  <c r="L747" i="2"/>
  <c r="L748" i="2"/>
  <c r="L749" i="2"/>
  <c r="L750" i="2"/>
  <c r="L751" i="2"/>
  <c r="L752" i="2"/>
  <c r="L753" i="2"/>
  <c r="L754" i="2"/>
  <c r="L755" i="2"/>
  <c r="L756" i="2"/>
  <c r="L757" i="2"/>
  <c r="L758" i="2"/>
  <c r="L759" i="2"/>
  <c r="L760" i="2"/>
  <c r="L761" i="2"/>
  <c r="L762" i="2"/>
  <c r="L763" i="2"/>
  <c r="L764" i="2"/>
  <c r="L765" i="2"/>
  <c r="L766" i="2"/>
  <c r="L767" i="2"/>
  <c r="L768" i="2"/>
  <c r="L769" i="2"/>
  <c r="L770" i="2"/>
  <c r="L771" i="2"/>
  <c r="L772" i="2"/>
  <c r="L773" i="2"/>
  <c r="L774" i="2"/>
  <c r="L775" i="2"/>
  <c r="L776" i="2"/>
  <c r="L777" i="2"/>
  <c r="L778" i="2"/>
  <c r="L779" i="2"/>
  <c r="L780" i="2"/>
  <c r="L781" i="2"/>
  <c r="L782" i="2"/>
  <c r="L783" i="2"/>
  <c r="L784" i="2"/>
  <c r="L785" i="2"/>
  <c r="L786" i="2"/>
  <c r="L787" i="2"/>
  <c r="L788" i="2"/>
  <c r="L789" i="2"/>
  <c r="L790" i="2"/>
  <c r="L791" i="2"/>
  <c r="L792" i="2"/>
  <c r="L793" i="2"/>
  <c r="L794" i="2"/>
  <c r="L795" i="2"/>
  <c r="L796" i="2"/>
  <c r="L797" i="2"/>
  <c r="L798" i="2"/>
  <c r="L799" i="2"/>
  <c r="L800" i="2"/>
  <c r="L801" i="2"/>
  <c r="L802" i="2"/>
  <c r="L803" i="2"/>
  <c r="L804" i="2"/>
  <c r="L805" i="2"/>
  <c r="L806" i="2"/>
  <c r="L807" i="2"/>
  <c r="L808" i="2"/>
  <c r="L809" i="2"/>
  <c r="L810" i="2"/>
  <c r="L811" i="2"/>
  <c r="L812" i="2"/>
  <c r="L813" i="2"/>
  <c r="L814" i="2"/>
  <c r="L815" i="2"/>
  <c r="L816" i="2"/>
  <c r="L817" i="2"/>
  <c r="L818" i="2"/>
  <c r="L819" i="2"/>
  <c r="L820" i="2"/>
  <c r="L821" i="2"/>
  <c r="L822" i="2"/>
  <c r="L823" i="2"/>
  <c r="L824" i="2"/>
  <c r="L825" i="2"/>
  <c r="L826" i="2"/>
  <c r="L827" i="2"/>
  <c r="L828" i="2"/>
  <c r="L829" i="2"/>
  <c r="L830" i="2"/>
  <c r="L831" i="2"/>
  <c r="L832" i="2"/>
  <c r="L833" i="2"/>
  <c r="L834" i="2"/>
  <c r="L835" i="2"/>
  <c r="L836" i="2"/>
  <c r="L837" i="2"/>
  <c r="L838" i="2"/>
  <c r="L839" i="2"/>
  <c r="L840" i="2"/>
  <c r="L841" i="2"/>
  <c r="L842" i="2"/>
  <c r="L843" i="2"/>
  <c r="L844" i="2"/>
  <c r="L845" i="2"/>
  <c r="L846" i="2"/>
  <c r="L847" i="2"/>
  <c r="L848" i="2"/>
  <c r="L849" i="2"/>
  <c r="L850" i="2"/>
  <c r="L851" i="2"/>
  <c r="L852" i="2"/>
  <c r="L853" i="2"/>
  <c r="L854" i="2"/>
  <c r="L855" i="2"/>
  <c r="L856" i="2"/>
  <c r="L857" i="2"/>
  <c r="L858" i="2"/>
  <c r="L859" i="2"/>
  <c r="L860" i="2"/>
  <c r="L861" i="2"/>
  <c r="L862" i="2"/>
  <c r="L863" i="2"/>
  <c r="L864" i="2"/>
  <c r="L865" i="2"/>
  <c r="L866" i="2"/>
  <c r="L867" i="2"/>
  <c r="L868" i="2"/>
  <c r="L869" i="2"/>
  <c r="L870" i="2"/>
  <c r="L871" i="2"/>
  <c r="L872" i="2"/>
  <c r="L873" i="2"/>
  <c r="L874" i="2"/>
  <c r="L875" i="2"/>
  <c r="L876" i="2"/>
  <c r="L877" i="2"/>
  <c r="L878" i="2"/>
  <c r="L879" i="2"/>
  <c r="L880" i="2"/>
  <c r="L881" i="2"/>
  <c r="L882" i="2"/>
  <c r="L883" i="2"/>
  <c r="L884" i="2"/>
  <c r="L885" i="2"/>
  <c r="L886" i="2"/>
  <c r="L887" i="2"/>
  <c r="L888" i="2"/>
  <c r="L889" i="2"/>
  <c r="L890" i="2"/>
  <c r="L891" i="2"/>
  <c r="L892" i="2"/>
  <c r="L893" i="2"/>
  <c r="L894" i="2"/>
  <c r="L895" i="2"/>
  <c r="L896" i="2"/>
  <c r="L897" i="2"/>
  <c r="L898" i="2"/>
  <c r="L899" i="2"/>
  <c r="L900" i="2"/>
  <c r="L901" i="2"/>
  <c r="L902" i="2"/>
  <c r="L903" i="2"/>
  <c r="L904" i="2"/>
  <c r="L905" i="2"/>
  <c r="L906" i="2"/>
  <c r="L907" i="2"/>
  <c r="L908" i="2"/>
  <c r="L909" i="2"/>
  <c r="L910" i="2"/>
  <c r="L911" i="2"/>
  <c r="L912" i="2"/>
  <c r="L913" i="2"/>
  <c r="L914" i="2"/>
  <c r="L915" i="2"/>
  <c r="L916" i="2"/>
  <c r="L917" i="2"/>
  <c r="L918" i="2"/>
  <c r="L919" i="2"/>
  <c r="L920" i="2"/>
  <c r="L921" i="2"/>
  <c r="L922" i="2"/>
  <c r="L923" i="2"/>
  <c r="L924" i="2"/>
  <c r="L925" i="2"/>
  <c r="L926" i="2"/>
  <c r="L927" i="2"/>
  <c r="L928" i="2"/>
  <c r="L929" i="2"/>
  <c r="L930" i="2"/>
  <c r="L931" i="2"/>
  <c r="L932" i="2"/>
  <c r="L933" i="2"/>
  <c r="L934" i="2"/>
  <c r="L935" i="2"/>
  <c r="L936" i="2"/>
  <c r="L937" i="2"/>
  <c r="L938" i="2"/>
  <c r="L939" i="2"/>
  <c r="L940" i="2"/>
  <c r="L941" i="2"/>
  <c r="L942" i="2"/>
  <c r="L943" i="2"/>
  <c r="L944" i="2"/>
  <c r="L945" i="2"/>
  <c r="L946" i="2"/>
  <c r="L947" i="2"/>
  <c r="L948" i="2"/>
  <c r="L949" i="2"/>
  <c r="L950" i="2"/>
  <c r="L951" i="2"/>
  <c r="L952" i="2"/>
  <c r="L953" i="2"/>
  <c r="L954" i="2"/>
  <c r="L955" i="2"/>
  <c r="L956" i="2"/>
  <c r="L957" i="2"/>
  <c r="L958" i="2"/>
  <c r="L959" i="2"/>
  <c r="L960" i="2"/>
  <c r="L961" i="2"/>
  <c r="L962" i="2"/>
  <c r="L963" i="2"/>
  <c r="L964" i="2"/>
  <c r="L965" i="2"/>
  <c r="L966" i="2"/>
  <c r="L967" i="2"/>
  <c r="L968" i="2"/>
  <c r="L969" i="2"/>
  <c r="L970" i="2"/>
  <c r="L971" i="2"/>
  <c r="L972" i="2"/>
  <c r="L973" i="2"/>
  <c r="L974" i="2"/>
  <c r="L975" i="2"/>
  <c r="L976" i="2"/>
  <c r="L977" i="2"/>
  <c r="L978" i="2"/>
  <c r="L979" i="2"/>
  <c r="L980" i="2"/>
  <c r="L981" i="2"/>
  <c r="L982" i="2"/>
  <c r="L983" i="2"/>
  <c r="L984" i="2"/>
  <c r="L985" i="2"/>
  <c r="L986" i="2"/>
  <c r="L987" i="2"/>
  <c r="L988" i="2"/>
  <c r="L989" i="2"/>
  <c r="L990" i="2"/>
  <c r="L991" i="2"/>
  <c r="L992" i="2"/>
  <c r="L993" i="2"/>
  <c r="L994" i="2"/>
  <c r="L995" i="2"/>
  <c r="L996" i="2"/>
  <c r="L997" i="2"/>
  <c r="L998" i="2"/>
  <c r="L999" i="2"/>
  <c r="L1000" i="2"/>
  <c r="L1001" i="2"/>
  <c r="L1002" i="2"/>
  <c r="L1003" i="2"/>
  <c r="L1004" i="2"/>
  <c r="L1005" i="2"/>
  <c r="L1006" i="2"/>
  <c r="L1007" i="2"/>
  <c r="L1008" i="2"/>
  <c r="L1009" i="2"/>
  <c r="L1010" i="2"/>
  <c r="L1011" i="2"/>
  <c r="L1012" i="2"/>
  <c r="L1013" i="2"/>
  <c r="L1014" i="2"/>
  <c r="L1015" i="2"/>
  <c r="L1016" i="2"/>
  <c r="L1017" i="2"/>
  <c r="L1018" i="2"/>
  <c r="L1019" i="2"/>
  <c r="L1020" i="2"/>
  <c r="L1021" i="2"/>
  <c r="L1022" i="2"/>
  <c r="L1023" i="2"/>
  <c r="L1024" i="2"/>
  <c r="L1025" i="2"/>
  <c r="L1026" i="2"/>
  <c r="L1027" i="2"/>
  <c r="L1028" i="2"/>
  <c r="L1029" i="2"/>
  <c r="L1030" i="2"/>
  <c r="L1031" i="2"/>
  <c r="L1032" i="2"/>
  <c r="L1033" i="2"/>
  <c r="L1034" i="2"/>
  <c r="L1035" i="2"/>
  <c r="L1036" i="2"/>
  <c r="L1037" i="2"/>
  <c r="L1038" i="2"/>
  <c r="L1039" i="2"/>
  <c r="L1040" i="2"/>
  <c r="L1041" i="2"/>
  <c r="L1042" i="2"/>
  <c r="L1043" i="2"/>
  <c r="L1044" i="2"/>
  <c r="L1045" i="2"/>
  <c r="L1046" i="2"/>
  <c r="L1047" i="2"/>
  <c r="L1048" i="2"/>
  <c r="L1049" i="2"/>
  <c r="L1050" i="2"/>
  <c r="L1051" i="2"/>
  <c r="L1052" i="2"/>
  <c r="L1053" i="2"/>
  <c r="L1054" i="2"/>
  <c r="L1055" i="2"/>
  <c r="L1056" i="2"/>
  <c r="L1057" i="2"/>
  <c r="L1058" i="2"/>
  <c r="L1059" i="2"/>
  <c r="L1060" i="2"/>
  <c r="L1061" i="2"/>
  <c r="L1062" i="2"/>
  <c r="L1063" i="2"/>
  <c r="L1064" i="2"/>
  <c r="L1065" i="2"/>
  <c r="L1066" i="2"/>
  <c r="L1067" i="2"/>
  <c r="L1068" i="2"/>
  <c r="L1069" i="2"/>
  <c r="L1070" i="2"/>
  <c r="L1071" i="2"/>
  <c r="L1072" i="2"/>
  <c r="L1073" i="2"/>
  <c r="L1074" i="2"/>
  <c r="L1075" i="2"/>
  <c r="L1076" i="2"/>
  <c r="L1077" i="2"/>
  <c r="L1078" i="2"/>
  <c r="L1079" i="2"/>
  <c r="L1080" i="2"/>
  <c r="L1081" i="2"/>
  <c r="L1082" i="2"/>
  <c r="L1083" i="2"/>
  <c r="L1084" i="2"/>
  <c r="L1085" i="2"/>
  <c r="L1086" i="2"/>
  <c r="L1087" i="2"/>
  <c r="L1088" i="2"/>
  <c r="L1089" i="2"/>
  <c r="L1090" i="2"/>
  <c r="L1091" i="2"/>
  <c r="L1092" i="2"/>
  <c r="L1093" i="2"/>
  <c r="L1094" i="2"/>
  <c r="L1095" i="2"/>
  <c r="L1096" i="2"/>
  <c r="L1097" i="2"/>
  <c r="L1098" i="2"/>
  <c r="L1099" i="2"/>
  <c r="L1100" i="2"/>
  <c r="L1101" i="2"/>
  <c r="L1102" i="2"/>
  <c r="L1103" i="2"/>
  <c r="L1104" i="2"/>
  <c r="L1105" i="2"/>
  <c r="L1106" i="2"/>
  <c r="L1107" i="2"/>
  <c r="L1108" i="2"/>
  <c r="L1109" i="2"/>
  <c r="L1110" i="2"/>
  <c r="L1111" i="2"/>
  <c r="L1112" i="2"/>
  <c r="L1113" i="2"/>
  <c r="L1114" i="2"/>
  <c r="L1115" i="2"/>
  <c r="L1116" i="2"/>
  <c r="L1117" i="2"/>
  <c r="L1118" i="2"/>
  <c r="L1119" i="2"/>
  <c r="L1120" i="2"/>
  <c r="L1121" i="2"/>
  <c r="L1122" i="2"/>
  <c r="L1123" i="2"/>
  <c r="L1124" i="2"/>
  <c r="L1125" i="2"/>
  <c r="L1126" i="2"/>
  <c r="L1127" i="2"/>
  <c r="L1128" i="2"/>
  <c r="L1129" i="2"/>
  <c r="L1130" i="2"/>
  <c r="L1131" i="2"/>
  <c r="L1132" i="2"/>
  <c r="L1133" i="2"/>
  <c r="L1134" i="2"/>
  <c r="L1135" i="2"/>
  <c r="L1136" i="2"/>
  <c r="L1137" i="2"/>
  <c r="L1138" i="2"/>
  <c r="L1139" i="2"/>
  <c r="L1140" i="2"/>
  <c r="L1141" i="2"/>
  <c r="L1142" i="2"/>
  <c r="L1143" i="2"/>
  <c r="L1144" i="2"/>
  <c r="L1145" i="2"/>
  <c r="L1146" i="2"/>
  <c r="L1147" i="2"/>
  <c r="L1148" i="2"/>
  <c r="L1149" i="2"/>
  <c r="L1150" i="2"/>
  <c r="L1151" i="2"/>
  <c r="L1152" i="2"/>
  <c r="L1153" i="2"/>
  <c r="L1154" i="2"/>
  <c r="L1155" i="2"/>
  <c r="L1156" i="2"/>
  <c r="L1157" i="2"/>
  <c r="L1158" i="2"/>
  <c r="L1159" i="2"/>
  <c r="L1160" i="2"/>
  <c r="L1161" i="2"/>
  <c r="L1162" i="2"/>
  <c r="L1163" i="2"/>
  <c r="L1164" i="2"/>
  <c r="L1165" i="2"/>
  <c r="L1166" i="2"/>
  <c r="L1167" i="2"/>
  <c r="L1168" i="2"/>
  <c r="L1169" i="2"/>
  <c r="L1170" i="2"/>
  <c r="L1171" i="2"/>
  <c r="L1172" i="2"/>
  <c r="L1173" i="2"/>
  <c r="L1174" i="2"/>
  <c r="L1175" i="2"/>
  <c r="L1176" i="2"/>
  <c r="L1177" i="2"/>
  <c r="L1178" i="2"/>
  <c r="L1179" i="2"/>
  <c r="L1180" i="2"/>
  <c r="L1181" i="2"/>
  <c r="L1182" i="2"/>
  <c r="L1183" i="2"/>
  <c r="L1184" i="2"/>
  <c r="L1185" i="2"/>
  <c r="L1186" i="2"/>
  <c r="L1187" i="2"/>
  <c r="L1188" i="2"/>
  <c r="L1189" i="2"/>
  <c r="L1190" i="2"/>
  <c r="L1191" i="2"/>
  <c r="L1192" i="2"/>
  <c r="L1193" i="2"/>
  <c r="L1194" i="2"/>
  <c r="L1195" i="2"/>
  <c r="L1196" i="2"/>
  <c r="L1197" i="2"/>
  <c r="L1198" i="2"/>
  <c r="L1199" i="2"/>
  <c r="L1200" i="2"/>
  <c r="L1201" i="2"/>
  <c r="L1202" i="2"/>
  <c r="L1203" i="2"/>
  <c r="L1204" i="2"/>
  <c r="L1205" i="2"/>
  <c r="L1206" i="2"/>
  <c r="L1207" i="2"/>
  <c r="L1208" i="2"/>
  <c r="L1209" i="2"/>
  <c r="L1210" i="2"/>
  <c r="L1211" i="2"/>
  <c r="L1212" i="2"/>
  <c r="L1213" i="2"/>
  <c r="L1214" i="2"/>
  <c r="L1215" i="2"/>
  <c r="L1216" i="2"/>
  <c r="L1217" i="2"/>
  <c r="L1218" i="2"/>
  <c r="L1219" i="2"/>
  <c r="L1220" i="2"/>
  <c r="L1221" i="2"/>
  <c r="L1222" i="2"/>
  <c r="L1223" i="2"/>
  <c r="L1224" i="2"/>
  <c r="L1225" i="2"/>
  <c r="L1226" i="2"/>
  <c r="L1227" i="2"/>
  <c r="L1228" i="2"/>
  <c r="L1229" i="2"/>
  <c r="L1230" i="2"/>
  <c r="L1231" i="2"/>
  <c r="L1232" i="2"/>
  <c r="L1233" i="2"/>
  <c r="L1234" i="2"/>
  <c r="L1235" i="2"/>
  <c r="L1236" i="2"/>
  <c r="L1237" i="2"/>
  <c r="L1238" i="2"/>
  <c r="L1239" i="2"/>
  <c r="L1240" i="2"/>
  <c r="L1241" i="2"/>
  <c r="L1242" i="2"/>
  <c r="L1243" i="2"/>
  <c r="L1244" i="2"/>
  <c r="L1245" i="2"/>
  <c r="L1246" i="2"/>
  <c r="L1247" i="2"/>
  <c r="L1248" i="2"/>
  <c r="L1249" i="2"/>
  <c r="L1250" i="2"/>
  <c r="L1251" i="2"/>
  <c r="L1252" i="2"/>
  <c r="L1253" i="2"/>
  <c r="L1254" i="2"/>
  <c r="L1255" i="2"/>
  <c r="L1256" i="2"/>
  <c r="L1257" i="2"/>
  <c r="L1258" i="2"/>
  <c r="L1259" i="2"/>
  <c r="L1260" i="2"/>
  <c r="L1261" i="2"/>
  <c r="L1262" i="2"/>
  <c r="L1263" i="2"/>
  <c r="L1264" i="2"/>
  <c r="L1265" i="2"/>
  <c r="L1266" i="2"/>
  <c r="L1267" i="2"/>
  <c r="L1268" i="2"/>
  <c r="L1269" i="2"/>
  <c r="L1270" i="2"/>
  <c r="L1271" i="2"/>
  <c r="L1272" i="2"/>
  <c r="L1273" i="2"/>
  <c r="L1274" i="2"/>
  <c r="L1275" i="2"/>
  <c r="L1276" i="2"/>
  <c r="L1277" i="2"/>
  <c r="L1278" i="2"/>
  <c r="L1279" i="2"/>
  <c r="L1280" i="2"/>
  <c r="L1281" i="2"/>
  <c r="L1282" i="2"/>
  <c r="L1283" i="2"/>
  <c r="L1284" i="2"/>
  <c r="L1285" i="2"/>
  <c r="L1286" i="2"/>
  <c r="L1287" i="2"/>
  <c r="L1288" i="2"/>
  <c r="L1289" i="2"/>
  <c r="L1290" i="2"/>
  <c r="L1291" i="2"/>
  <c r="L1292" i="2"/>
  <c r="L1293" i="2"/>
  <c r="L1294" i="2"/>
  <c r="L1295" i="2"/>
  <c r="L1296" i="2"/>
  <c r="L1297" i="2"/>
  <c r="L1298" i="2"/>
  <c r="L1299" i="2"/>
  <c r="L1300" i="2"/>
  <c r="L1301" i="2"/>
  <c r="L1302" i="2"/>
  <c r="L1303" i="2"/>
  <c r="L1304" i="2"/>
  <c r="L1305" i="2"/>
  <c r="L1306" i="2"/>
  <c r="L1307" i="2"/>
  <c r="L1308" i="2"/>
  <c r="L1309" i="2"/>
  <c r="L1310" i="2"/>
  <c r="L1311" i="2"/>
  <c r="L1312" i="2"/>
  <c r="L1313" i="2"/>
  <c r="L1314" i="2"/>
  <c r="L1315" i="2"/>
  <c r="L1316" i="2"/>
  <c r="L1317" i="2"/>
  <c r="L1318" i="2"/>
  <c r="L1319" i="2"/>
  <c r="L1320" i="2"/>
  <c r="L1321" i="2"/>
  <c r="L1322" i="2"/>
  <c r="L1323" i="2"/>
  <c r="L1324" i="2"/>
  <c r="L1325" i="2"/>
  <c r="L1326" i="2"/>
  <c r="L1327" i="2"/>
  <c r="L1328" i="2"/>
  <c r="L1329" i="2"/>
  <c r="L1330" i="2"/>
  <c r="L1331" i="2"/>
  <c r="L1332" i="2"/>
  <c r="L1333" i="2"/>
  <c r="L1334" i="2"/>
  <c r="L1335" i="2"/>
  <c r="L1336" i="2"/>
  <c r="L1337" i="2"/>
  <c r="L1338" i="2"/>
  <c r="L1339" i="2"/>
  <c r="L1340" i="2"/>
  <c r="L1341" i="2"/>
  <c r="L1342" i="2"/>
  <c r="L1343" i="2"/>
  <c r="L1344" i="2"/>
  <c r="L1345" i="2"/>
  <c r="L1346" i="2"/>
  <c r="L1347" i="2"/>
  <c r="L1348" i="2"/>
  <c r="L1349" i="2"/>
  <c r="L1350" i="2"/>
  <c r="L1351" i="2"/>
  <c r="L1352" i="2"/>
  <c r="L1353" i="2"/>
  <c r="L1354" i="2"/>
  <c r="L1355" i="2"/>
  <c r="L1356" i="2"/>
  <c r="L1357" i="2"/>
  <c r="L1358" i="2"/>
  <c r="L1359" i="2"/>
  <c r="L1360" i="2"/>
  <c r="L1361" i="2"/>
  <c r="L1362" i="2"/>
  <c r="L1363" i="2"/>
  <c r="L1364" i="2"/>
  <c r="L1365" i="2"/>
  <c r="L1366" i="2"/>
  <c r="L1367" i="2"/>
  <c r="L1368" i="2"/>
  <c r="L1369" i="2"/>
  <c r="L1370" i="2"/>
  <c r="L1371" i="2"/>
  <c r="L1372" i="2"/>
  <c r="L1373" i="2"/>
  <c r="L1374" i="2"/>
  <c r="L1375" i="2"/>
  <c r="L1376" i="2"/>
  <c r="L1377" i="2"/>
  <c r="L1378" i="2"/>
  <c r="L1379" i="2"/>
  <c r="L1380" i="2"/>
  <c r="L1381" i="2"/>
  <c r="L1382" i="2"/>
  <c r="L1383" i="2"/>
  <c r="L1384" i="2"/>
  <c r="L1385" i="2"/>
  <c r="L1386" i="2"/>
  <c r="L1387" i="2"/>
  <c r="L1388" i="2"/>
  <c r="L1389" i="2"/>
  <c r="L1390" i="2"/>
  <c r="L1391" i="2"/>
  <c r="L1392" i="2"/>
  <c r="L1393" i="2"/>
  <c r="L1394" i="2"/>
  <c r="L1395" i="2"/>
  <c r="L1396" i="2"/>
  <c r="L1397" i="2"/>
  <c r="L1398" i="2"/>
  <c r="L1399" i="2"/>
  <c r="L1400" i="2"/>
  <c r="L1401" i="2"/>
  <c r="L1402" i="2"/>
  <c r="L1403" i="2"/>
  <c r="L1404" i="2"/>
  <c r="L1405" i="2"/>
  <c r="L1406" i="2"/>
  <c r="L1407" i="2"/>
  <c r="L1408" i="2"/>
  <c r="L1409" i="2"/>
  <c r="L1410" i="2"/>
  <c r="L1411" i="2"/>
  <c r="L1412" i="2"/>
  <c r="L1413" i="2"/>
  <c r="L1414" i="2"/>
  <c r="L1415" i="2"/>
  <c r="L1416" i="2"/>
  <c r="L1417" i="2"/>
  <c r="L1418" i="2"/>
  <c r="L1419" i="2"/>
  <c r="L1420" i="2"/>
  <c r="L1421" i="2"/>
  <c r="L1422" i="2"/>
  <c r="L1423" i="2"/>
  <c r="L1424" i="2"/>
  <c r="L1425" i="2"/>
  <c r="L1426" i="2"/>
  <c r="L1427" i="2"/>
  <c r="L1428" i="2"/>
  <c r="L1429" i="2"/>
  <c r="L1430" i="2"/>
  <c r="L1431" i="2"/>
  <c r="L1432" i="2"/>
  <c r="L1433" i="2"/>
  <c r="L1434" i="2"/>
  <c r="L1435" i="2"/>
  <c r="L1436" i="2"/>
  <c r="L1437" i="2"/>
  <c r="L1438" i="2"/>
  <c r="L1439" i="2"/>
  <c r="L1440" i="2"/>
  <c r="L1441" i="2"/>
  <c r="L1442" i="2"/>
  <c r="L1443" i="2"/>
  <c r="L1444" i="2"/>
  <c r="L1445" i="2"/>
  <c r="L1446" i="2"/>
  <c r="L1447" i="2"/>
  <c r="L1448" i="2"/>
  <c r="L1449" i="2"/>
  <c r="L1450" i="2"/>
  <c r="L1451" i="2"/>
  <c r="L1452" i="2"/>
  <c r="L1453" i="2"/>
  <c r="L1454" i="2"/>
  <c r="L1455" i="2"/>
  <c r="L1456" i="2"/>
  <c r="L1457" i="2"/>
  <c r="L1458" i="2"/>
  <c r="L1459" i="2"/>
  <c r="L1460" i="2"/>
  <c r="L1461" i="2"/>
  <c r="L1462" i="2"/>
  <c r="L1463" i="2"/>
  <c r="L1464" i="2"/>
  <c r="L1465" i="2"/>
  <c r="L1466" i="2"/>
  <c r="L1467" i="2"/>
  <c r="L1468" i="2"/>
  <c r="L1469" i="2"/>
  <c r="L1470" i="2"/>
  <c r="L1471" i="2"/>
  <c r="L1472" i="2"/>
  <c r="L1473" i="2"/>
  <c r="L1474" i="2"/>
  <c r="L1475" i="2"/>
  <c r="L1476" i="2"/>
  <c r="L1477" i="2"/>
  <c r="L1478" i="2"/>
  <c r="L1479" i="2"/>
  <c r="L1480" i="2"/>
  <c r="L1481" i="2"/>
  <c r="L1482" i="2"/>
  <c r="L1483" i="2"/>
  <c r="L1484" i="2"/>
  <c r="L1485" i="2"/>
  <c r="L1486" i="2"/>
  <c r="L1487" i="2"/>
  <c r="L1488" i="2"/>
  <c r="L1489" i="2"/>
  <c r="L1490" i="2"/>
  <c r="L1491" i="2"/>
  <c r="L1492" i="2"/>
  <c r="L1493" i="2"/>
  <c r="L1494" i="2"/>
  <c r="L1495" i="2"/>
  <c r="L1496" i="2"/>
  <c r="L1497" i="2"/>
  <c r="L1498" i="2"/>
  <c r="L1499" i="2"/>
  <c r="L1500" i="2"/>
  <c r="L1501" i="2"/>
  <c r="L1502" i="2"/>
  <c r="L1503" i="2"/>
  <c r="L1504" i="2"/>
  <c r="L1505" i="2"/>
  <c r="L1506" i="2"/>
  <c r="L1507" i="2"/>
  <c r="L1508" i="2"/>
  <c r="L1509" i="2"/>
  <c r="L1510" i="2"/>
  <c r="L1511" i="2"/>
  <c r="L1512" i="2"/>
  <c r="L1513" i="2"/>
  <c r="L1514" i="2"/>
  <c r="L1515" i="2"/>
  <c r="L1516" i="2"/>
  <c r="L1517" i="2"/>
  <c r="L1518" i="2"/>
  <c r="L1519" i="2"/>
  <c r="L1520" i="2"/>
  <c r="L1521" i="2"/>
  <c r="L1522" i="2"/>
  <c r="L1523" i="2"/>
  <c r="L1524" i="2"/>
  <c r="L1525" i="2"/>
  <c r="L1526" i="2"/>
  <c r="L1527" i="2"/>
  <c r="L1528" i="2"/>
  <c r="L1529" i="2"/>
  <c r="L1530" i="2"/>
  <c r="L1531" i="2"/>
  <c r="L1532" i="2"/>
  <c r="L1533" i="2"/>
  <c r="L1534" i="2"/>
  <c r="L1535" i="2"/>
  <c r="L1536" i="2"/>
  <c r="L1537" i="2"/>
  <c r="L1538" i="2"/>
  <c r="L1539" i="2"/>
  <c r="L1540" i="2"/>
  <c r="L1541" i="2"/>
  <c r="L1542" i="2"/>
  <c r="L1543" i="2"/>
  <c r="L1544" i="2"/>
  <c r="L1545" i="2"/>
  <c r="L1546" i="2"/>
  <c r="L1547" i="2"/>
  <c r="L1548" i="2"/>
  <c r="L1549" i="2"/>
  <c r="L1550" i="2"/>
  <c r="L1551" i="2"/>
  <c r="L1552" i="2"/>
  <c r="L1553" i="2"/>
  <c r="L1554" i="2"/>
  <c r="L1555" i="2"/>
  <c r="L1556" i="2"/>
  <c r="L1557" i="2"/>
  <c r="L1558" i="2"/>
  <c r="L1559" i="2"/>
  <c r="L1560" i="2"/>
  <c r="L1561" i="2"/>
  <c r="L1562" i="2"/>
  <c r="L1563" i="2"/>
  <c r="L1564" i="2"/>
  <c r="L1565" i="2"/>
  <c r="L1566" i="2"/>
  <c r="L1567" i="2"/>
  <c r="L1568" i="2"/>
  <c r="L1569" i="2"/>
  <c r="L1570" i="2"/>
  <c r="L1571" i="2"/>
  <c r="L1572" i="2"/>
  <c r="L1573" i="2"/>
  <c r="L1574" i="2"/>
  <c r="L1575" i="2"/>
  <c r="L1576" i="2"/>
  <c r="L1577" i="2"/>
  <c r="L1578" i="2"/>
  <c r="L1579" i="2"/>
  <c r="L1580" i="2"/>
  <c r="L1581" i="2"/>
  <c r="L1582" i="2"/>
  <c r="L1583" i="2"/>
  <c r="L1584" i="2"/>
  <c r="L1585" i="2"/>
  <c r="L1586" i="2"/>
  <c r="L1587" i="2"/>
  <c r="L1588" i="2"/>
  <c r="L1589" i="2"/>
  <c r="L1590" i="2"/>
  <c r="L1591" i="2"/>
  <c r="L1592" i="2"/>
  <c r="L1593" i="2"/>
  <c r="L1594" i="2"/>
  <c r="L1595" i="2"/>
  <c r="L1596" i="2"/>
  <c r="L1597" i="2"/>
  <c r="L1598" i="2"/>
  <c r="L1599" i="2"/>
  <c r="L1600" i="2"/>
  <c r="L1601" i="2"/>
  <c r="L1602" i="2"/>
  <c r="L1603" i="2"/>
  <c r="L1604" i="2"/>
  <c r="L1605" i="2"/>
  <c r="L1606" i="2"/>
  <c r="L1607" i="2"/>
  <c r="L1608" i="2"/>
  <c r="L1609" i="2"/>
  <c r="L1610" i="2"/>
  <c r="L1611" i="2"/>
  <c r="L1612" i="2"/>
  <c r="L1613" i="2"/>
  <c r="L1614" i="2"/>
  <c r="L1615" i="2"/>
  <c r="L1616" i="2"/>
  <c r="L1617" i="2"/>
  <c r="L1618" i="2"/>
  <c r="L1619" i="2"/>
  <c r="L1620" i="2"/>
  <c r="L1621" i="2"/>
  <c r="L1622" i="2"/>
  <c r="L1623" i="2"/>
  <c r="L1624" i="2"/>
  <c r="L1625" i="2"/>
  <c r="L1626" i="2"/>
  <c r="L1627" i="2"/>
  <c r="L1628" i="2"/>
  <c r="L1629" i="2"/>
  <c r="L1630" i="2"/>
  <c r="L1631" i="2"/>
  <c r="L1632" i="2"/>
  <c r="L1633" i="2"/>
  <c r="L1634" i="2"/>
  <c r="L1635" i="2"/>
  <c r="L1636" i="2"/>
  <c r="L1637" i="2"/>
  <c r="L1638" i="2"/>
  <c r="L1639" i="2"/>
  <c r="L1640" i="2"/>
  <c r="L1641" i="2"/>
  <c r="L1642" i="2"/>
  <c r="L1643" i="2"/>
  <c r="L1644" i="2"/>
  <c r="L1645" i="2"/>
  <c r="L1646" i="2"/>
  <c r="L1647" i="2"/>
  <c r="L1648" i="2"/>
  <c r="L1649" i="2"/>
  <c r="L1650" i="2"/>
  <c r="L1651" i="2"/>
  <c r="L1652" i="2"/>
  <c r="L1653" i="2"/>
  <c r="L1654" i="2"/>
  <c r="L1655" i="2"/>
  <c r="L1656" i="2"/>
  <c r="L1657" i="2"/>
  <c r="L1658" i="2"/>
  <c r="L1659" i="2"/>
  <c r="L1660" i="2"/>
  <c r="L1661" i="2"/>
  <c r="L1662" i="2"/>
  <c r="L1663" i="2"/>
  <c r="L1664" i="2"/>
  <c r="L1665" i="2"/>
  <c r="L1666" i="2"/>
  <c r="L1667" i="2"/>
  <c r="L1668" i="2"/>
  <c r="L1669" i="2"/>
  <c r="L1670" i="2"/>
  <c r="L1671" i="2"/>
  <c r="L1672" i="2"/>
  <c r="L1673" i="2"/>
  <c r="L1674" i="2"/>
  <c r="L1675" i="2"/>
  <c r="L1676" i="2"/>
  <c r="L1677" i="2"/>
  <c r="L1678" i="2"/>
  <c r="L1679" i="2"/>
  <c r="L1680" i="2"/>
  <c r="L1681" i="2"/>
  <c r="L1682" i="2"/>
  <c r="L1683" i="2"/>
  <c r="L1684" i="2"/>
  <c r="L1685" i="2"/>
  <c r="L1686" i="2"/>
  <c r="L1687" i="2"/>
  <c r="L1688" i="2"/>
  <c r="L1689" i="2"/>
  <c r="L1690" i="2"/>
  <c r="L1691" i="2"/>
  <c r="L1692" i="2"/>
  <c r="L1693" i="2"/>
  <c r="L1694" i="2"/>
  <c r="L1695" i="2"/>
  <c r="L1696" i="2"/>
  <c r="L1697" i="2"/>
  <c r="L1698" i="2"/>
  <c r="L1699" i="2"/>
  <c r="L1700" i="2"/>
  <c r="L1701" i="2"/>
  <c r="L1702" i="2"/>
  <c r="L1703" i="2"/>
  <c r="L1704" i="2"/>
  <c r="L1705" i="2"/>
  <c r="L1706" i="2"/>
  <c r="L1707" i="2"/>
  <c r="L1708" i="2"/>
  <c r="L1709" i="2"/>
  <c r="L1710" i="2"/>
  <c r="L1711" i="2"/>
  <c r="L1712" i="2"/>
  <c r="L1713" i="2"/>
  <c r="L1714" i="2"/>
  <c r="L1715" i="2"/>
  <c r="L1716" i="2"/>
  <c r="L1717" i="2"/>
  <c r="L1718" i="2"/>
  <c r="L1719" i="2"/>
  <c r="L1720" i="2"/>
  <c r="L1721" i="2"/>
  <c r="L1722" i="2"/>
  <c r="L1723" i="2"/>
  <c r="L1724" i="2"/>
  <c r="L1725" i="2"/>
  <c r="L1726" i="2"/>
  <c r="L1727" i="2"/>
  <c r="L1728" i="2"/>
  <c r="L1729" i="2"/>
  <c r="L1730" i="2"/>
  <c r="L1731" i="2"/>
  <c r="L1732" i="2"/>
  <c r="L1733" i="2"/>
  <c r="L1734" i="2"/>
  <c r="L1735" i="2"/>
  <c r="L1736" i="2"/>
  <c r="L1737" i="2"/>
  <c r="L1738" i="2"/>
  <c r="L1739" i="2"/>
  <c r="L1740" i="2"/>
  <c r="L1741" i="2"/>
  <c r="L1742" i="2"/>
  <c r="L1743" i="2"/>
  <c r="L1744" i="2"/>
  <c r="L1745" i="2"/>
  <c r="L1746" i="2"/>
  <c r="L1747" i="2"/>
  <c r="L1748" i="2"/>
  <c r="L1749" i="2"/>
  <c r="L1750" i="2"/>
  <c r="L1751" i="2"/>
  <c r="L1752" i="2"/>
  <c r="L1753" i="2"/>
  <c r="L1754" i="2"/>
  <c r="L1755" i="2"/>
  <c r="L1756" i="2"/>
  <c r="L1757" i="2"/>
  <c r="L1758" i="2"/>
  <c r="L1759" i="2"/>
  <c r="L1760" i="2"/>
  <c r="L1761" i="2"/>
  <c r="L1762" i="2"/>
  <c r="L1763" i="2"/>
  <c r="L1764" i="2"/>
  <c r="L1765" i="2"/>
  <c r="L1766" i="2"/>
  <c r="L1767" i="2"/>
  <c r="L1768" i="2"/>
  <c r="L1769" i="2"/>
  <c r="L1770" i="2"/>
  <c r="L1771" i="2"/>
  <c r="L1772" i="2"/>
  <c r="L1773" i="2"/>
  <c r="L1774" i="2"/>
  <c r="L1775" i="2"/>
  <c r="L1776" i="2"/>
  <c r="L1777" i="2"/>
  <c r="L1778" i="2"/>
  <c r="L1779" i="2"/>
  <c r="L1780" i="2"/>
  <c r="L1781" i="2"/>
  <c r="L1782" i="2"/>
  <c r="L1783" i="2"/>
  <c r="L1784" i="2"/>
  <c r="L1785" i="2"/>
  <c r="L1786" i="2"/>
  <c r="L1787" i="2"/>
  <c r="L1788" i="2"/>
  <c r="L1789" i="2"/>
  <c r="L1790" i="2"/>
  <c r="L1791" i="2"/>
  <c r="L1792" i="2"/>
  <c r="L1793" i="2"/>
  <c r="L1794" i="2"/>
  <c r="L1795" i="2"/>
  <c r="L1796" i="2"/>
  <c r="L1797" i="2"/>
  <c r="L1798" i="2"/>
  <c r="L1799" i="2"/>
  <c r="L1800" i="2"/>
  <c r="L1801" i="2"/>
  <c r="L1802" i="2"/>
  <c r="L1803" i="2"/>
  <c r="L1804" i="2"/>
  <c r="L1805" i="2"/>
  <c r="L1806" i="2"/>
  <c r="L1807" i="2"/>
  <c r="L1808" i="2"/>
  <c r="L1809" i="2"/>
  <c r="L1810" i="2"/>
  <c r="L1811" i="2"/>
  <c r="L1812" i="2"/>
  <c r="L1813" i="2"/>
  <c r="L1814" i="2"/>
  <c r="L1815" i="2"/>
  <c r="L1816" i="2"/>
  <c r="L1817" i="2"/>
  <c r="L1818" i="2"/>
  <c r="L1819" i="2"/>
  <c r="L1820" i="2"/>
  <c r="L1821" i="2"/>
  <c r="L1822" i="2"/>
  <c r="L1823" i="2"/>
  <c r="L1824" i="2"/>
  <c r="L1825" i="2"/>
  <c r="L1826" i="2"/>
  <c r="L1827" i="2"/>
  <c r="L1828" i="2"/>
  <c r="L1829" i="2"/>
  <c r="L1830" i="2"/>
  <c r="L1831" i="2"/>
  <c r="L1832" i="2"/>
  <c r="L1833" i="2"/>
  <c r="L1834" i="2"/>
  <c r="L1835" i="2"/>
  <c r="L1836" i="2"/>
  <c r="L1837" i="2"/>
  <c r="L1838" i="2"/>
  <c r="L1839" i="2"/>
  <c r="L1840" i="2"/>
  <c r="L1841" i="2"/>
  <c r="L1842" i="2"/>
  <c r="L1843" i="2"/>
  <c r="L1844" i="2"/>
  <c r="L1845" i="2"/>
  <c r="L1846" i="2"/>
  <c r="L1847" i="2"/>
  <c r="L1848" i="2"/>
  <c r="L1849" i="2"/>
  <c r="L1850" i="2"/>
  <c r="L1851" i="2"/>
  <c r="L1852" i="2"/>
  <c r="L1853" i="2"/>
  <c r="L1854" i="2"/>
  <c r="L1855" i="2"/>
  <c r="L1856" i="2"/>
  <c r="L1857" i="2"/>
  <c r="L1858" i="2"/>
  <c r="L1859" i="2"/>
  <c r="L1860" i="2"/>
  <c r="L1861" i="2"/>
  <c r="L1862" i="2"/>
  <c r="L1863" i="2"/>
  <c r="L1864" i="2"/>
  <c r="L1865" i="2"/>
  <c r="L1866" i="2"/>
  <c r="L1867" i="2"/>
  <c r="L1868" i="2"/>
  <c r="L1869" i="2"/>
  <c r="L1870" i="2"/>
  <c r="L1871" i="2"/>
  <c r="L1872" i="2"/>
  <c r="L1873" i="2"/>
  <c r="L1874" i="2"/>
  <c r="L1875" i="2"/>
  <c r="L1876" i="2"/>
  <c r="L1877" i="2"/>
  <c r="L1878" i="2"/>
  <c r="L1879" i="2"/>
  <c r="L1880" i="2"/>
  <c r="L1881" i="2"/>
  <c r="L1882" i="2"/>
  <c r="L1883" i="2"/>
  <c r="L1884" i="2"/>
  <c r="L1885" i="2"/>
  <c r="L1886" i="2"/>
  <c r="L1887" i="2"/>
  <c r="L1888" i="2"/>
  <c r="L1889" i="2"/>
  <c r="L1890" i="2"/>
  <c r="L1891" i="2"/>
  <c r="L1892" i="2"/>
  <c r="L1893" i="2"/>
  <c r="L1894" i="2"/>
  <c r="L1895" i="2"/>
  <c r="L1896" i="2"/>
  <c r="L1897" i="2"/>
  <c r="L1898" i="2"/>
  <c r="L1899" i="2"/>
  <c r="L1900" i="2"/>
  <c r="L1901" i="2"/>
  <c r="L1902" i="2"/>
  <c r="L1903" i="2"/>
  <c r="L1904" i="2"/>
  <c r="L1905" i="2"/>
  <c r="L1906" i="2"/>
  <c r="L1907" i="2"/>
  <c r="L1908" i="2"/>
  <c r="L1909" i="2"/>
  <c r="L1910" i="2"/>
  <c r="L1911" i="2"/>
  <c r="L1912" i="2"/>
  <c r="L1913" i="2"/>
  <c r="L1914" i="2"/>
  <c r="L1915" i="2"/>
  <c r="L1916" i="2"/>
  <c r="L1917" i="2"/>
  <c r="L1918" i="2"/>
  <c r="L1919" i="2"/>
  <c r="L1920" i="2"/>
  <c r="L1921" i="2"/>
  <c r="L1922" i="2"/>
  <c r="L1923" i="2"/>
  <c r="L1924" i="2"/>
  <c r="L1925" i="2"/>
  <c r="L1926" i="2"/>
  <c r="L1927" i="2"/>
  <c r="L1928" i="2"/>
  <c r="L1929" i="2"/>
  <c r="L1930" i="2"/>
  <c r="L1931" i="2"/>
  <c r="L1932" i="2"/>
  <c r="L1933" i="2"/>
  <c r="L1934" i="2"/>
  <c r="L1935" i="2"/>
  <c r="L1936" i="2"/>
  <c r="L1937" i="2"/>
  <c r="L1938" i="2"/>
  <c r="L1939" i="2"/>
  <c r="L1940" i="2"/>
  <c r="L1941" i="2"/>
  <c r="L1942" i="2"/>
  <c r="L1943" i="2"/>
  <c r="L1944" i="2"/>
  <c r="L1945" i="2"/>
  <c r="L1946" i="2"/>
  <c r="L1947" i="2"/>
  <c r="L1948" i="2"/>
  <c r="L1949" i="2"/>
  <c r="L1950" i="2"/>
  <c r="L1951" i="2"/>
  <c r="L1952" i="2"/>
  <c r="L1953" i="2"/>
  <c r="L1954" i="2"/>
  <c r="L1955" i="2"/>
  <c r="L1956" i="2"/>
  <c r="L1957" i="2"/>
  <c r="L1958" i="2"/>
  <c r="L1959" i="2"/>
  <c r="L1960" i="2"/>
  <c r="L1961" i="2"/>
  <c r="L1962" i="2"/>
  <c r="L1963" i="2"/>
  <c r="L1964" i="2"/>
  <c r="L1965" i="2"/>
  <c r="L1966" i="2"/>
  <c r="L1967" i="2"/>
  <c r="L1968" i="2"/>
  <c r="L1969" i="2"/>
  <c r="L1970" i="2"/>
  <c r="L1971" i="2"/>
  <c r="L1972" i="2"/>
  <c r="L1973" i="2"/>
  <c r="L1974" i="2"/>
  <c r="L1975" i="2"/>
  <c r="L1976" i="2"/>
  <c r="L1977" i="2"/>
  <c r="L1978" i="2"/>
  <c r="L1979" i="2"/>
  <c r="L1980" i="2"/>
  <c r="L1981" i="2"/>
  <c r="L1982" i="2"/>
  <c r="L1983" i="2"/>
  <c r="L1984" i="2"/>
  <c r="L1985" i="2"/>
  <c r="L1986" i="2"/>
  <c r="L1987" i="2"/>
  <c r="L1988" i="2"/>
  <c r="L1989" i="2"/>
  <c r="L1990" i="2"/>
  <c r="L1991" i="2"/>
  <c r="L1992" i="2"/>
  <c r="L1993" i="2"/>
  <c r="L1994" i="2"/>
  <c r="L1995" i="2"/>
  <c r="L1996" i="2"/>
  <c r="L1997" i="2"/>
  <c r="L1998" i="2"/>
  <c r="L1999" i="2"/>
  <c r="L2000" i="2"/>
  <c r="L2001" i="2"/>
  <c r="L2002" i="2"/>
  <c r="L2003" i="2"/>
  <c r="L2004" i="2"/>
  <c r="L2005" i="2"/>
  <c r="L2006" i="2"/>
  <c r="L2007" i="2"/>
  <c r="L2008" i="2"/>
  <c r="L2009" i="2"/>
  <c r="L2010" i="2"/>
  <c r="L2011" i="2"/>
  <c r="L2012" i="2"/>
  <c r="L2013" i="2"/>
  <c r="L2014" i="2"/>
  <c r="L2015" i="2"/>
  <c r="L2016" i="2"/>
  <c r="L2017" i="2"/>
  <c r="L2018" i="2"/>
  <c r="L2019" i="2"/>
  <c r="L2020" i="2"/>
  <c r="L2021" i="2"/>
  <c r="L2022" i="2"/>
  <c r="L2023" i="2"/>
  <c r="L2024" i="2"/>
  <c r="L2025" i="2"/>
  <c r="L2026" i="2"/>
  <c r="L2027" i="2"/>
  <c r="L2028" i="2"/>
  <c r="L2029" i="2"/>
  <c r="L2030" i="2"/>
  <c r="L2031" i="2"/>
  <c r="L2032" i="2"/>
  <c r="L2033" i="2"/>
  <c r="L2" i="2"/>
  <c r="I49" i="8"/>
  <c r="I29" i="8"/>
  <c r="N2" i="2" l="1"/>
  <c r="B70" i="6" l="1"/>
  <c r="G70" i="6" s="1"/>
  <c r="H70" i="6" s="1"/>
  <c r="B69" i="6"/>
  <c r="G69" i="6" s="1"/>
  <c r="H69" i="6" s="1"/>
  <c r="A69" i="6"/>
  <c r="G68" i="6"/>
  <c r="H68" i="6" s="1"/>
  <c r="E68" i="6"/>
  <c r="D68" i="6"/>
  <c r="B68" i="6"/>
  <c r="F68" i="6" s="1"/>
  <c r="A68" i="6"/>
  <c r="H67" i="6"/>
  <c r="G67" i="6"/>
  <c r="F67" i="6"/>
  <c r="D67" i="6"/>
  <c r="E67" i="6" s="1"/>
  <c r="I67" i="6" s="1"/>
  <c r="C67" i="6" s="1"/>
  <c r="B67" i="6"/>
  <c r="A67" i="6" s="1"/>
  <c r="H66" i="6"/>
  <c r="G66" i="6"/>
  <c r="F66" i="6"/>
  <c r="D66" i="6"/>
  <c r="E66" i="6" s="1"/>
  <c r="I66" i="6" s="1"/>
  <c r="C66" i="6" s="1"/>
  <c r="B66" i="6"/>
  <c r="A66" i="6" s="1"/>
  <c r="H65" i="6"/>
  <c r="G65" i="6"/>
  <c r="F65" i="6"/>
  <c r="D65" i="6"/>
  <c r="E65" i="6" s="1"/>
  <c r="I65" i="6" s="1"/>
  <c r="C65" i="6" s="1"/>
  <c r="B65" i="6"/>
  <c r="A65" i="6" s="1"/>
  <c r="H64" i="6"/>
  <c r="G64" i="6"/>
  <c r="F64" i="6"/>
  <c r="D64" i="6"/>
  <c r="E64" i="6" s="1"/>
  <c r="I64" i="6" s="1"/>
  <c r="C64" i="6" s="1"/>
  <c r="B64" i="6"/>
  <c r="A64" i="6" s="1"/>
  <c r="H63" i="6"/>
  <c r="G63" i="6"/>
  <c r="F63" i="6"/>
  <c r="D63" i="6"/>
  <c r="E63" i="6" s="1"/>
  <c r="I63" i="6" s="1"/>
  <c r="C63" i="6" s="1"/>
  <c r="B63" i="6"/>
  <c r="A63" i="6" s="1"/>
  <c r="G62" i="6"/>
  <c r="H62" i="6" s="1"/>
  <c r="F62" i="6"/>
  <c r="B62" i="6"/>
  <c r="D62" i="6" s="1"/>
  <c r="E62" i="6" s="1"/>
  <c r="I62" i="6" s="1"/>
  <c r="C62" i="6" s="1"/>
  <c r="G61" i="6"/>
  <c r="H61" i="6" s="1"/>
  <c r="F61" i="6"/>
  <c r="D61" i="6"/>
  <c r="E61" i="6" s="1"/>
  <c r="I61" i="6" s="1"/>
  <c r="C61" i="6" s="1"/>
  <c r="B61" i="6"/>
  <c r="A61" i="6"/>
  <c r="B60" i="6"/>
  <c r="A60" i="6" s="1"/>
  <c r="D59" i="6"/>
  <c r="E59" i="6" s="1"/>
  <c r="B59" i="6"/>
  <c r="G59" i="6" s="1"/>
  <c r="H59" i="6" s="1"/>
  <c r="A59" i="6"/>
  <c r="B58" i="6"/>
  <c r="G58" i="6" s="1"/>
  <c r="H58" i="6" s="1"/>
  <c r="B57" i="6"/>
  <c r="G57" i="6" s="1"/>
  <c r="H57" i="6" s="1"/>
  <c r="A57" i="6"/>
  <c r="G56" i="6"/>
  <c r="H56" i="6" s="1"/>
  <c r="E56" i="6"/>
  <c r="D56" i="6"/>
  <c r="B56" i="6"/>
  <c r="F56" i="6" s="1"/>
  <c r="A56" i="6"/>
  <c r="H55" i="6"/>
  <c r="G55" i="6"/>
  <c r="F55" i="6"/>
  <c r="D55" i="6"/>
  <c r="E55" i="6" s="1"/>
  <c r="I55" i="6" s="1"/>
  <c r="C55" i="6" s="1"/>
  <c r="B55" i="6"/>
  <c r="A55" i="6" s="1"/>
  <c r="G54" i="6"/>
  <c r="H54" i="6" s="1"/>
  <c r="F54" i="6"/>
  <c r="B54" i="6"/>
  <c r="D54" i="6" s="1"/>
  <c r="E54" i="6" s="1"/>
  <c r="G53" i="6"/>
  <c r="H53" i="6" s="1"/>
  <c r="F53" i="6"/>
  <c r="D53" i="6"/>
  <c r="E53" i="6" s="1"/>
  <c r="I53" i="6" s="1"/>
  <c r="C53" i="6" s="1"/>
  <c r="B53" i="6"/>
  <c r="A53" i="6"/>
  <c r="B52" i="6"/>
  <c r="A52" i="6" s="1"/>
  <c r="D51" i="6"/>
  <c r="E51" i="6" s="1"/>
  <c r="B51" i="6"/>
  <c r="G51" i="6" s="1"/>
  <c r="H51" i="6" s="1"/>
  <c r="A51" i="6"/>
  <c r="D50" i="6"/>
  <c r="E50" i="6" s="1"/>
  <c r="B50" i="6"/>
  <c r="G50" i="6" s="1"/>
  <c r="H50" i="6" s="1"/>
  <c r="A50" i="6"/>
  <c r="D49" i="6"/>
  <c r="E49" i="6" s="1"/>
  <c r="B49" i="6"/>
  <c r="G49" i="6" s="1"/>
  <c r="H49" i="6" s="1"/>
  <c r="A49" i="6"/>
  <c r="D48" i="6"/>
  <c r="E48" i="6" s="1"/>
  <c r="B48" i="6"/>
  <c r="G48" i="6" s="1"/>
  <c r="H48" i="6" s="1"/>
  <c r="A48" i="6"/>
  <c r="D47" i="6"/>
  <c r="E47" i="6" s="1"/>
  <c r="B47" i="6"/>
  <c r="G47" i="6" s="1"/>
  <c r="H47" i="6" s="1"/>
  <c r="A47" i="6"/>
  <c r="B46" i="6"/>
  <c r="G46" i="6" s="1"/>
  <c r="H46" i="6" s="1"/>
  <c r="B45" i="6"/>
  <c r="G45" i="6" s="1"/>
  <c r="H45" i="6" s="1"/>
  <c r="A45" i="6"/>
  <c r="G44" i="6"/>
  <c r="H44" i="6" s="1"/>
  <c r="D44" i="6"/>
  <c r="E44" i="6" s="1"/>
  <c r="B44" i="6"/>
  <c r="F44" i="6" s="1"/>
  <c r="A44" i="6"/>
  <c r="H43" i="6"/>
  <c r="G43" i="6"/>
  <c r="F43" i="6"/>
  <c r="B43" i="6"/>
  <c r="D43" i="6" s="1"/>
  <c r="E43" i="6" s="1"/>
  <c r="I43" i="6" s="1"/>
  <c r="C43" i="6" s="1"/>
  <c r="G42" i="6"/>
  <c r="H42" i="6" s="1"/>
  <c r="F42" i="6"/>
  <c r="B42" i="6"/>
  <c r="D42" i="6" s="1"/>
  <c r="E42" i="6" s="1"/>
  <c r="I42" i="6" s="1"/>
  <c r="C42" i="6" s="1"/>
  <c r="A42" i="6"/>
  <c r="G41" i="6"/>
  <c r="H41" i="6" s="1"/>
  <c r="F41" i="6"/>
  <c r="D41" i="6"/>
  <c r="E41" i="6" s="1"/>
  <c r="I41" i="6" s="1"/>
  <c r="C41" i="6" s="1"/>
  <c r="B41" i="6"/>
  <c r="A41" i="6"/>
  <c r="B39" i="6"/>
  <c r="A39" i="6" s="1"/>
  <c r="D38" i="6"/>
  <c r="E38" i="6" s="1"/>
  <c r="B38" i="6"/>
  <c r="A38" i="6" s="1"/>
  <c r="B37" i="6"/>
  <c r="A37" i="6" s="1"/>
  <c r="B36" i="6"/>
  <c r="A36" i="6" s="1"/>
  <c r="G35" i="6"/>
  <c r="H35" i="6" s="1"/>
  <c r="D35" i="6"/>
  <c r="E35" i="6" s="1"/>
  <c r="B35" i="6"/>
  <c r="A35" i="6" s="1"/>
  <c r="G34" i="6"/>
  <c r="H34" i="6" s="1"/>
  <c r="F34" i="6"/>
  <c r="B34" i="6"/>
  <c r="A34" i="6" s="1"/>
  <c r="B33" i="6"/>
  <c r="A33" i="6" s="1"/>
  <c r="B32" i="6"/>
  <c r="A32" i="6" s="1"/>
  <c r="G31" i="6"/>
  <c r="H31" i="6" s="1"/>
  <c r="D31" i="6"/>
  <c r="E31" i="6" s="1"/>
  <c r="B31" i="6"/>
  <c r="A31" i="6" s="1"/>
  <c r="H30" i="6"/>
  <c r="G30" i="6"/>
  <c r="F30" i="6"/>
  <c r="B30" i="6"/>
  <c r="A30" i="6" s="1"/>
  <c r="G29" i="6"/>
  <c r="H29" i="6" s="1"/>
  <c r="F29" i="6"/>
  <c r="B29" i="6"/>
  <c r="A29" i="6" s="1"/>
  <c r="G28" i="6"/>
  <c r="H28" i="6" s="1"/>
  <c r="F28" i="6"/>
  <c r="D28" i="6"/>
  <c r="E28" i="6" s="1"/>
  <c r="I28" i="6" s="1"/>
  <c r="C28" i="6" s="1"/>
  <c r="B28" i="6"/>
  <c r="A28" i="6" s="1"/>
  <c r="B27" i="6"/>
  <c r="A27" i="6" s="1"/>
  <c r="B26" i="6"/>
  <c r="A26" i="6" s="1"/>
  <c r="G25" i="6"/>
  <c r="H25" i="6" s="1"/>
  <c r="D25" i="6"/>
  <c r="E25" i="6" s="1"/>
  <c r="B25" i="6"/>
  <c r="A25" i="6" s="1"/>
  <c r="G24" i="6"/>
  <c r="H24" i="6" s="1"/>
  <c r="F24" i="6"/>
  <c r="B24" i="6"/>
  <c r="A24" i="6" s="1"/>
  <c r="B23" i="6"/>
  <c r="A23" i="6" s="1"/>
  <c r="D22" i="6"/>
  <c r="E22" i="6" s="1"/>
  <c r="B22" i="6"/>
  <c r="A22" i="6" s="1"/>
  <c r="B21" i="6"/>
  <c r="A21" i="6" s="1"/>
  <c r="B20" i="6"/>
  <c r="A20" i="6" s="1"/>
  <c r="G19" i="6"/>
  <c r="H19" i="6" s="1"/>
  <c r="D19" i="6"/>
  <c r="E19" i="6" s="1"/>
  <c r="B19" i="6"/>
  <c r="A19" i="6" s="1"/>
  <c r="G18" i="6"/>
  <c r="H18" i="6" s="1"/>
  <c r="F18" i="6"/>
  <c r="B18" i="6"/>
  <c r="A18" i="6" s="1"/>
  <c r="B17" i="6"/>
  <c r="A17" i="6" s="1"/>
  <c r="B16" i="6"/>
  <c r="A16" i="6" s="1"/>
  <c r="G15" i="6"/>
  <c r="H15" i="6" s="1"/>
  <c r="D15" i="6"/>
  <c r="E15" i="6" s="1"/>
  <c r="B15" i="6"/>
  <c r="A15" i="6" s="1"/>
  <c r="H14" i="6"/>
  <c r="G14" i="6"/>
  <c r="F14" i="6"/>
  <c r="B14" i="6"/>
  <c r="A14" i="6" s="1"/>
  <c r="G13" i="6"/>
  <c r="H13" i="6" s="1"/>
  <c r="F13" i="6"/>
  <c r="B13" i="6"/>
  <c r="A13" i="6" s="1"/>
  <c r="G12" i="6"/>
  <c r="H12" i="6" s="1"/>
  <c r="F12" i="6"/>
  <c r="D12" i="6"/>
  <c r="E12" i="6" s="1"/>
  <c r="B12" i="6"/>
  <c r="A12" i="6" s="1"/>
  <c r="B11" i="6"/>
  <c r="A11" i="6" s="1"/>
  <c r="B10" i="6"/>
  <c r="B8" i="6"/>
  <c r="A8" i="6" s="1"/>
  <c r="D7" i="6"/>
  <c r="E7" i="6" s="1"/>
  <c r="B7" i="6"/>
  <c r="G7" i="6" s="1"/>
  <c r="H7" i="6" s="1"/>
  <c r="A7" i="6"/>
  <c r="B6" i="6"/>
  <c r="G6" i="6" s="1"/>
  <c r="H6" i="6" s="1"/>
  <c r="B4" i="6"/>
  <c r="K4" i="5" s="1"/>
  <c r="B3" i="6"/>
  <c r="B2" i="6"/>
  <c r="E13" i="13"/>
  <c r="E9" i="13"/>
  <c r="E6" i="13" s="1"/>
  <c r="C9" i="13"/>
  <c r="B3" i="13"/>
  <c r="F3" i="13" s="1"/>
  <c r="B2" i="13"/>
  <c r="S38" i="12"/>
  <c r="T38" i="12" s="1"/>
  <c r="K38" i="12"/>
  <c r="G38" i="12"/>
  <c r="F38" i="12"/>
  <c r="E38" i="12"/>
  <c r="D38" i="12"/>
  <c r="S37" i="12"/>
  <c r="T37" i="12" s="1"/>
  <c r="K37" i="12"/>
  <c r="G37" i="12"/>
  <c r="F37" i="12"/>
  <c r="E37" i="12"/>
  <c r="D37" i="12"/>
  <c r="S36" i="12"/>
  <c r="K36" i="12"/>
  <c r="G36" i="12"/>
  <c r="F36" i="12"/>
  <c r="E36" i="12"/>
  <c r="D36" i="12"/>
  <c r="S35" i="12"/>
  <c r="T36" i="12" s="1"/>
  <c r="K35" i="12"/>
  <c r="G35" i="12"/>
  <c r="F35" i="12"/>
  <c r="E35" i="12"/>
  <c r="D35" i="12"/>
  <c r="S34" i="12"/>
  <c r="T34" i="12" s="1"/>
  <c r="K34" i="12"/>
  <c r="G34" i="12"/>
  <c r="F34" i="12"/>
  <c r="E34" i="12"/>
  <c r="D34" i="12"/>
  <c r="S33" i="12"/>
  <c r="K33" i="12"/>
  <c r="G33" i="12"/>
  <c r="F33" i="12"/>
  <c r="E33" i="12"/>
  <c r="D33" i="12"/>
  <c r="S32" i="12"/>
  <c r="T33" i="12" s="1"/>
  <c r="K32" i="12"/>
  <c r="G32" i="12"/>
  <c r="F32" i="12"/>
  <c r="E32" i="12"/>
  <c r="D32" i="12"/>
  <c r="S31" i="12"/>
  <c r="K31" i="12"/>
  <c r="G31" i="12"/>
  <c r="F31" i="12"/>
  <c r="E31" i="12"/>
  <c r="D31" i="12"/>
  <c r="S30" i="12"/>
  <c r="T30" i="12" s="1"/>
  <c r="K30" i="12"/>
  <c r="G30" i="12"/>
  <c r="F30" i="12"/>
  <c r="E30" i="12"/>
  <c r="D30" i="12"/>
  <c r="S29" i="12"/>
  <c r="T29" i="12" s="1"/>
  <c r="K29" i="12"/>
  <c r="G29" i="12"/>
  <c r="F29" i="12"/>
  <c r="E29" i="12"/>
  <c r="D29" i="12"/>
  <c r="S28" i="12"/>
  <c r="K28" i="12"/>
  <c r="G28" i="12"/>
  <c r="F28" i="12"/>
  <c r="E28" i="12"/>
  <c r="D28" i="12"/>
  <c r="S27" i="12"/>
  <c r="T27" i="12" s="1"/>
  <c r="K27" i="12"/>
  <c r="G27" i="12"/>
  <c r="F27" i="12"/>
  <c r="E27" i="12"/>
  <c r="D27" i="12"/>
  <c r="S26" i="12"/>
  <c r="T26" i="12" s="1"/>
  <c r="K26" i="12"/>
  <c r="G26" i="12"/>
  <c r="F26" i="12"/>
  <c r="E26" i="12"/>
  <c r="D26" i="12"/>
  <c r="S25" i="12"/>
  <c r="K25" i="12"/>
  <c r="G25" i="12"/>
  <c r="F25" i="12"/>
  <c r="E25" i="12"/>
  <c r="D25" i="12"/>
  <c r="S24" i="12"/>
  <c r="T25" i="12" s="1"/>
  <c r="K24" i="12"/>
  <c r="G24" i="12"/>
  <c r="F24" i="12"/>
  <c r="E24" i="12"/>
  <c r="D24" i="12"/>
  <c r="S23" i="12"/>
  <c r="K23" i="12"/>
  <c r="G23" i="12"/>
  <c r="F23" i="12"/>
  <c r="E23" i="12"/>
  <c r="D23" i="12"/>
  <c r="S22" i="12"/>
  <c r="T22" i="12" s="1"/>
  <c r="K22" i="12"/>
  <c r="G22" i="12"/>
  <c r="F22" i="12"/>
  <c r="E22" i="12"/>
  <c r="D22" i="12"/>
  <c r="S21" i="12"/>
  <c r="T21" i="12" s="1"/>
  <c r="K21" i="12"/>
  <c r="G21" i="12"/>
  <c r="F21" i="12"/>
  <c r="E21" i="12"/>
  <c r="D21" i="12"/>
  <c r="S20" i="12"/>
  <c r="K20" i="12"/>
  <c r="G20" i="12"/>
  <c r="F20" i="12"/>
  <c r="E20" i="12"/>
  <c r="D20" i="12"/>
  <c r="S19" i="12"/>
  <c r="T19" i="12" s="1"/>
  <c r="K19" i="12"/>
  <c r="G19" i="12"/>
  <c r="F19" i="12"/>
  <c r="E19" i="12"/>
  <c r="D19" i="12"/>
  <c r="S18" i="12"/>
  <c r="T18" i="12" s="1"/>
  <c r="K18" i="12"/>
  <c r="G18" i="12"/>
  <c r="F18" i="12"/>
  <c r="E18" i="12"/>
  <c r="D18" i="12"/>
  <c r="S17" i="12"/>
  <c r="K17" i="12"/>
  <c r="G17" i="12"/>
  <c r="F17" i="12"/>
  <c r="E17" i="12"/>
  <c r="D17" i="12"/>
  <c r="S16" i="12"/>
  <c r="T17" i="12" s="1"/>
  <c r="K16" i="12"/>
  <c r="G16" i="12"/>
  <c r="F16" i="12"/>
  <c r="E16" i="12"/>
  <c r="D16" i="12"/>
  <c r="S15" i="12"/>
  <c r="K15" i="12"/>
  <c r="G15" i="12"/>
  <c r="F15" i="12"/>
  <c r="E15" i="12"/>
  <c r="D15" i="12"/>
  <c r="S14" i="12"/>
  <c r="T14" i="12" s="1"/>
  <c r="K14" i="12"/>
  <c r="G14" i="12"/>
  <c r="F14" i="12"/>
  <c r="E14" i="12"/>
  <c r="D14" i="12"/>
  <c r="S13" i="12"/>
  <c r="T13" i="12" s="1"/>
  <c r="K13" i="12"/>
  <c r="G13" i="12"/>
  <c r="F13" i="12"/>
  <c r="E13" i="12"/>
  <c r="D13" i="12"/>
  <c r="S12" i="12"/>
  <c r="K12" i="12"/>
  <c r="G12" i="12"/>
  <c r="F12" i="12"/>
  <c r="E12" i="12"/>
  <c r="D12" i="12"/>
  <c r="S11" i="12"/>
  <c r="T11" i="12" s="1"/>
  <c r="K11" i="12"/>
  <c r="G11" i="12"/>
  <c r="F11" i="12"/>
  <c r="E11" i="12"/>
  <c r="D11" i="12"/>
  <c r="S10" i="12"/>
  <c r="T10" i="12" s="1"/>
  <c r="K10" i="12"/>
  <c r="G10" i="12"/>
  <c r="F10" i="12"/>
  <c r="E10" i="12"/>
  <c r="D10" i="12"/>
  <c r="S9" i="12"/>
  <c r="H3" i="12" s="1"/>
  <c r="K9" i="12"/>
  <c r="G9" i="12"/>
  <c r="F9" i="12"/>
  <c r="E9" i="12"/>
  <c r="D9" i="12"/>
  <c r="H5" i="12"/>
  <c r="G5" i="12"/>
  <c r="B5" i="12"/>
  <c r="I3" i="12"/>
  <c r="B3" i="12"/>
  <c r="B1" i="12"/>
  <c r="J55" i="14"/>
  <c r="E55" i="14"/>
  <c r="I53" i="14"/>
  <c r="G53" i="14"/>
  <c r="E53" i="14"/>
  <c r="C53" i="14"/>
  <c r="I52" i="14"/>
  <c r="J33" i="14"/>
  <c r="E33" i="14"/>
  <c r="I31" i="14"/>
  <c r="G31" i="14"/>
  <c r="E31" i="14"/>
  <c r="C31" i="14"/>
  <c r="I30" i="14"/>
  <c r="J11" i="14"/>
  <c r="E11" i="14"/>
  <c r="R10" i="14"/>
  <c r="R9" i="14"/>
  <c r="I9" i="14"/>
  <c r="G9" i="14"/>
  <c r="E9" i="14"/>
  <c r="C9" i="14"/>
  <c r="R8" i="14"/>
  <c r="F3" i="14" s="1"/>
  <c r="I8" i="14"/>
  <c r="G5" i="14"/>
  <c r="E5" i="14"/>
  <c r="B5" i="14"/>
  <c r="H3" i="14"/>
  <c r="B3" i="14"/>
  <c r="B1" i="14"/>
  <c r="S38" i="9"/>
  <c r="T38" i="9" s="1"/>
  <c r="K38" i="9"/>
  <c r="G38" i="9"/>
  <c r="F38" i="9"/>
  <c r="E38" i="9"/>
  <c r="D38" i="9"/>
  <c r="S37" i="9"/>
  <c r="K37" i="9"/>
  <c r="G37" i="9"/>
  <c r="F37" i="9"/>
  <c r="E37" i="9"/>
  <c r="D37" i="9"/>
  <c r="S36" i="9"/>
  <c r="T37" i="9" s="1"/>
  <c r="K36" i="9"/>
  <c r="G36" i="9"/>
  <c r="F36" i="9"/>
  <c r="E36" i="9"/>
  <c r="D36" i="9"/>
  <c r="S35" i="9"/>
  <c r="T35" i="9" s="1"/>
  <c r="K35" i="9"/>
  <c r="G35" i="9"/>
  <c r="F35" i="9"/>
  <c r="E35" i="9"/>
  <c r="D35" i="9"/>
  <c r="S34" i="9"/>
  <c r="K34" i="9"/>
  <c r="G34" i="9"/>
  <c r="F34" i="9"/>
  <c r="E34" i="9"/>
  <c r="D34" i="9"/>
  <c r="S33" i="9"/>
  <c r="T33" i="9" s="1"/>
  <c r="K33" i="9"/>
  <c r="G33" i="9"/>
  <c r="F33" i="9"/>
  <c r="E33" i="9"/>
  <c r="D33" i="9"/>
  <c r="S32" i="9"/>
  <c r="K32" i="9"/>
  <c r="G32" i="9"/>
  <c r="F32" i="9"/>
  <c r="E32" i="9"/>
  <c r="D32" i="9"/>
  <c r="S31" i="9"/>
  <c r="T31" i="9" s="1"/>
  <c r="K31" i="9"/>
  <c r="G31" i="9"/>
  <c r="F31" i="9"/>
  <c r="E31" i="9"/>
  <c r="D31" i="9"/>
  <c r="S30" i="9"/>
  <c r="T30" i="9" s="1"/>
  <c r="K30" i="9"/>
  <c r="G30" i="9"/>
  <c r="F30" i="9"/>
  <c r="E30" i="9"/>
  <c r="D30" i="9"/>
  <c r="S29" i="9"/>
  <c r="K29" i="9"/>
  <c r="G29" i="9"/>
  <c r="F29" i="9"/>
  <c r="E29" i="9"/>
  <c r="D29" i="9"/>
  <c r="S28" i="9"/>
  <c r="T29" i="9" s="1"/>
  <c r="K28" i="9"/>
  <c r="G28" i="9"/>
  <c r="F28" i="9"/>
  <c r="E28" i="9"/>
  <c r="D28" i="9"/>
  <c r="S27" i="9"/>
  <c r="T27" i="9" s="1"/>
  <c r="K27" i="9"/>
  <c r="G27" i="9"/>
  <c r="F27" i="9"/>
  <c r="E27" i="9"/>
  <c r="D27" i="9"/>
  <c r="S26" i="9"/>
  <c r="K26" i="9"/>
  <c r="G26" i="9"/>
  <c r="F26" i="9"/>
  <c r="E26" i="9"/>
  <c r="D26" i="9"/>
  <c r="S25" i="9"/>
  <c r="T25" i="9" s="1"/>
  <c r="K25" i="9"/>
  <c r="G25" i="9"/>
  <c r="F25" i="9"/>
  <c r="E25" i="9"/>
  <c r="D25" i="9"/>
  <c r="S24" i="9"/>
  <c r="K24" i="9"/>
  <c r="G24" i="9"/>
  <c r="F24" i="9"/>
  <c r="E24" i="9"/>
  <c r="D24" i="9"/>
  <c r="S23" i="9"/>
  <c r="T23" i="9" s="1"/>
  <c r="K23" i="9"/>
  <c r="G23" i="9"/>
  <c r="F23" i="9"/>
  <c r="E23" i="9"/>
  <c r="D23" i="9"/>
  <c r="S22" i="9"/>
  <c r="T22" i="9" s="1"/>
  <c r="K22" i="9"/>
  <c r="G22" i="9"/>
  <c r="F22" i="9"/>
  <c r="E22" i="9"/>
  <c r="D22" i="9"/>
  <c r="S21" i="9"/>
  <c r="K21" i="9"/>
  <c r="G21" i="9"/>
  <c r="F21" i="9"/>
  <c r="E21" i="9"/>
  <c r="D21" i="9"/>
  <c r="S20" i="9"/>
  <c r="T21" i="9" s="1"/>
  <c r="K20" i="9"/>
  <c r="G20" i="9"/>
  <c r="F20" i="9"/>
  <c r="E20" i="9"/>
  <c r="D20" i="9"/>
  <c r="S19" i="9"/>
  <c r="T19" i="9" s="1"/>
  <c r="K19" i="9"/>
  <c r="G19" i="9"/>
  <c r="F19" i="9"/>
  <c r="E19" i="9"/>
  <c r="D19" i="9"/>
  <c r="S18" i="9"/>
  <c r="K18" i="9"/>
  <c r="G18" i="9"/>
  <c r="F18" i="9"/>
  <c r="E18" i="9"/>
  <c r="D18" i="9"/>
  <c r="S17" i="9"/>
  <c r="T18" i="9" s="1"/>
  <c r="K17" i="9"/>
  <c r="G17" i="9"/>
  <c r="F17" i="9"/>
  <c r="E17" i="9"/>
  <c r="D17" i="9"/>
  <c r="S16" i="9"/>
  <c r="K16" i="9"/>
  <c r="G16" i="9"/>
  <c r="F16" i="9"/>
  <c r="E16" i="9"/>
  <c r="D16" i="9"/>
  <c r="S15" i="9"/>
  <c r="T15" i="9" s="1"/>
  <c r="K15" i="9"/>
  <c r="G15" i="9"/>
  <c r="F15" i="9"/>
  <c r="E15" i="9"/>
  <c r="D15" i="9"/>
  <c r="S14" i="9"/>
  <c r="T14" i="9" s="1"/>
  <c r="K14" i="9"/>
  <c r="G14" i="9"/>
  <c r="F14" i="9"/>
  <c r="E14" i="9"/>
  <c r="D14" i="9"/>
  <c r="S13" i="9"/>
  <c r="K13" i="9"/>
  <c r="G13" i="9"/>
  <c r="F13" i="9"/>
  <c r="E13" i="9"/>
  <c r="D13" i="9"/>
  <c r="S12" i="9"/>
  <c r="T13" i="9" s="1"/>
  <c r="K12" i="9"/>
  <c r="G12" i="9"/>
  <c r="F12" i="9"/>
  <c r="E12" i="9"/>
  <c r="D12" i="9"/>
  <c r="S11" i="9"/>
  <c r="T11" i="9" s="1"/>
  <c r="K11" i="9"/>
  <c r="G11" i="9"/>
  <c r="F11" i="9"/>
  <c r="E11" i="9"/>
  <c r="D11" i="9"/>
  <c r="S10" i="9"/>
  <c r="K10" i="9"/>
  <c r="G10" i="9"/>
  <c r="F10" i="9"/>
  <c r="E10" i="9"/>
  <c r="D10" i="9"/>
  <c r="S9" i="9"/>
  <c r="D13" i="13" s="1"/>
  <c r="K9" i="9"/>
  <c r="G9" i="9"/>
  <c r="F9" i="9"/>
  <c r="E9" i="9"/>
  <c r="D9" i="9"/>
  <c r="H5" i="9"/>
  <c r="G5" i="9"/>
  <c r="B5" i="9"/>
  <c r="I3" i="9"/>
  <c r="B3" i="9"/>
  <c r="B1" i="9"/>
  <c r="J51" i="8"/>
  <c r="G49" i="8"/>
  <c r="E49" i="8"/>
  <c r="C49" i="8"/>
  <c r="J31" i="8"/>
  <c r="G29" i="8"/>
  <c r="E29" i="8"/>
  <c r="C29" i="8"/>
  <c r="J11" i="8"/>
  <c r="R10" i="8"/>
  <c r="R9" i="8"/>
  <c r="G9" i="8"/>
  <c r="E9" i="8"/>
  <c r="C9" i="8"/>
  <c r="R8" i="8"/>
  <c r="G5" i="8"/>
  <c r="E5" i="8"/>
  <c r="B5" i="8"/>
  <c r="H3" i="8"/>
  <c r="B3" i="8"/>
  <c r="E11" i="8" s="1"/>
  <c r="B1" i="8"/>
  <c r="B12" i="4"/>
  <c r="D2" i="4"/>
  <c r="P2000" i="3"/>
  <c r="O2000" i="3"/>
  <c r="N2000" i="3"/>
  <c r="M2000" i="3"/>
  <c r="L2000" i="3"/>
  <c r="P1999" i="3"/>
  <c r="O1999" i="3"/>
  <c r="N1999" i="3"/>
  <c r="M1999" i="3"/>
  <c r="L1999" i="3"/>
  <c r="P1998" i="3"/>
  <c r="O1998" i="3"/>
  <c r="N1998" i="3"/>
  <c r="M1998" i="3"/>
  <c r="L1998" i="3"/>
  <c r="P1997" i="3"/>
  <c r="O1997" i="3"/>
  <c r="N1997" i="3"/>
  <c r="M1997" i="3"/>
  <c r="L1997" i="3"/>
  <c r="P1996" i="3"/>
  <c r="O1996" i="3"/>
  <c r="N1996" i="3"/>
  <c r="M1996" i="3"/>
  <c r="L1996" i="3"/>
  <c r="P1995" i="3"/>
  <c r="O1995" i="3"/>
  <c r="N1995" i="3"/>
  <c r="M1995" i="3"/>
  <c r="L1995" i="3"/>
  <c r="P1994" i="3"/>
  <c r="O1994" i="3"/>
  <c r="N1994" i="3"/>
  <c r="M1994" i="3"/>
  <c r="L1994" i="3"/>
  <c r="P1993" i="3"/>
  <c r="O1993" i="3"/>
  <c r="N1993" i="3"/>
  <c r="M1993" i="3"/>
  <c r="L1993" i="3"/>
  <c r="P1992" i="3"/>
  <c r="O1992" i="3"/>
  <c r="N1992" i="3"/>
  <c r="M1992" i="3"/>
  <c r="L1992" i="3"/>
  <c r="P1991" i="3"/>
  <c r="O1991" i="3"/>
  <c r="N1991" i="3"/>
  <c r="M1991" i="3"/>
  <c r="L1991" i="3"/>
  <c r="P1990" i="3"/>
  <c r="O1990" i="3"/>
  <c r="N1990" i="3"/>
  <c r="M1990" i="3"/>
  <c r="L1990" i="3"/>
  <c r="P1989" i="3"/>
  <c r="O1989" i="3"/>
  <c r="N1989" i="3"/>
  <c r="M1989" i="3"/>
  <c r="L1989" i="3"/>
  <c r="P1988" i="3"/>
  <c r="O1988" i="3"/>
  <c r="N1988" i="3"/>
  <c r="M1988" i="3"/>
  <c r="L1988" i="3"/>
  <c r="P1987" i="3"/>
  <c r="O1987" i="3"/>
  <c r="N1987" i="3"/>
  <c r="M1987" i="3"/>
  <c r="L1987" i="3"/>
  <c r="P1986" i="3"/>
  <c r="O1986" i="3"/>
  <c r="N1986" i="3"/>
  <c r="M1986" i="3"/>
  <c r="L1986" i="3"/>
  <c r="P1985" i="3"/>
  <c r="O1985" i="3"/>
  <c r="N1985" i="3"/>
  <c r="M1985" i="3"/>
  <c r="L1985" i="3"/>
  <c r="P1984" i="3"/>
  <c r="O1984" i="3"/>
  <c r="N1984" i="3"/>
  <c r="M1984" i="3"/>
  <c r="L1984" i="3"/>
  <c r="P1983" i="3"/>
  <c r="O1983" i="3"/>
  <c r="N1983" i="3"/>
  <c r="M1983" i="3"/>
  <c r="L1983" i="3"/>
  <c r="P1982" i="3"/>
  <c r="O1982" i="3"/>
  <c r="N1982" i="3"/>
  <c r="M1982" i="3"/>
  <c r="L1982" i="3"/>
  <c r="P1981" i="3"/>
  <c r="O1981" i="3"/>
  <c r="N1981" i="3"/>
  <c r="M1981" i="3"/>
  <c r="L1981" i="3"/>
  <c r="P1980" i="3"/>
  <c r="O1980" i="3"/>
  <c r="N1980" i="3"/>
  <c r="M1980" i="3"/>
  <c r="L1980" i="3"/>
  <c r="P1979" i="3"/>
  <c r="O1979" i="3"/>
  <c r="N1979" i="3"/>
  <c r="M1979" i="3"/>
  <c r="L1979" i="3"/>
  <c r="P1978" i="3"/>
  <c r="O1978" i="3"/>
  <c r="N1978" i="3"/>
  <c r="M1978" i="3"/>
  <c r="L1978" i="3"/>
  <c r="P1977" i="3"/>
  <c r="O1977" i="3"/>
  <c r="N1977" i="3"/>
  <c r="M1977" i="3"/>
  <c r="L1977" i="3"/>
  <c r="P1976" i="3"/>
  <c r="O1976" i="3"/>
  <c r="N1976" i="3"/>
  <c r="M1976" i="3"/>
  <c r="L1976" i="3"/>
  <c r="P1975" i="3"/>
  <c r="O1975" i="3"/>
  <c r="N1975" i="3"/>
  <c r="M1975" i="3"/>
  <c r="L1975" i="3"/>
  <c r="P1974" i="3"/>
  <c r="O1974" i="3"/>
  <c r="N1974" i="3"/>
  <c r="M1974" i="3"/>
  <c r="L1974" i="3"/>
  <c r="P1973" i="3"/>
  <c r="O1973" i="3"/>
  <c r="N1973" i="3"/>
  <c r="M1973" i="3"/>
  <c r="L1973" i="3"/>
  <c r="P1972" i="3"/>
  <c r="O1972" i="3"/>
  <c r="N1972" i="3"/>
  <c r="M1972" i="3"/>
  <c r="L1972" i="3"/>
  <c r="P1971" i="3"/>
  <c r="O1971" i="3"/>
  <c r="N1971" i="3"/>
  <c r="M1971" i="3"/>
  <c r="L1971" i="3"/>
  <c r="P1970" i="3"/>
  <c r="O1970" i="3"/>
  <c r="N1970" i="3"/>
  <c r="M1970" i="3"/>
  <c r="L1970" i="3"/>
  <c r="P1969" i="3"/>
  <c r="O1969" i="3"/>
  <c r="N1969" i="3"/>
  <c r="M1969" i="3"/>
  <c r="L1969" i="3"/>
  <c r="P1968" i="3"/>
  <c r="O1968" i="3"/>
  <c r="N1968" i="3"/>
  <c r="M1968" i="3"/>
  <c r="L1968" i="3"/>
  <c r="P1967" i="3"/>
  <c r="O1967" i="3"/>
  <c r="N1967" i="3"/>
  <c r="M1967" i="3"/>
  <c r="L1967" i="3"/>
  <c r="P1966" i="3"/>
  <c r="O1966" i="3"/>
  <c r="N1966" i="3"/>
  <c r="M1966" i="3"/>
  <c r="L1966" i="3"/>
  <c r="P1965" i="3"/>
  <c r="O1965" i="3"/>
  <c r="N1965" i="3"/>
  <c r="M1965" i="3"/>
  <c r="L1965" i="3"/>
  <c r="P1964" i="3"/>
  <c r="O1964" i="3"/>
  <c r="N1964" i="3"/>
  <c r="M1964" i="3"/>
  <c r="L1964" i="3"/>
  <c r="P1963" i="3"/>
  <c r="O1963" i="3"/>
  <c r="N1963" i="3"/>
  <c r="M1963" i="3"/>
  <c r="L1963" i="3"/>
  <c r="P1962" i="3"/>
  <c r="O1962" i="3"/>
  <c r="N1962" i="3"/>
  <c r="M1962" i="3"/>
  <c r="L1962" i="3"/>
  <c r="P1961" i="3"/>
  <c r="O1961" i="3"/>
  <c r="N1961" i="3"/>
  <c r="M1961" i="3"/>
  <c r="L1961" i="3"/>
  <c r="P1960" i="3"/>
  <c r="O1960" i="3"/>
  <c r="N1960" i="3"/>
  <c r="M1960" i="3"/>
  <c r="L1960" i="3"/>
  <c r="P1959" i="3"/>
  <c r="O1959" i="3"/>
  <c r="N1959" i="3"/>
  <c r="M1959" i="3"/>
  <c r="L1959" i="3"/>
  <c r="P1958" i="3"/>
  <c r="O1958" i="3"/>
  <c r="N1958" i="3"/>
  <c r="M1958" i="3"/>
  <c r="L1958" i="3"/>
  <c r="P1957" i="3"/>
  <c r="O1957" i="3"/>
  <c r="N1957" i="3"/>
  <c r="M1957" i="3"/>
  <c r="L1957" i="3"/>
  <c r="P1956" i="3"/>
  <c r="O1956" i="3"/>
  <c r="N1956" i="3"/>
  <c r="M1956" i="3"/>
  <c r="L1956" i="3"/>
  <c r="P1955" i="3"/>
  <c r="O1955" i="3"/>
  <c r="N1955" i="3"/>
  <c r="M1955" i="3"/>
  <c r="L1955" i="3"/>
  <c r="P1954" i="3"/>
  <c r="O1954" i="3"/>
  <c r="N1954" i="3"/>
  <c r="M1954" i="3"/>
  <c r="L1954" i="3"/>
  <c r="P1953" i="3"/>
  <c r="O1953" i="3"/>
  <c r="N1953" i="3"/>
  <c r="M1953" i="3"/>
  <c r="L1953" i="3"/>
  <c r="P1952" i="3"/>
  <c r="O1952" i="3"/>
  <c r="N1952" i="3"/>
  <c r="M1952" i="3"/>
  <c r="L1952" i="3"/>
  <c r="P1951" i="3"/>
  <c r="O1951" i="3"/>
  <c r="N1951" i="3"/>
  <c r="M1951" i="3"/>
  <c r="L1951" i="3"/>
  <c r="P1950" i="3"/>
  <c r="O1950" i="3"/>
  <c r="N1950" i="3"/>
  <c r="M1950" i="3"/>
  <c r="L1950" i="3"/>
  <c r="P1949" i="3"/>
  <c r="O1949" i="3"/>
  <c r="N1949" i="3"/>
  <c r="M1949" i="3"/>
  <c r="L1949" i="3"/>
  <c r="P1948" i="3"/>
  <c r="O1948" i="3"/>
  <c r="N1948" i="3"/>
  <c r="M1948" i="3"/>
  <c r="L1948" i="3"/>
  <c r="P1947" i="3"/>
  <c r="O1947" i="3"/>
  <c r="N1947" i="3"/>
  <c r="M1947" i="3"/>
  <c r="L1947" i="3"/>
  <c r="P1946" i="3"/>
  <c r="O1946" i="3"/>
  <c r="N1946" i="3"/>
  <c r="M1946" i="3"/>
  <c r="L1946" i="3"/>
  <c r="P1945" i="3"/>
  <c r="O1945" i="3"/>
  <c r="N1945" i="3"/>
  <c r="M1945" i="3"/>
  <c r="L1945" i="3"/>
  <c r="P1944" i="3"/>
  <c r="O1944" i="3"/>
  <c r="N1944" i="3"/>
  <c r="M1944" i="3"/>
  <c r="L1944" i="3"/>
  <c r="P1943" i="3"/>
  <c r="O1943" i="3"/>
  <c r="N1943" i="3"/>
  <c r="M1943" i="3"/>
  <c r="L1943" i="3"/>
  <c r="P1942" i="3"/>
  <c r="O1942" i="3"/>
  <c r="N1942" i="3"/>
  <c r="M1942" i="3"/>
  <c r="L1942" i="3"/>
  <c r="P1941" i="3"/>
  <c r="O1941" i="3"/>
  <c r="N1941" i="3"/>
  <c r="M1941" i="3"/>
  <c r="L1941" i="3"/>
  <c r="P1940" i="3"/>
  <c r="O1940" i="3"/>
  <c r="N1940" i="3"/>
  <c r="M1940" i="3"/>
  <c r="L1940" i="3"/>
  <c r="P1939" i="3"/>
  <c r="O1939" i="3"/>
  <c r="N1939" i="3"/>
  <c r="M1939" i="3"/>
  <c r="L1939" i="3"/>
  <c r="P1938" i="3"/>
  <c r="O1938" i="3"/>
  <c r="N1938" i="3"/>
  <c r="M1938" i="3"/>
  <c r="L1938" i="3"/>
  <c r="P1937" i="3"/>
  <c r="O1937" i="3"/>
  <c r="N1937" i="3"/>
  <c r="M1937" i="3"/>
  <c r="L1937" i="3"/>
  <c r="P1936" i="3"/>
  <c r="O1936" i="3"/>
  <c r="N1936" i="3"/>
  <c r="M1936" i="3"/>
  <c r="L1936" i="3"/>
  <c r="P1935" i="3"/>
  <c r="O1935" i="3"/>
  <c r="N1935" i="3"/>
  <c r="M1935" i="3"/>
  <c r="L1935" i="3"/>
  <c r="P1934" i="3"/>
  <c r="O1934" i="3"/>
  <c r="N1934" i="3"/>
  <c r="M1934" i="3"/>
  <c r="L1934" i="3"/>
  <c r="P1933" i="3"/>
  <c r="O1933" i="3"/>
  <c r="N1933" i="3"/>
  <c r="M1933" i="3"/>
  <c r="L1933" i="3"/>
  <c r="P1932" i="3"/>
  <c r="O1932" i="3"/>
  <c r="N1932" i="3"/>
  <c r="M1932" i="3"/>
  <c r="L1932" i="3"/>
  <c r="P1931" i="3"/>
  <c r="O1931" i="3"/>
  <c r="N1931" i="3"/>
  <c r="M1931" i="3"/>
  <c r="L1931" i="3"/>
  <c r="P1930" i="3"/>
  <c r="O1930" i="3"/>
  <c r="N1930" i="3"/>
  <c r="M1930" i="3"/>
  <c r="L1930" i="3"/>
  <c r="P1929" i="3"/>
  <c r="O1929" i="3"/>
  <c r="N1929" i="3"/>
  <c r="M1929" i="3"/>
  <c r="L1929" i="3"/>
  <c r="P1928" i="3"/>
  <c r="O1928" i="3"/>
  <c r="N1928" i="3"/>
  <c r="M1928" i="3"/>
  <c r="L1928" i="3"/>
  <c r="P1927" i="3"/>
  <c r="O1927" i="3"/>
  <c r="N1927" i="3"/>
  <c r="M1927" i="3"/>
  <c r="L1927" i="3"/>
  <c r="P1926" i="3"/>
  <c r="O1926" i="3"/>
  <c r="N1926" i="3"/>
  <c r="M1926" i="3"/>
  <c r="L1926" i="3"/>
  <c r="P1925" i="3"/>
  <c r="O1925" i="3"/>
  <c r="N1925" i="3"/>
  <c r="M1925" i="3"/>
  <c r="L1925" i="3"/>
  <c r="P1924" i="3"/>
  <c r="O1924" i="3"/>
  <c r="N1924" i="3"/>
  <c r="M1924" i="3"/>
  <c r="L1924" i="3"/>
  <c r="P1923" i="3"/>
  <c r="O1923" i="3"/>
  <c r="N1923" i="3"/>
  <c r="M1923" i="3"/>
  <c r="L1923" i="3"/>
  <c r="P1922" i="3"/>
  <c r="O1922" i="3"/>
  <c r="N1922" i="3"/>
  <c r="M1922" i="3"/>
  <c r="L1922" i="3"/>
  <c r="P1921" i="3"/>
  <c r="O1921" i="3"/>
  <c r="N1921" i="3"/>
  <c r="M1921" i="3"/>
  <c r="L1921" i="3"/>
  <c r="P1920" i="3"/>
  <c r="O1920" i="3"/>
  <c r="N1920" i="3"/>
  <c r="M1920" i="3"/>
  <c r="L1920" i="3"/>
  <c r="P1919" i="3"/>
  <c r="O1919" i="3"/>
  <c r="N1919" i="3"/>
  <c r="M1919" i="3"/>
  <c r="L1919" i="3"/>
  <c r="P1918" i="3"/>
  <c r="O1918" i="3"/>
  <c r="N1918" i="3"/>
  <c r="M1918" i="3"/>
  <c r="L1918" i="3"/>
  <c r="P1917" i="3"/>
  <c r="O1917" i="3"/>
  <c r="N1917" i="3"/>
  <c r="M1917" i="3"/>
  <c r="L1917" i="3"/>
  <c r="P1916" i="3"/>
  <c r="O1916" i="3"/>
  <c r="N1916" i="3"/>
  <c r="M1916" i="3"/>
  <c r="L1916" i="3"/>
  <c r="P1915" i="3"/>
  <c r="O1915" i="3"/>
  <c r="N1915" i="3"/>
  <c r="M1915" i="3"/>
  <c r="L1915" i="3"/>
  <c r="P1914" i="3"/>
  <c r="O1914" i="3"/>
  <c r="N1914" i="3"/>
  <c r="M1914" i="3"/>
  <c r="L1914" i="3"/>
  <c r="P1913" i="3"/>
  <c r="O1913" i="3"/>
  <c r="N1913" i="3"/>
  <c r="M1913" i="3"/>
  <c r="L1913" i="3"/>
  <c r="P1912" i="3"/>
  <c r="O1912" i="3"/>
  <c r="N1912" i="3"/>
  <c r="M1912" i="3"/>
  <c r="L1912" i="3"/>
  <c r="P1911" i="3"/>
  <c r="O1911" i="3"/>
  <c r="N1911" i="3"/>
  <c r="M1911" i="3"/>
  <c r="L1911" i="3"/>
  <c r="P1910" i="3"/>
  <c r="O1910" i="3"/>
  <c r="N1910" i="3"/>
  <c r="M1910" i="3"/>
  <c r="L1910" i="3"/>
  <c r="P1909" i="3"/>
  <c r="O1909" i="3"/>
  <c r="N1909" i="3"/>
  <c r="M1909" i="3"/>
  <c r="L1909" i="3"/>
  <c r="P1908" i="3"/>
  <c r="O1908" i="3"/>
  <c r="N1908" i="3"/>
  <c r="M1908" i="3"/>
  <c r="L1908" i="3"/>
  <c r="P1907" i="3"/>
  <c r="O1907" i="3"/>
  <c r="N1907" i="3"/>
  <c r="M1907" i="3"/>
  <c r="L1907" i="3"/>
  <c r="P1906" i="3"/>
  <c r="O1906" i="3"/>
  <c r="N1906" i="3"/>
  <c r="M1906" i="3"/>
  <c r="L1906" i="3"/>
  <c r="P1905" i="3"/>
  <c r="O1905" i="3"/>
  <c r="N1905" i="3"/>
  <c r="M1905" i="3"/>
  <c r="L1905" i="3"/>
  <c r="P1904" i="3"/>
  <c r="O1904" i="3"/>
  <c r="N1904" i="3"/>
  <c r="M1904" i="3"/>
  <c r="L1904" i="3"/>
  <c r="P1903" i="3"/>
  <c r="O1903" i="3"/>
  <c r="N1903" i="3"/>
  <c r="M1903" i="3"/>
  <c r="L1903" i="3"/>
  <c r="P1902" i="3"/>
  <c r="O1902" i="3"/>
  <c r="N1902" i="3"/>
  <c r="M1902" i="3"/>
  <c r="L1902" i="3"/>
  <c r="P1901" i="3"/>
  <c r="O1901" i="3"/>
  <c r="N1901" i="3"/>
  <c r="M1901" i="3"/>
  <c r="L1901" i="3"/>
  <c r="P1900" i="3"/>
  <c r="O1900" i="3"/>
  <c r="N1900" i="3"/>
  <c r="M1900" i="3"/>
  <c r="L1900" i="3"/>
  <c r="P1899" i="3"/>
  <c r="O1899" i="3"/>
  <c r="N1899" i="3"/>
  <c r="M1899" i="3"/>
  <c r="L1899" i="3"/>
  <c r="P1898" i="3"/>
  <c r="O1898" i="3"/>
  <c r="N1898" i="3"/>
  <c r="M1898" i="3"/>
  <c r="L1898" i="3"/>
  <c r="P1897" i="3"/>
  <c r="O1897" i="3"/>
  <c r="N1897" i="3"/>
  <c r="M1897" i="3"/>
  <c r="L1897" i="3"/>
  <c r="P1896" i="3"/>
  <c r="O1896" i="3"/>
  <c r="N1896" i="3"/>
  <c r="M1896" i="3"/>
  <c r="L1896" i="3"/>
  <c r="P1895" i="3"/>
  <c r="O1895" i="3"/>
  <c r="N1895" i="3"/>
  <c r="M1895" i="3"/>
  <c r="L1895" i="3"/>
  <c r="P1894" i="3"/>
  <c r="O1894" i="3"/>
  <c r="N1894" i="3"/>
  <c r="M1894" i="3"/>
  <c r="L1894" i="3"/>
  <c r="P1893" i="3"/>
  <c r="O1893" i="3"/>
  <c r="N1893" i="3"/>
  <c r="M1893" i="3"/>
  <c r="L1893" i="3"/>
  <c r="P1892" i="3"/>
  <c r="O1892" i="3"/>
  <c r="N1892" i="3"/>
  <c r="M1892" i="3"/>
  <c r="L1892" i="3"/>
  <c r="P1891" i="3"/>
  <c r="O1891" i="3"/>
  <c r="N1891" i="3"/>
  <c r="M1891" i="3"/>
  <c r="L1891" i="3"/>
  <c r="P1890" i="3"/>
  <c r="O1890" i="3"/>
  <c r="N1890" i="3"/>
  <c r="M1890" i="3"/>
  <c r="L1890" i="3"/>
  <c r="P1889" i="3"/>
  <c r="O1889" i="3"/>
  <c r="N1889" i="3"/>
  <c r="M1889" i="3"/>
  <c r="L1889" i="3"/>
  <c r="P1888" i="3"/>
  <c r="O1888" i="3"/>
  <c r="N1888" i="3"/>
  <c r="M1888" i="3"/>
  <c r="L1888" i="3"/>
  <c r="P1887" i="3"/>
  <c r="O1887" i="3"/>
  <c r="N1887" i="3"/>
  <c r="M1887" i="3"/>
  <c r="L1887" i="3"/>
  <c r="P1886" i="3"/>
  <c r="O1886" i="3"/>
  <c r="N1886" i="3"/>
  <c r="M1886" i="3"/>
  <c r="L1886" i="3"/>
  <c r="P1885" i="3"/>
  <c r="O1885" i="3"/>
  <c r="N1885" i="3"/>
  <c r="M1885" i="3"/>
  <c r="L1885" i="3"/>
  <c r="P1884" i="3"/>
  <c r="O1884" i="3"/>
  <c r="N1884" i="3"/>
  <c r="M1884" i="3"/>
  <c r="L1884" i="3"/>
  <c r="P1883" i="3"/>
  <c r="O1883" i="3"/>
  <c r="N1883" i="3"/>
  <c r="M1883" i="3"/>
  <c r="L1883" i="3"/>
  <c r="P1882" i="3"/>
  <c r="O1882" i="3"/>
  <c r="N1882" i="3"/>
  <c r="M1882" i="3"/>
  <c r="L1882" i="3"/>
  <c r="P1881" i="3"/>
  <c r="O1881" i="3"/>
  <c r="N1881" i="3"/>
  <c r="M1881" i="3"/>
  <c r="L1881" i="3"/>
  <c r="P1880" i="3"/>
  <c r="O1880" i="3"/>
  <c r="N1880" i="3"/>
  <c r="M1880" i="3"/>
  <c r="L1880" i="3"/>
  <c r="P1879" i="3"/>
  <c r="O1879" i="3"/>
  <c r="N1879" i="3"/>
  <c r="M1879" i="3"/>
  <c r="L1879" i="3"/>
  <c r="P1878" i="3"/>
  <c r="O1878" i="3"/>
  <c r="N1878" i="3"/>
  <c r="M1878" i="3"/>
  <c r="L1878" i="3"/>
  <c r="P1877" i="3"/>
  <c r="O1877" i="3"/>
  <c r="N1877" i="3"/>
  <c r="M1877" i="3"/>
  <c r="L1877" i="3"/>
  <c r="P1876" i="3"/>
  <c r="O1876" i="3"/>
  <c r="N1876" i="3"/>
  <c r="M1876" i="3"/>
  <c r="L1876" i="3"/>
  <c r="P1875" i="3"/>
  <c r="O1875" i="3"/>
  <c r="N1875" i="3"/>
  <c r="M1875" i="3"/>
  <c r="L1875" i="3"/>
  <c r="P1874" i="3"/>
  <c r="O1874" i="3"/>
  <c r="N1874" i="3"/>
  <c r="M1874" i="3"/>
  <c r="L1874" i="3"/>
  <c r="P1873" i="3"/>
  <c r="O1873" i="3"/>
  <c r="N1873" i="3"/>
  <c r="M1873" i="3"/>
  <c r="L1873" i="3"/>
  <c r="P1872" i="3"/>
  <c r="O1872" i="3"/>
  <c r="N1872" i="3"/>
  <c r="M1872" i="3"/>
  <c r="L1872" i="3"/>
  <c r="P1871" i="3"/>
  <c r="O1871" i="3"/>
  <c r="N1871" i="3"/>
  <c r="M1871" i="3"/>
  <c r="L1871" i="3"/>
  <c r="P1870" i="3"/>
  <c r="O1870" i="3"/>
  <c r="N1870" i="3"/>
  <c r="M1870" i="3"/>
  <c r="L1870" i="3"/>
  <c r="P1869" i="3"/>
  <c r="O1869" i="3"/>
  <c r="N1869" i="3"/>
  <c r="M1869" i="3"/>
  <c r="L1869" i="3"/>
  <c r="P1868" i="3"/>
  <c r="O1868" i="3"/>
  <c r="N1868" i="3"/>
  <c r="M1868" i="3"/>
  <c r="L1868" i="3"/>
  <c r="P1867" i="3"/>
  <c r="O1867" i="3"/>
  <c r="N1867" i="3"/>
  <c r="M1867" i="3"/>
  <c r="L1867" i="3"/>
  <c r="P1866" i="3"/>
  <c r="O1866" i="3"/>
  <c r="N1866" i="3"/>
  <c r="M1866" i="3"/>
  <c r="L1866" i="3"/>
  <c r="P1865" i="3"/>
  <c r="O1865" i="3"/>
  <c r="N1865" i="3"/>
  <c r="M1865" i="3"/>
  <c r="L1865" i="3"/>
  <c r="P1864" i="3"/>
  <c r="O1864" i="3"/>
  <c r="N1864" i="3"/>
  <c r="M1864" i="3"/>
  <c r="L1864" i="3"/>
  <c r="P1863" i="3"/>
  <c r="O1863" i="3"/>
  <c r="N1863" i="3"/>
  <c r="M1863" i="3"/>
  <c r="L1863" i="3"/>
  <c r="P1862" i="3"/>
  <c r="O1862" i="3"/>
  <c r="N1862" i="3"/>
  <c r="M1862" i="3"/>
  <c r="L1862" i="3"/>
  <c r="P1861" i="3"/>
  <c r="O1861" i="3"/>
  <c r="N1861" i="3"/>
  <c r="M1861" i="3"/>
  <c r="L1861" i="3"/>
  <c r="P1860" i="3"/>
  <c r="O1860" i="3"/>
  <c r="N1860" i="3"/>
  <c r="M1860" i="3"/>
  <c r="L1860" i="3"/>
  <c r="P1859" i="3"/>
  <c r="O1859" i="3"/>
  <c r="N1859" i="3"/>
  <c r="M1859" i="3"/>
  <c r="L1859" i="3"/>
  <c r="P1858" i="3"/>
  <c r="O1858" i="3"/>
  <c r="N1858" i="3"/>
  <c r="M1858" i="3"/>
  <c r="L1858" i="3"/>
  <c r="P1857" i="3"/>
  <c r="O1857" i="3"/>
  <c r="N1857" i="3"/>
  <c r="M1857" i="3"/>
  <c r="L1857" i="3"/>
  <c r="P1856" i="3"/>
  <c r="O1856" i="3"/>
  <c r="N1856" i="3"/>
  <c r="M1856" i="3"/>
  <c r="L1856" i="3"/>
  <c r="P1855" i="3"/>
  <c r="O1855" i="3"/>
  <c r="N1855" i="3"/>
  <c r="M1855" i="3"/>
  <c r="L1855" i="3"/>
  <c r="P1854" i="3"/>
  <c r="O1854" i="3"/>
  <c r="N1854" i="3"/>
  <c r="M1854" i="3"/>
  <c r="L1854" i="3"/>
  <c r="P1853" i="3"/>
  <c r="O1853" i="3"/>
  <c r="N1853" i="3"/>
  <c r="M1853" i="3"/>
  <c r="L1853" i="3"/>
  <c r="P1852" i="3"/>
  <c r="O1852" i="3"/>
  <c r="N1852" i="3"/>
  <c r="M1852" i="3"/>
  <c r="L1852" i="3"/>
  <c r="P1851" i="3"/>
  <c r="O1851" i="3"/>
  <c r="N1851" i="3"/>
  <c r="M1851" i="3"/>
  <c r="L1851" i="3"/>
  <c r="P1850" i="3"/>
  <c r="O1850" i="3"/>
  <c r="N1850" i="3"/>
  <c r="M1850" i="3"/>
  <c r="L1850" i="3"/>
  <c r="P1849" i="3"/>
  <c r="O1849" i="3"/>
  <c r="N1849" i="3"/>
  <c r="M1849" i="3"/>
  <c r="L1849" i="3"/>
  <c r="P1848" i="3"/>
  <c r="O1848" i="3"/>
  <c r="N1848" i="3"/>
  <c r="M1848" i="3"/>
  <c r="L1848" i="3"/>
  <c r="P1847" i="3"/>
  <c r="O1847" i="3"/>
  <c r="N1847" i="3"/>
  <c r="M1847" i="3"/>
  <c r="L1847" i="3"/>
  <c r="P1846" i="3"/>
  <c r="O1846" i="3"/>
  <c r="N1846" i="3"/>
  <c r="M1846" i="3"/>
  <c r="L1846" i="3"/>
  <c r="P1845" i="3"/>
  <c r="O1845" i="3"/>
  <c r="N1845" i="3"/>
  <c r="M1845" i="3"/>
  <c r="L1845" i="3"/>
  <c r="P1844" i="3"/>
  <c r="O1844" i="3"/>
  <c r="N1844" i="3"/>
  <c r="M1844" i="3"/>
  <c r="L1844" i="3"/>
  <c r="P1843" i="3"/>
  <c r="O1843" i="3"/>
  <c r="N1843" i="3"/>
  <c r="M1843" i="3"/>
  <c r="L1843" i="3"/>
  <c r="P1842" i="3"/>
  <c r="O1842" i="3"/>
  <c r="N1842" i="3"/>
  <c r="M1842" i="3"/>
  <c r="L1842" i="3"/>
  <c r="P1841" i="3"/>
  <c r="O1841" i="3"/>
  <c r="N1841" i="3"/>
  <c r="M1841" i="3"/>
  <c r="L1841" i="3"/>
  <c r="P1840" i="3"/>
  <c r="O1840" i="3"/>
  <c r="N1840" i="3"/>
  <c r="M1840" i="3"/>
  <c r="L1840" i="3"/>
  <c r="P1839" i="3"/>
  <c r="O1839" i="3"/>
  <c r="N1839" i="3"/>
  <c r="M1839" i="3"/>
  <c r="L1839" i="3"/>
  <c r="P1838" i="3"/>
  <c r="O1838" i="3"/>
  <c r="N1838" i="3"/>
  <c r="M1838" i="3"/>
  <c r="L1838" i="3"/>
  <c r="P1837" i="3"/>
  <c r="O1837" i="3"/>
  <c r="N1837" i="3"/>
  <c r="M1837" i="3"/>
  <c r="L1837" i="3"/>
  <c r="P1836" i="3"/>
  <c r="O1836" i="3"/>
  <c r="N1836" i="3"/>
  <c r="M1836" i="3"/>
  <c r="L1836" i="3"/>
  <c r="P1835" i="3"/>
  <c r="O1835" i="3"/>
  <c r="N1835" i="3"/>
  <c r="M1835" i="3"/>
  <c r="L1835" i="3"/>
  <c r="P1834" i="3"/>
  <c r="O1834" i="3"/>
  <c r="N1834" i="3"/>
  <c r="M1834" i="3"/>
  <c r="L1834" i="3"/>
  <c r="P1833" i="3"/>
  <c r="O1833" i="3"/>
  <c r="N1833" i="3"/>
  <c r="M1833" i="3"/>
  <c r="L1833" i="3"/>
  <c r="P1832" i="3"/>
  <c r="O1832" i="3"/>
  <c r="N1832" i="3"/>
  <c r="M1832" i="3"/>
  <c r="L1832" i="3"/>
  <c r="P1831" i="3"/>
  <c r="O1831" i="3"/>
  <c r="N1831" i="3"/>
  <c r="M1831" i="3"/>
  <c r="L1831" i="3"/>
  <c r="P1830" i="3"/>
  <c r="O1830" i="3"/>
  <c r="N1830" i="3"/>
  <c r="M1830" i="3"/>
  <c r="L1830" i="3"/>
  <c r="P1829" i="3"/>
  <c r="O1829" i="3"/>
  <c r="N1829" i="3"/>
  <c r="M1829" i="3"/>
  <c r="L1829" i="3"/>
  <c r="P1828" i="3"/>
  <c r="O1828" i="3"/>
  <c r="N1828" i="3"/>
  <c r="M1828" i="3"/>
  <c r="L1828" i="3"/>
  <c r="P1827" i="3"/>
  <c r="O1827" i="3"/>
  <c r="N1827" i="3"/>
  <c r="M1827" i="3"/>
  <c r="L1827" i="3"/>
  <c r="P1826" i="3"/>
  <c r="O1826" i="3"/>
  <c r="N1826" i="3"/>
  <c r="M1826" i="3"/>
  <c r="L1826" i="3"/>
  <c r="P1825" i="3"/>
  <c r="O1825" i="3"/>
  <c r="N1825" i="3"/>
  <c r="M1825" i="3"/>
  <c r="L1825" i="3"/>
  <c r="P1824" i="3"/>
  <c r="O1824" i="3"/>
  <c r="N1824" i="3"/>
  <c r="M1824" i="3"/>
  <c r="L1824" i="3"/>
  <c r="P1823" i="3"/>
  <c r="O1823" i="3"/>
  <c r="N1823" i="3"/>
  <c r="M1823" i="3"/>
  <c r="L1823" i="3"/>
  <c r="P1822" i="3"/>
  <c r="O1822" i="3"/>
  <c r="N1822" i="3"/>
  <c r="M1822" i="3"/>
  <c r="L1822" i="3"/>
  <c r="P1821" i="3"/>
  <c r="O1821" i="3"/>
  <c r="N1821" i="3"/>
  <c r="M1821" i="3"/>
  <c r="L1821" i="3"/>
  <c r="P1820" i="3"/>
  <c r="O1820" i="3"/>
  <c r="N1820" i="3"/>
  <c r="M1820" i="3"/>
  <c r="L1820" i="3"/>
  <c r="P1819" i="3"/>
  <c r="O1819" i="3"/>
  <c r="N1819" i="3"/>
  <c r="M1819" i="3"/>
  <c r="L1819" i="3"/>
  <c r="P1818" i="3"/>
  <c r="O1818" i="3"/>
  <c r="N1818" i="3"/>
  <c r="M1818" i="3"/>
  <c r="L1818" i="3"/>
  <c r="P1817" i="3"/>
  <c r="O1817" i="3"/>
  <c r="N1817" i="3"/>
  <c r="M1817" i="3"/>
  <c r="L1817" i="3"/>
  <c r="P1816" i="3"/>
  <c r="O1816" i="3"/>
  <c r="N1816" i="3"/>
  <c r="M1816" i="3"/>
  <c r="L1816" i="3"/>
  <c r="P1815" i="3"/>
  <c r="O1815" i="3"/>
  <c r="N1815" i="3"/>
  <c r="M1815" i="3"/>
  <c r="L1815" i="3"/>
  <c r="P1814" i="3"/>
  <c r="O1814" i="3"/>
  <c r="N1814" i="3"/>
  <c r="M1814" i="3"/>
  <c r="L1814" i="3"/>
  <c r="P1813" i="3"/>
  <c r="O1813" i="3"/>
  <c r="N1813" i="3"/>
  <c r="M1813" i="3"/>
  <c r="L1813" i="3"/>
  <c r="P1812" i="3"/>
  <c r="O1812" i="3"/>
  <c r="N1812" i="3"/>
  <c r="M1812" i="3"/>
  <c r="L1812" i="3"/>
  <c r="P1811" i="3"/>
  <c r="O1811" i="3"/>
  <c r="N1811" i="3"/>
  <c r="M1811" i="3"/>
  <c r="L1811" i="3"/>
  <c r="P1810" i="3"/>
  <c r="O1810" i="3"/>
  <c r="N1810" i="3"/>
  <c r="M1810" i="3"/>
  <c r="L1810" i="3"/>
  <c r="P1809" i="3"/>
  <c r="O1809" i="3"/>
  <c r="N1809" i="3"/>
  <c r="M1809" i="3"/>
  <c r="L1809" i="3"/>
  <c r="P1808" i="3"/>
  <c r="O1808" i="3"/>
  <c r="N1808" i="3"/>
  <c r="M1808" i="3"/>
  <c r="L1808" i="3"/>
  <c r="P1807" i="3"/>
  <c r="O1807" i="3"/>
  <c r="N1807" i="3"/>
  <c r="M1807" i="3"/>
  <c r="L1807" i="3"/>
  <c r="P1806" i="3"/>
  <c r="O1806" i="3"/>
  <c r="N1806" i="3"/>
  <c r="M1806" i="3"/>
  <c r="L1806" i="3"/>
  <c r="P1805" i="3"/>
  <c r="O1805" i="3"/>
  <c r="N1805" i="3"/>
  <c r="M1805" i="3"/>
  <c r="L1805" i="3"/>
  <c r="P1804" i="3"/>
  <c r="O1804" i="3"/>
  <c r="N1804" i="3"/>
  <c r="M1804" i="3"/>
  <c r="L1804" i="3"/>
  <c r="P1803" i="3"/>
  <c r="O1803" i="3"/>
  <c r="N1803" i="3"/>
  <c r="M1803" i="3"/>
  <c r="L1803" i="3"/>
  <c r="P1802" i="3"/>
  <c r="O1802" i="3"/>
  <c r="N1802" i="3"/>
  <c r="M1802" i="3"/>
  <c r="L1802" i="3"/>
  <c r="P1801" i="3"/>
  <c r="O1801" i="3"/>
  <c r="N1801" i="3"/>
  <c r="M1801" i="3"/>
  <c r="L1801" i="3"/>
  <c r="P1800" i="3"/>
  <c r="O1800" i="3"/>
  <c r="N1800" i="3"/>
  <c r="M1800" i="3"/>
  <c r="L1800" i="3"/>
  <c r="P1799" i="3"/>
  <c r="O1799" i="3"/>
  <c r="N1799" i="3"/>
  <c r="M1799" i="3"/>
  <c r="L1799" i="3"/>
  <c r="P1798" i="3"/>
  <c r="O1798" i="3"/>
  <c r="N1798" i="3"/>
  <c r="M1798" i="3"/>
  <c r="L1798" i="3"/>
  <c r="P1797" i="3"/>
  <c r="O1797" i="3"/>
  <c r="N1797" i="3"/>
  <c r="M1797" i="3"/>
  <c r="L1797" i="3"/>
  <c r="P1796" i="3"/>
  <c r="O1796" i="3"/>
  <c r="N1796" i="3"/>
  <c r="M1796" i="3"/>
  <c r="L1796" i="3"/>
  <c r="P1795" i="3"/>
  <c r="O1795" i="3"/>
  <c r="N1795" i="3"/>
  <c r="M1795" i="3"/>
  <c r="L1795" i="3"/>
  <c r="P1794" i="3"/>
  <c r="O1794" i="3"/>
  <c r="N1794" i="3"/>
  <c r="M1794" i="3"/>
  <c r="L1794" i="3"/>
  <c r="P1793" i="3"/>
  <c r="O1793" i="3"/>
  <c r="N1793" i="3"/>
  <c r="M1793" i="3"/>
  <c r="L1793" i="3"/>
  <c r="P1792" i="3"/>
  <c r="O1792" i="3"/>
  <c r="N1792" i="3"/>
  <c r="M1792" i="3"/>
  <c r="L1792" i="3"/>
  <c r="P1791" i="3"/>
  <c r="O1791" i="3"/>
  <c r="N1791" i="3"/>
  <c r="M1791" i="3"/>
  <c r="L1791" i="3"/>
  <c r="P1790" i="3"/>
  <c r="O1790" i="3"/>
  <c r="N1790" i="3"/>
  <c r="M1790" i="3"/>
  <c r="L1790" i="3"/>
  <c r="P1789" i="3"/>
  <c r="O1789" i="3"/>
  <c r="N1789" i="3"/>
  <c r="M1789" i="3"/>
  <c r="L1789" i="3"/>
  <c r="P1788" i="3"/>
  <c r="O1788" i="3"/>
  <c r="N1788" i="3"/>
  <c r="M1788" i="3"/>
  <c r="L1788" i="3"/>
  <c r="P1787" i="3"/>
  <c r="O1787" i="3"/>
  <c r="N1787" i="3"/>
  <c r="M1787" i="3"/>
  <c r="L1787" i="3"/>
  <c r="P1786" i="3"/>
  <c r="O1786" i="3"/>
  <c r="N1786" i="3"/>
  <c r="M1786" i="3"/>
  <c r="L1786" i="3"/>
  <c r="P1785" i="3"/>
  <c r="O1785" i="3"/>
  <c r="N1785" i="3"/>
  <c r="M1785" i="3"/>
  <c r="L1785" i="3"/>
  <c r="P1784" i="3"/>
  <c r="O1784" i="3"/>
  <c r="N1784" i="3"/>
  <c r="M1784" i="3"/>
  <c r="L1784" i="3"/>
  <c r="P1783" i="3"/>
  <c r="O1783" i="3"/>
  <c r="N1783" i="3"/>
  <c r="M1783" i="3"/>
  <c r="L1783" i="3"/>
  <c r="P1782" i="3"/>
  <c r="O1782" i="3"/>
  <c r="N1782" i="3"/>
  <c r="M1782" i="3"/>
  <c r="L1782" i="3"/>
  <c r="P1781" i="3"/>
  <c r="O1781" i="3"/>
  <c r="N1781" i="3"/>
  <c r="M1781" i="3"/>
  <c r="L1781" i="3"/>
  <c r="P1780" i="3"/>
  <c r="O1780" i="3"/>
  <c r="N1780" i="3"/>
  <c r="M1780" i="3"/>
  <c r="L1780" i="3"/>
  <c r="P1779" i="3"/>
  <c r="O1779" i="3"/>
  <c r="N1779" i="3"/>
  <c r="M1779" i="3"/>
  <c r="L1779" i="3"/>
  <c r="P1778" i="3"/>
  <c r="O1778" i="3"/>
  <c r="N1778" i="3"/>
  <c r="M1778" i="3"/>
  <c r="L1778" i="3"/>
  <c r="P1777" i="3"/>
  <c r="O1777" i="3"/>
  <c r="N1777" i="3"/>
  <c r="M1777" i="3"/>
  <c r="L1777" i="3"/>
  <c r="P1776" i="3"/>
  <c r="O1776" i="3"/>
  <c r="N1776" i="3"/>
  <c r="M1776" i="3"/>
  <c r="L1776" i="3"/>
  <c r="P1775" i="3"/>
  <c r="O1775" i="3"/>
  <c r="N1775" i="3"/>
  <c r="M1775" i="3"/>
  <c r="L1775" i="3"/>
  <c r="P1774" i="3"/>
  <c r="O1774" i="3"/>
  <c r="N1774" i="3"/>
  <c r="M1774" i="3"/>
  <c r="L1774" i="3"/>
  <c r="P1773" i="3"/>
  <c r="O1773" i="3"/>
  <c r="N1773" i="3"/>
  <c r="M1773" i="3"/>
  <c r="L1773" i="3"/>
  <c r="P1772" i="3"/>
  <c r="O1772" i="3"/>
  <c r="N1772" i="3"/>
  <c r="M1772" i="3"/>
  <c r="L1772" i="3"/>
  <c r="P1771" i="3"/>
  <c r="O1771" i="3"/>
  <c r="N1771" i="3"/>
  <c r="M1771" i="3"/>
  <c r="L1771" i="3"/>
  <c r="P1770" i="3"/>
  <c r="O1770" i="3"/>
  <c r="N1770" i="3"/>
  <c r="M1770" i="3"/>
  <c r="L1770" i="3"/>
  <c r="P1769" i="3"/>
  <c r="O1769" i="3"/>
  <c r="N1769" i="3"/>
  <c r="M1769" i="3"/>
  <c r="L1769" i="3"/>
  <c r="P1768" i="3"/>
  <c r="O1768" i="3"/>
  <c r="N1768" i="3"/>
  <c r="M1768" i="3"/>
  <c r="L1768" i="3"/>
  <c r="P1767" i="3"/>
  <c r="O1767" i="3"/>
  <c r="N1767" i="3"/>
  <c r="M1767" i="3"/>
  <c r="L1767" i="3"/>
  <c r="P1766" i="3"/>
  <c r="O1766" i="3"/>
  <c r="N1766" i="3"/>
  <c r="M1766" i="3"/>
  <c r="L1766" i="3"/>
  <c r="P1765" i="3"/>
  <c r="O1765" i="3"/>
  <c r="N1765" i="3"/>
  <c r="M1765" i="3"/>
  <c r="L1765" i="3"/>
  <c r="P1764" i="3"/>
  <c r="O1764" i="3"/>
  <c r="N1764" i="3"/>
  <c r="M1764" i="3"/>
  <c r="L1764" i="3"/>
  <c r="P1763" i="3"/>
  <c r="O1763" i="3"/>
  <c r="N1763" i="3"/>
  <c r="M1763" i="3"/>
  <c r="L1763" i="3"/>
  <c r="P1762" i="3"/>
  <c r="O1762" i="3"/>
  <c r="N1762" i="3"/>
  <c r="M1762" i="3"/>
  <c r="L1762" i="3"/>
  <c r="P1761" i="3"/>
  <c r="O1761" i="3"/>
  <c r="N1761" i="3"/>
  <c r="M1761" i="3"/>
  <c r="L1761" i="3"/>
  <c r="P1760" i="3"/>
  <c r="O1760" i="3"/>
  <c r="N1760" i="3"/>
  <c r="M1760" i="3"/>
  <c r="L1760" i="3"/>
  <c r="P1759" i="3"/>
  <c r="O1759" i="3"/>
  <c r="N1759" i="3"/>
  <c r="M1759" i="3"/>
  <c r="L1759" i="3"/>
  <c r="P1758" i="3"/>
  <c r="O1758" i="3"/>
  <c r="N1758" i="3"/>
  <c r="M1758" i="3"/>
  <c r="L1758" i="3"/>
  <c r="P1757" i="3"/>
  <c r="O1757" i="3"/>
  <c r="N1757" i="3"/>
  <c r="M1757" i="3"/>
  <c r="L1757" i="3"/>
  <c r="P1756" i="3"/>
  <c r="O1756" i="3"/>
  <c r="N1756" i="3"/>
  <c r="M1756" i="3"/>
  <c r="L1756" i="3"/>
  <c r="P1755" i="3"/>
  <c r="O1755" i="3"/>
  <c r="N1755" i="3"/>
  <c r="M1755" i="3"/>
  <c r="L1755" i="3"/>
  <c r="P1754" i="3"/>
  <c r="O1754" i="3"/>
  <c r="N1754" i="3"/>
  <c r="M1754" i="3"/>
  <c r="L1754" i="3"/>
  <c r="P1753" i="3"/>
  <c r="O1753" i="3"/>
  <c r="N1753" i="3"/>
  <c r="M1753" i="3"/>
  <c r="L1753" i="3"/>
  <c r="P1752" i="3"/>
  <c r="O1752" i="3"/>
  <c r="N1752" i="3"/>
  <c r="M1752" i="3"/>
  <c r="L1752" i="3"/>
  <c r="P1751" i="3"/>
  <c r="O1751" i="3"/>
  <c r="N1751" i="3"/>
  <c r="M1751" i="3"/>
  <c r="L1751" i="3"/>
  <c r="P1750" i="3"/>
  <c r="O1750" i="3"/>
  <c r="N1750" i="3"/>
  <c r="M1750" i="3"/>
  <c r="L1750" i="3"/>
  <c r="P1749" i="3"/>
  <c r="O1749" i="3"/>
  <c r="N1749" i="3"/>
  <c r="M1749" i="3"/>
  <c r="L1749" i="3"/>
  <c r="P1748" i="3"/>
  <c r="O1748" i="3"/>
  <c r="N1748" i="3"/>
  <c r="M1748" i="3"/>
  <c r="L1748" i="3"/>
  <c r="P1747" i="3"/>
  <c r="O1747" i="3"/>
  <c r="N1747" i="3"/>
  <c r="M1747" i="3"/>
  <c r="L1747" i="3"/>
  <c r="P1746" i="3"/>
  <c r="O1746" i="3"/>
  <c r="N1746" i="3"/>
  <c r="M1746" i="3"/>
  <c r="L1746" i="3"/>
  <c r="P1745" i="3"/>
  <c r="O1745" i="3"/>
  <c r="N1745" i="3"/>
  <c r="M1745" i="3"/>
  <c r="L1745" i="3"/>
  <c r="P1744" i="3"/>
  <c r="O1744" i="3"/>
  <c r="N1744" i="3"/>
  <c r="M1744" i="3"/>
  <c r="L1744" i="3"/>
  <c r="P1743" i="3"/>
  <c r="O1743" i="3"/>
  <c r="N1743" i="3"/>
  <c r="M1743" i="3"/>
  <c r="L1743" i="3"/>
  <c r="P1742" i="3"/>
  <c r="O1742" i="3"/>
  <c r="N1742" i="3"/>
  <c r="M1742" i="3"/>
  <c r="L1742" i="3"/>
  <c r="P1741" i="3"/>
  <c r="O1741" i="3"/>
  <c r="N1741" i="3"/>
  <c r="M1741" i="3"/>
  <c r="L1741" i="3"/>
  <c r="P1740" i="3"/>
  <c r="O1740" i="3"/>
  <c r="N1740" i="3"/>
  <c r="M1740" i="3"/>
  <c r="L1740" i="3"/>
  <c r="P1739" i="3"/>
  <c r="O1739" i="3"/>
  <c r="N1739" i="3"/>
  <c r="M1739" i="3"/>
  <c r="L1739" i="3"/>
  <c r="P1738" i="3"/>
  <c r="O1738" i="3"/>
  <c r="N1738" i="3"/>
  <c r="M1738" i="3"/>
  <c r="L1738" i="3"/>
  <c r="P1737" i="3"/>
  <c r="O1737" i="3"/>
  <c r="N1737" i="3"/>
  <c r="M1737" i="3"/>
  <c r="L1737" i="3"/>
  <c r="P1736" i="3"/>
  <c r="O1736" i="3"/>
  <c r="N1736" i="3"/>
  <c r="M1736" i="3"/>
  <c r="L1736" i="3"/>
  <c r="P1735" i="3"/>
  <c r="O1735" i="3"/>
  <c r="N1735" i="3"/>
  <c r="M1735" i="3"/>
  <c r="L1735" i="3"/>
  <c r="P1734" i="3"/>
  <c r="O1734" i="3"/>
  <c r="N1734" i="3"/>
  <c r="M1734" i="3"/>
  <c r="L1734" i="3"/>
  <c r="P1733" i="3"/>
  <c r="O1733" i="3"/>
  <c r="N1733" i="3"/>
  <c r="M1733" i="3"/>
  <c r="L1733" i="3"/>
  <c r="P1732" i="3"/>
  <c r="O1732" i="3"/>
  <c r="N1732" i="3"/>
  <c r="M1732" i="3"/>
  <c r="L1732" i="3"/>
  <c r="P1731" i="3"/>
  <c r="O1731" i="3"/>
  <c r="N1731" i="3"/>
  <c r="M1731" i="3"/>
  <c r="L1731" i="3"/>
  <c r="P1730" i="3"/>
  <c r="O1730" i="3"/>
  <c r="N1730" i="3"/>
  <c r="M1730" i="3"/>
  <c r="L1730" i="3"/>
  <c r="P1729" i="3"/>
  <c r="O1729" i="3"/>
  <c r="N1729" i="3"/>
  <c r="M1729" i="3"/>
  <c r="L1729" i="3"/>
  <c r="P1728" i="3"/>
  <c r="O1728" i="3"/>
  <c r="N1728" i="3"/>
  <c r="M1728" i="3"/>
  <c r="L1728" i="3"/>
  <c r="P1727" i="3"/>
  <c r="O1727" i="3"/>
  <c r="N1727" i="3"/>
  <c r="M1727" i="3"/>
  <c r="L1727" i="3"/>
  <c r="P1726" i="3"/>
  <c r="O1726" i="3"/>
  <c r="N1726" i="3"/>
  <c r="M1726" i="3"/>
  <c r="L1726" i="3"/>
  <c r="P1725" i="3"/>
  <c r="O1725" i="3"/>
  <c r="N1725" i="3"/>
  <c r="M1725" i="3"/>
  <c r="L1725" i="3"/>
  <c r="P1724" i="3"/>
  <c r="O1724" i="3"/>
  <c r="N1724" i="3"/>
  <c r="M1724" i="3"/>
  <c r="L1724" i="3"/>
  <c r="P1723" i="3"/>
  <c r="O1723" i="3"/>
  <c r="N1723" i="3"/>
  <c r="M1723" i="3"/>
  <c r="L1723" i="3"/>
  <c r="P1722" i="3"/>
  <c r="O1722" i="3"/>
  <c r="N1722" i="3"/>
  <c r="M1722" i="3"/>
  <c r="L1722" i="3"/>
  <c r="P1721" i="3"/>
  <c r="O1721" i="3"/>
  <c r="N1721" i="3"/>
  <c r="M1721" i="3"/>
  <c r="L1721" i="3"/>
  <c r="P1720" i="3"/>
  <c r="O1720" i="3"/>
  <c r="N1720" i="3"/>
  <c r="M1720" i="3"/>
  <c r="L1720" i="3"/>
  <c r="P1719" i="3"/>
  <c r="O1719" i="3"/>
  <c r="N1719" i="3"/>
  <c r="M1719" i="3"/>
  <c r="L1719" i="3"/>
  <c r="P1718" i="3"/>
  <c r="O1718" i="3"/>
  <c r="N1718" i="3"/>
  <c r="M1718" i="3"/>
  <c r="L1718" i="3"/>
  <c r="P1717" i="3"/>
  <c r="O1717" i="3"/>
  <c r="N1717" i="3"/>
  <c r="M1717" i="3"/>
  <c r="L1717" i="3"/>
  <c r="P1716" i="3"/>
  <c r="O1716" i="3"/>
  <c r="N1716" i="3"/>
  <c r="M1716" i="3"/>
  <c r="L1716" i="3"/>
  <c r="P1715" i="3"/>
  <c r="O1715" i="3"/>
  <c r="N1715" i="3"/>
  <c r="M1715" i="3"/>
  <c r="L1715" i="3"/>
  <c r="P1714" i="3"/>
  <c r="O1714" i="3"/>
  <c r="N1714" i="3"/>
  <c r="M1714" i="3"/>
  <c r="L1714" i="3"/>
  <c r="P1713" i="3"/>
  <c r="O1713" i="3"/>
  <c r="N1713" i="3"/>
  <c r="M1713" i="3"/>
  <c r="L1713" i="3"/>
  <c r="P1712" i="3"/>
  <c r="O1712" i="3"/>
  <c r="N1712" i="3"/>
  <c r="M1712" i="3"/>
  <c r="L1712" i="3"/>
  <c r="P1711" i="3"/>
  <c r="O1711" i="3"/>
  <c r="N1711" i="3"/>
  <c r="M1711" i="3"/>
  <c r="L1711" i="3"/>
  <c r="P1710" i="3"/>
  <c r="O1710" i="3"/>
  <c r="N1710" i="3"/>
  <c r="M1710" i="3"/>
  <c r="L1710" i="3"/>
  <c r="P1709" i="3"/>
  <c r="O1709" i="3"/>
  <c r="N1709" i="3"/>
  <c r="M1709" i="3"/>
  <c r="L1709" i="3"/>
  <c r="P1708" i="3"/>
  <c r="O1708" i="3"/>
  <c r="N1708" i="3"/>
  <c r="M1708" i="3"/>
  <c r="L1708" i="3"/>
  <c r="P1707" i="3"/>
  <c r="O1707" i="3"/>
  <c r="N1707" i="3"/>
  <c r="M1707" i="3"/>
  <c r="L1707" i="3"/>
  <c r="P1706" i="3"/>
  <c r="O1706" i="3"/>
  <c r="N1706" i="3"/>
  <c r="M1706" i="3"/>
  <c r="L1706" i="3"/>
  <c r="P1705" i="3"/>
  <c r="O1705" i="3"/>
  <c r="N1705" i="3"/>
  <c r="M1705" i="3"/>
  <c r="L1705" i="3"/>
  <c r="P1704" i="3"/>
  <c r="O1704" i="3"/>
  <c r="N1704" i="3"/>
  <c r="M1704" i="3"/>
  <c r="L1704" i="3"/>
  <c r="P1703" i="3"/>
  <c r="O1703" i="3"/>
  <c r="N1703" i="3"/>
  <c r="M1703" i="3"/>
  <c r="L1703" i="3"/>
  <c r="P1702" i="3"/>
  <c r="O1702" i="3"/>
  <c r="N1702" i="3"/>
  <c r="M1702" i="3"/>
  <c r="L1702" i="3"/>
  <c r="P1701" i="3"/>
  <c r="O1701" i="3"/>
  <c r="N1701" i="3"/>
  <c r="M1701" i="3"/>
  <c r="L1701" i="3"/>
  <c r="P1700" i="3"/>
  <c r="O1700" i="3"/>
  <c r="N1700" i="3"/>
  <c r="M1700" i="3"/>
  <c r="L1700" i="3"/>
  <c r="P1699" i="3"/>
  <c r="O1699" i="3"/>
  <c r="N1699" i="3"/>
  <c r="M1699" i="3"/>
  <c r="L1699" i="3"/>
  <c r="P1698" i="3"/>
  <c r="O1698" i="3"/>
  <c r="N1698" i="3"/>
  <c r="M1698" i="3"/>
  <c r="L1698" i="3"/>
  <c r="P1697" i="3"/>
  <c r="O1697" i="3"/>
  <c r="N1697" i="3"/>
  <c r="M1697" i="3"/>
  <c r="L1697" i="3"/>
  <c r="P1696" i="3"/>
  <c r="O1696" i="3"/>
  <c r="N1696" i="3"/>
  <c r="M1696" i="3"/>
  <c r="L1696" i="3"/>
  <c r="P1695" i="3"/>
  <c r="O1695" i="3"/>
  <c r="N1695" i="3"/>
  <c r="M1695" i="3"/>
  <c r="L1695" i="3"/>
  <c r="P1694" i="3"/>
  <c r="O1694" i="3"/>
  <c r="N1694" i="3"/>
  <c r="M1694" i="3"/>
  <c r="L1694" i="3"/>
  <c r="P1693" i="3"/>
  <c r="O1693" i="3"/>
  <c r="N1693" i="3"/>
  <c r="M1693" i="3"/>
  <c r="L1693" i="3"/>
  <c r="P1692" i="3"/>
  <c r="O1692" i="3"/>
  <c r="N1692" i="3"/>
  <c r="M1692" i="3"/>
  <c r="L1692" i="3"/>
  <c r="P1691" i="3"/>
  <c r="O1691" i="3"/>
  <c r="N1691" i="3"/>
  <c r="M1691" i="3"/>
  <c r="L1691" i="3"/>
  <c r="P1690" i="3"/>
  <c r="O1690" i="3"/>
  <c r="N1690" i="3"/>
  <c r="M1690" i="3"/>
  <c r="L1690" i="3"/>
  <c r="P1689" i="3"/>
  <c r="O1689" i="3"/>
  <c r="N1689" i="3"/>
  <c r="M1689" i="3"/>
  <c r="L1689" i="3"/>
  <c r="P1688" i="3"/>
  <c r="O1688" i="3"/>
  <c r="N1688" i="3"/>
  <c r="M1688" i="3"/>
  <c r="L1688" i="3"/>
  <c r="P1687" i="3"/>
  <c r="O1687" i="3"/>
  <c r="N1687" i="3"/>
  <c r="M1687" i="3"/>
  <c r="L1687" i="3"/>
  <c r="P1686" i="3"/>
  <c r="O1686" i="3"/>
  <c r="N1686" i="3"/>
  <c r="M1686" i="3"/>
  <c r="L1686" i="3"/>
  <c r="P1685" i="3"/>
  <c r="O1685" i="3"/>
  <c r="N1685" i="3"/>
  <c r="M1685" i="3"/>
  <c r="L1685" i="3"/>
  <c r="P1684" i="3"/>
  <c r="O1684" i="3"/>
  <c r="N1684" i="3"/>
  <c r="M1684" i="3"/>
  <c r="L1684" i="3"/>
  <c r="P1683" i="3"/>
  <c r="O1683" i="3"/>
  <c r="N1683" i="3"/>
  <c r="M1683" i="3"/>
  <c r="L1683" i="3"/>
  <c r="P1682" i="3"/>
  <c r="O1682" i="3"/>
  <c r="N1682" i="3"/>
  <c r="M1682" i="3"/>
  <c r="L1682" i="3"/>
  <c r="P1681" i="3"/>
  <c r="O1681" i="3"/>
  <c r="N1681" i="3"/>
  <c r="M1681" i="3"/>
  <c r="L1681" i="3"/>
  <c r="P1680" i="3"/>
  <c r="O1680" i="3"/>
  <c r="N1680" i="3"/>
  <c r="M1680" i="3"/>
  <c r="L1680" i="3"/>
  <c r="P1679" i="3"/>
  <c r="O1679" i="3"/>
  <c r="N1679" i="3"/>
  <c r="M1679" i="3"/>
  <c r="L1679" i="3"/>
  <c r="P1678" i="3"/>
  <c r="O1678" i="3"/>
  <c r="N1678" i="3"/>
  <c r="M1678" i="3"/>
  <c r="L1678" i="3"/>
  <c r="P1677" i="3"/>
  <c r="O1677" i="3"/>
  <c r="N1677" i="3"/>
  <c r="M1677" i="3"/>
  <c r="L1677" i="3"/>
  <c r="P1676" i="3"/>
  <c r="O1676" i="3"/>
  <c r="N1676" i="3"/>
  <c r="M1676" i="3"/>
  <c r="L1676" i="3"/>
  <c r="P1675" i="3"/>
  <c r="O1675" i="3"/>
  <c r="N1675" i="3"/>
  <c r="M1675" i="3"/>
  <c r="L1675" i="3"/>
  <c r="P1674" i="3"/>
  <c r="O1674" i="3"/>
  <c r="N1674" i="3"/>
  <c r="M1674" i="3"/>
  <c r="L1674" i="3"/>
  <c r="P1673" i="3"/>
  <c r="O1673" i="3"/>
  <c r="N1673" i="3"/>
  <c r="M1673" i="3"/>
  <c r="L1673" i="3"/>
  <c r="P1672" i="3"/>
  <c r="O1672" i="3"/>
  <c r="N1672" i="3"/>
  <c r="M1672" i="3"/>
  <c r="L1672" i="3"/>
  <c r="P1671" i="3"/>
  <c r="O1671" i="3"/>
  <c r="N1671" i="3"/>
  <c r="M1671" i="3"/>
  <c r="L1671" i="3"/>
  <c r="P1670" i="3"/>
  <c r="O1670" i="3"/>
  <c r="N1670" i="3"/>
  <c r="M1670" i="3"/>
  <c r="L1670" i="3"/>
  <c r="P1669" i="3"/>
  <c r="O1669" i="3"/>
  <c r="N1669" i="3"/>
  <c r="M1669" i="3"/>
  <c r="L1669" i="3"/>
  <c r="P1668" i="3"/>
  <c r="O1668" i="3"/>
  <c r="N1668" i="3"/>
  <c r="M1668" i="3"/>
  <c r="L1668" i="3"/>
  <c r="P1667" i="3"/>
  <c r="O1667" i="3"/>
  <c r="N1667" i="3"/>
  <c r="M1667" i="3"/>
  <c r="L1667" i="3"/>
  <c r="P1666" i="3"/>
  <c r="O1666" i="3"/>
  <c r="N1666" i="3"/>
  <c r="M1666" i="3"/>
  <c r="L1666" i="3"/>
  <c r="P1665" i="3"/>
  <c r="O1665" i="3"/>
  <c r="N1665" i="3"/>
  <c r="M1665" i="3"/>
  <c r="L1665" i="3"/>
  <c r="P1664" i="3"/>
  <c r="O1664" i="3"/>
  <c r="N1664" i="3"/>
  <c r="M1664" i="3"/>
  <c r="L1664" i="3"/>
  <c r="P1663" i="3"/>
  <c r="O1663" i="3"/>
  <c r="N1663" i="3"/>
  <c r="M1663" i="3"/>
  <c r="L1663" i="3"/>
  <c r="P1662" i="3"/>
  <c r="O1662" i="3"/>
  <c r="N1662" i="3"/>
  <c r="M1662" i="3"/>
  <c r="L1662" i="3"/>
  <c r="P1661" i="3"/>
  <c r="O1661" i="3"/>
  <c r="N1661" i="3"/>
  <c r="M1661" i="3"/>
  <c r="L1661" i="3"/>
  <c r="P1660" i="3"/>
  <c r="O1660" i="3"/>
  <c r="N1660" i="3"/>
  <c r="M1660" i="3"/>
  <c r="L1660" i="3"/>
  <c r="P1659" i="3"/>
  <c r="O1659" i="3"/>
  <c r="N1659" i="3"/>
  <c r="M1659" i="3"/>
  <c r="L1659" i="3"/>
  <c r="P1658" i="3"/>
  <c r="O1658" i="3"/>
  <c r="N1658" i="3"/>
  <c r="M1658" i="3"/>
  <c r="L1658" i="3"/>
  <c r="P1657" i="3"/>
  <c r="O1657" i="3"/>
  <c r="N1657" i="3"/>
  <c r="M1657" i="3"/>
  <c r="L1657" i="3"/>
  <c r="P1656" i="3"/>
  <c r="O1656" i="3"/>
  <c r="N1656" i="3"/>
  <c r="M1656" i="3"/>
  <c r="L1656" i="3"/>
  <c r="P1655" i="3"/>
  <c r="O1655" i="3"/>
  <c r="N1655" i="3"/>
  <c r="M1655" i="3"/>
  <c r="L1655" i="3"/>
  <c r="P1654" i="3"/>
  <c r="O1654" i="3"/>
  <c r="N1654" i="3"/>
  <c r="M1654" i="3"/>
  <c r="L1654" i="3"/>
  <c r="P1653" i="3"/>
  <c r="O1653" i="3"/>
  <c r="N1653" i="3"/>
  <c r="M1653" i="3"/>
  <c r="L1653" i="3"/>
  <c r="P1652" i="3"/>
  <c r="O1652" i="3"/>
  <c r="N1652" i="3"/>
  <c r="M1652" i="3"/>
  <c r="L1652" i="3"/>
  <c r="P1651" i="3"/>
  <c r="O1651" i="3"/>
  <c r="N1651" i="3"/>
  <c r="M1651" i="3"/>
  <c r="L1651" i="3"/>
  <c r="P1650" i="3"/>
  <c r="O1650" i="3"/>
  <c r="N1650" i="3"/>
  <c r="M1650" i="3"/>
  <c r="L1650" i="3"/>
  <c r="P1649" i="3"/>
  <c r="O1649" i="3"/>
  <c r="N1649" i="3"/>
  <c r="M1649" i="3"/>
  <c r="L1649" i="3"/>
  <c r="P1648" i="3"/>
  <c r="O1648" i="3"/>
  <c r="N1648" i="3"/>
  <c r="M1648" i="3"/>
  <c r="L1648" i="3"/>
  <c r="P1647" i="3"/>
  <c r="O1647" i="3"/>
  <c r="N1647" i="3"/>
  <c r="M1647" i="3"/>
  <c r="L1647" i="3"/>
  <c r="P1646" i="3"/>
  <c r="O1646" i="3"/>
  <c r="N1646" i="3"/>
  <c r="M1646" i="3"/>
  <c r="L1646" i="3"/>
  <c r="P1645" i="3"/>
  <c r="O1645" i="3"/>
  <c r="N1645" i="3"/>
  <c r="M1645" i="3"/>
  <c r="L1645" i="3"/>
  <c r="P1644" i="3"/>
  <c r="O1644" i="3"/>
  <c r="N1644" i="3"/>
  <c r="M1644" i="3"/>
  <c r="L1644" i="3"/>
  <c r="P1643" i="3"/>
  <c r="O1643" i="3"/>
  <c r="N1643" i="3"/>
  <c r="M1643" i="3"/>
  <c r="L1643" i="3"/>
  <c r="P1642" i="3"/>
  <c r="O1642" i="3"/>
  <c r="N1642" i="3"/>
  <c r="M1642" i="3"/>
  <c r="L1642" i="3"/>
  <c r="P1641" i="3"/>
  <c r="O1641" i="3"/>
  <c r="N1641" i="3"/>
  <c r="M1641" i="3"/>
  <c r="L1641" i="3"/>
  <c r="P1640" i="3"/>
  <c r="O1640" i="3"/>
  <c r="N1640" i="3"/>
  <c r="M1640" i="3"/>
  <c r="L1640" i="3"/>
  <c r="P1639" i="3"/>
  <c r="O1639" i="3"/>
  <c r="N1639" i="3"/>
  <c r="M1639" i="3"/>
  <c r="L1639" i="3"/>
  <c r="P1638" i="3"/>
  <c r="O1638" i="3"/>
  <c r="N1638" i="3"/>
  <c r="M1638" i="3"/>
  <c r="L1638" i="3"/>
  <c r="P1637" i="3"/>
  <c r="O1637" i="3"/>
  <c r="N1637" i="3"/>
  <c r="M1637" i="3"/>
  <c r="L1637" i="3"/>
  <c r="P1636" i="3"/>
  <c r="O1636" i="3"/>
  <c r="N1636" i="3"/>
  <c r="M1636" i="3"/>
  <c r="L1636" i="3"/>
  <c r="P1635" i="3"/>
  <c r="O1635" i="3"/>
  <c r="N1635" i="3"/>
  <c r="M1635" i="3"/>
  <c r="L1635" i="3"/>
  <c r="P1634" i="3"/>
  <c r="O1634" i="3"/>
  <c r="N1634" i="3"/>
  <c r="M1634" i="3"/>
  <c r="L1634" i="3"/>
  <c r="P1633" i="3"/>
  <c r="O1633" i="3"/>
  <c r="N1633" i="3"/>
  <c r="M1633" i="3"/>
  <c r="L1633" i="3"/>
  <c r="P1632" i="3"/>
  <c r="O1632" i="3"/>
  <c r="N1632" i="3"/>
  <c r="M1632" i="3"/>
  <c r="L1632" i="3"/>
  <c r="P1631" i="3"/>
  <c r="O1631" i="3"/>
  <c r="N1631" i="3"/>
  <c r="M1631" i="3"/>
  <c r="L1631" i="3"/>
  <c r="P1630" i="3"/>
  <c r="O1630" i="3"/>
  <c r="N1630" i="3"/>
  <c r="M1630" i="3"/>
  <c r="L1630" i="3"/>
  <c r="P1629" i="3"/>
  <c r="O1629" i="3"/>
  <c r="N1629" i="3"/>
  <c r="M1629" i="3"/>
  <c r="L1629" i="3"/>
  <c r="P1628" i="3"/>
  <c r="O1628" i="3"/>
  <c r="N1628" i="3"/>
  <c r="M1628" i="3"/>
  <c r="L1628" i="3"/>
  <c r="P1627" i="3"/>
  <c r="O1627" i="3"/>
  <c r="N1627" i="3"/>
  <c r="M1627" i="3"/>
  <c r="L1627" i="3"/>
  <c r="P1626" i="3"/>
  <c r="O1626" i="3"/>
  <c r="N1626" i="3"/>
  <c r="M1626" i="3"/>
  <c r="L1626" i="3"/>
  <c r="P1625" i="3"/>
  <c r="O1625" i="3"/>
  <c r="N1625" i="3"/>
  <c r="M1625" i="3"/>
  <c r="L1625" i="3"/>
  <c r="P1624" i="3"/>
  <c r="O1624" i="3"/>
  <c r="N1624" i="3"/>
  <c r="M1624" i="3"/>
  <c r="L1624" i="3"/>
  <c r="P1623" i="3"/>
  <c r="O1623" i="3"/>
  <c r="N1623" i="3"/>
  <c r="M1623" i="3"/>
  <c r="L1623" i="3"/>
  <c r="P1622" i="3"/>
  <c r="O1622" i="3"/>
  <c r="N1622" i="3"/>
  <c r="M1622" i="3"/>
  <c r="L1622" i="3"/>
  <c r="P1621" i="3"/>
  <c r="O1621" i="3"/>
  <c r="N1621" i="3"/>
  <c r="M1621" i="3"/>
  <c r="L1621" i="3"/>
  <c r="P1620" i="3"/>
  <c r="O1620" i="3"/>
  <c r="N1620" i="3"/>
  <c r="M1620" i="3"/>
  <c r="L1620" i="3"/>
  <c r="P1619" i="3"/>
  <c r="O1619" i="3"/>
  <c r="N1619" i="3"/>
  <c r="M1619" i="3"/>
  <c r="L1619" i="3"/>
  <c r="P1618" i="3"/>
  <c r="O1618" i="3"/>
  <c r="N1618" i="3"/>
  <c r="M1618" i="3"/>
  <c r="L1618" i="3"/>
  <c r="P1617" i="3"/>
  <c r="O1617" i="3"/>
  <c r="N1617" i="3"/>
  <c r="M1617" i="3"/>
  <c r="L1617" i="3"/>
  <c r="P1616" i="3"/>
  <c r="O1616" i="3"/>
  <c r="N1616" i="3"/>
  <c r="M1616" i="3"/>
  <c r="L1616" i="3"/>
  <c r="P1615" i="3"/>
  <c r="O1615" i="3"/>
  <c r="N1615" i="3"/>
  <c r="M1615" i="3"/>
  <c r="L1615" i="3"/>
  <c r="P1614" i="3"/>
  <c r="O1614" i="3"/>
  <c r="N1614" i="3"/>
  <c r="M1614" i="3"/>
  <c r="L1614" i="3"/>
  <c r="P1613" i="3"/>
  <c r="O1613" i="3"/>
  <c r="N1613" i="3"/>
  <c r="M1613" i="3"/>
  <c r="L1613" i="3"/>
  <c r="P1612" i="3"/>
  <c r="O1612" i="3"/>
  <c r="N1612" i="3"/>
  <c r="M1612" i="3"/>
  <c r="L1612" i="3"/>
  <c r="P1611" i="3"/>
  <c r="O1611" i="3"/>
  <c r="N1611" i="3"/>
  <c r="M1611" i="3"/>
  <c r="L1611" i="3"/>
  <c r="P1610" i="3"/>
  <c r="O1610" i="3"/>
  <c r="N1610" i="3"/>
  <c r="M1610" i="3"/>
  <c r="L1610" i="3"/>
  <c r="P1609" i="3"/>
  <c r="O1609" i="3"/>
  <c r="N1609" i="3"/>
  <c r="M1609" i="3"/>
  <c r="L1609" i="3"/>
  <c r="P1608" i="3"/>
  <c r="O1608" i="3"/>
  <c r="N1608" i="3"/>
  <c r="M1608" i="3"/>
  <c r="L1608" i="3"/>
  <c r="P1607" i="3"/>
  <c r="O1607" i="3"/>
  <c r="N1607" i="3"/>
  <c r="M1607" i="3"/>
  <c r="L1607" i="3"/>
  <c r="P1606" i="3"/>
  <c r="O1606" i="3"/>
  <c r="N1606" i="3"/>
  <c r="M1606" i="3"/>
  <c r="L1606" i="3"/>
  <c r="P1605" i="3"/>
  <c r="O1605" i="3"/>
  <c r="N1605" i="3"/>
  <c r="M1605" i="3"/>
  <c r="L1605" i="3"/>
  <c r="P1604" i="3"/>
  <c r="O1604" i="3"/>
  <c r="N1604" i="3"/>
  <c r="M1604" i="3"/>
  <c r="L1604" i="3"/>
  <c r="P1603" i="3"/>
  <c r="O1603" i="3"/>
  <c r="N1603" i="3"/>
  <c r="M1603" i="3"/>
  <c r="L1603" i="3"/>
  <c r="P1602" i="3"/>
  <c r="O1602" i="3"/>
  <c r="N1602" i="3"/>
  <c r="M1602" i="3"/>
  <c r="L1602" i="3"/>
  <c r="P1601" i="3"/>
  <c r="O1601" i="3"/>
  <c r="N1601" i="3"/>
  <c r="M1601" i="3"/>
  <c r="L1601" i="3"/>
  <c r="P1600" i="3"/>
  <c r="O1600" i="3"/>
  <c r="N1600" i="3"/>
  <c r="M1600" i="3"/>
  <c r="L1600" i="3"/>
  <c r="P1599" i="3"/>
  <c r="O1599" i="3"/>
  <c r="N1599" i="3"/>
  <c r="M1599" i="3"/>
  <c r="L1599" i="3"/>
  <c r="P1598" i="3"/>
  <c r="O1598" i="3"/>
  <c r="N1598" i="3"/>
  <c r="M1598" i="3"/>
  <c r="L1598" i="3"/>
  <c r="P1597" i="3"/>
  <c r="O1597" i="3"/>
  <c r="N1597" i="3"/>
  <c r="M1597" i="3"/>
  <c r="L1597" i="3"/>
  <c r="P1596" i="3"/>
  <c r="O1596" i="3"/>
  <c r="N1596" i="3"/>
  <c r="M1596" i="3"/>
  <c r="L1596" i="3"/>
  <c r="P1595" i="3"/>
  <c r="O1595" i="3"/>
  <c r="N1595" i="3"/>
  <c r="M1595" i="3"/>
  <c r="L1595" i="3"/>
  <c r="P1594" i="3"/>
  <c r="O1594" i="3"/>
  <c r="N1594" i="3"/>
  <c r="M1594" i="3"/>
  <c r="L1594" i="3"/>
  <c r="P1593" i="3"/>
  <c r="O1593" i="3"/>
  <c r="N1593" i="3"/>
  <c r="M1593" i="3"/>
  <c r="L1593" i="3"/>
  <c r="P1592" i="3"/>
  <c r="O1592" i="3"/>
  <c r="N1592" i="3"/>
  <c r="M1592" i="3"/>
  <c r="L1592" i="3"/>
  <c r="P1591" i="3"/>
  <c r="O1591" i="3"/>
  <c r="N1591" i="3"/>
  <c r="M1591" i="3"/>
  <c r="L1591" i="3"/>
  <c r="P1590" i="3"/>
  <c r="O1590" i="3"/>
  <c r="N1590" i="3"/>
  <c r="M1590" i="3"/>
  <c r="L1590" i="3"/>
  <c r="P1589" i="3"/>
  <c r="O1589" i="3"/>
  <c r="N1589" i="3"/>
  <c r="M1589" i="3"/>
  <c r="L1589" i="3"/>
  <c r="P1588" i="3"/>
  <c r="O1588" i="3"/>
  <c r="N1588" i="3"/>
  <c r="M1588" i="3"/>
  <c r="L1588" i="3"/>
  <c r="P1587" i="3"/>
  <c r="O1587" i="3"/>
  <c r="N1587" i="3"/>
  <c r="M1587" i="3"/>
  <c r="L1587" i="3"/>
  <c r="P1586" i="3"/>
  <c r="O1586" i="3"/>
  <c r="N1586" i="3"/>
  <c r="M1586" i="3"/>
  <c r="L1586" i="3"/>
  <c r="P1585" i="3"/>
  <c r="O1585" i="3"/>
  <c r="N1585" i="3"/>
  <c r="M1585" i="3"/>
  <c r="L1585" i="3"/>
  <c r="P1584" i="3"/>
  <c r="O1584" i="3"/>
  <c r="N1584" i="3"/>
  <c r="M1584" i="3"/>
  <c r="L1584" i="3"/>
  <c r="P1583" i="3"/>
  <c r="O1583" i="3"/>
  <c r="N1583" i="3"/>
  <c r="M1583" i="3"/>
  <c r="L1583" i="3"/>
  <c r="P1582" i="3"/>
  <c r="O1582" i="3"/>
  <c r="N1582" i="3"/>
  <c r="M1582" i="3"/>
  <c r="L1582" i="3"/>
  <c r="P1581" i="3"/>
  <c r="O1581" i="3"/>
  <c r="N1581" i="3"/>
  <c r="M1581" i="3"/>
  <c r="L1581" i="3"/>
  <c r="P1580" i="3"/>
  <c r="O1580" i="3"/>
  <c r="N1580" i="3"/>
  <c r="M1580" i="3"/>
  <c r="L1580" i="3"/>
  <c r="P1579" i="3"/>
  <c r="O1579" i="3"/>
  <c r="N1579" i="3"/>
  <c r="M1579" i="3"/>
  <c r="L1579" i="3"/>
  <c r="P1578" i="3"/>
  <c r="O1578" i="3"/>
  <c r="N1578" i="3"/>
  <c r="M1578" i="3"/>
  <c r="L1578" i="3"/>
  <c r="P1577" i="3"/>
  <c r="O1577" i="3"/>
  <c r="N1577" i="3"/>
  <c r="M1577" i="3"/>
  <c r="L1577" i="3"/>
  <c r="P1576" i="3"/>
  <c r="O1576" i="3"/>
  <c r="N1576" i="3"/>
  <c r="M1576" i="3"/>
  <c r="L1576" i="3"/>
  <c r="P1575" i="3"/>
  <c r="O1575" i="3"/>
  <c r="N1575" i="3"/>
  <c r="M1575" i="3"/>
  <c r="L1575" i="3"/>
  <c r="P1574" i="3"/>
  <c r="O1574" i="3"/>
  <c r="N1574" i="3"/>
  <c r="M1574" i="3"/>
  <c r="L1574" i="3"/>
  <c r="P1573" i="3"/>
  <c r="O1573" i="3"/>
  <c r="N1573" i="3"/>
  <c r="M1573" i="3"/>
  <c r="L1573" i="3"/>
  <c r="P1572" i="3"/>
  <c r="O1572" i="3"/>
  <c r="N1572" i="3"/>
  <c r="M1572" i="3"/>
  <c r="L1572" i="3"/>
  <c r="P1571" i="3"/>
  <c r="O1571" i="3"/>
  <c r="N1571" i="3"/>
  <c r="M1571" i="3"/>
  <c r="L1571" i="3"/>
  <c r="P1570" i="3"/>
  <c r="O1570" i="3"/>
  <c r="N1570" i="3"/>
  <c r="M1570" i="3"/>
  <c r="L1570" i="3"/>
  <c r="P1569" i="3"/>
  <c r="O1569" i="3"/>
  <c r="N1569" i="3"/>
  <c r="M1569" i="3"/>
  <c r="L1569" i="3"/>
  <c r="P1568" i="3"/>
  <c r="O1568" i="3"/>
  <c r="N1568" i="3"/>
  <c r="M1568" i="3"/>
  <c r="L1568" i="3"/>
  <c r="P1567" i="3"/>
  <c r="O1567" i="3"/>
  <c r="N1567" i="3"/>
  <c r="M1567" i="3"/>
  <c r="L1567" i="3"/>
  <c r="P1566" i="3"/>
  <c r="O1566" i="3"/>
  <c r="N1566" i="3"/>
  <c r="M1566" i="3"/>
  <c r="L1566" i="3"/>
  <c r="P1565" i="3"/>
  <c r="O1565" i="3"/>
  <c r="N1565" i="3"/>
  <c r="M1565" i="3"/>
  <c r="L1565" i="3"/>
  <c r="P1564" i="3"/>
  <c r="O1564" i="3"/>
  <c r="N1564" i="3"/>
  <c r="M1564" i="3"/>
  <c r="L1564" i="3"/>
  <c r="P1563" i="3"/>
  <c r="O1563" i="3"/>
  <c r="N1563" i="3"/>
  <c r="M1563" i="3"/>
  <c r="L1563" i="3"/>
  <c r="P1562" i="3"/>
  <c r="O1562" i="3"/>
  <c r="N1562" i="3"/>
  <c r="M1562" i="3"/>
  <c r="L1562" i="3"/>
  <c r="P1561" i="3"/>
  <c r="O1561" i="3"/>
  <c r="N1561" i="3"/>
  <c r="M1561" i="3"/>
  <c r="L1561" i="3"/>
  <c r="P1560" i="3"/>
  <c r="O1560" i="3"/>
  <c r="N1560" i="3"/>
  <c r="M1560" i="3"/>
  <c r="L1560" i="3"/>
  <c r="P1559" i="3"/>
  <c r="O1559" i="3"/>
  <c r="N1559" i="3"/>
  <c r="M1559" i="3"/>
  <c r="L1559" i="3"/>
  <c r="P1558" i="3"/>
  <c r="O1558" i="3"/>
  <c r="N1558" i="3"/>
  <c r="M1558" i="3"/>
  <c r="L1558" i="3"/>
  <c r="P1557" i="3"/>
  <c r="O1557" i="3"/>
  <c r="N1557" i="3"/>
  <c r="M1557" i="3"/>
  <c r="L1557" i="3"/>
  <c r="P1556" i="3"/>
  <c r="O1556" i="3"/>
  <c r="N1556" i="3"/>
  <c r="M1556" i="3"/>
  <c r="L1556" i="3"/>
  <c r="P1555" i="3"/>
  <c r="O1555" i="3"/>
  <c r="N1555" i="3"/>
  <c r="M1555" i="3"/>
  <c r="L1555" i="3"/>
  <c r="P1554" i="3"/>
  <c r="O1554" i="3"/>
  <c r="N1554" i="3"/>
  <c r="M1554" i="3"/>
  <c r="L1554" i="3"/>
  <c r="P1553" i="3"/>
  <c r="O1553" i="3"/>
  <c r="N1553" i="3"/>
  <c r="M1553" i="3"/>
  <c r="L1553" i="3"/>
  <c r="P1552" i="3"/>
  <c r="O1552" i="3"/>
  <c r="N1552" i="3"/>
  <c r="M1552" i="3"/>
  <c r="L1552" i="3"/>
  <c r="P1551" i="3"/>
  <c r="O1551" i="3"/>
  <c r="N1551" i="3"/>
  <c r="M1551" i="3"/>
  <c r="L1551" i="3"/>
  <c r="P1550" i="3"/>
  <c r="O1550" i="3"/>
  <c r="N1550" i="3"/>
  <c r="M1550" i="3"/>
  <c r="L1550" i="3"/>
  <c r="P1549" i="3"/>
  <c r="O1549" i="3"/>
  <c r="N1549" i="3"/>
  <c r="M1549" i="3"/>
  <c r="L1549" i="3"/>
  <c r="P1548" i="3"/>
  <c r="O1548" i="3"/>
  <c r="N1548" i="3"/>
  <c r="M1548" i="3"/>
  <c r="L1548" i="3"/>
  <c r="P1547" i="3"/>
  <c r="O1547" i="3"/>
  <c r="N1547" i="3"/>
  <c r="M1547" i="3"/>
  <c r="L1547" i="3"/>
  <c r="P1546" i="3"/>
  <c r="O1546" i="3"/>
  <c r="N1546" i="3"/>
  <c r="M1546" i="3"/>
  <c r="L1546" i="3"/>
  <c r="P1545" i="3"/>
  <c r="O1545" i="3"/>
  <c r="N1545" i="3"/>
  <c r="M1545" i="3"/>
  <c r="L1545" i="3"/>
  <c r="P1544" i="3"/>
  <c r="O1544" i="3"/>
  <c r="N1544" i="3"/>
  <c r="M1544" i="3"/>
  <c r="L1544" i="3"/>
  <c r="P1543" i="3"/>
  <c r="O1543" i="3"/>
  <c r="N1543" i="3"/>
  <c r="M1543" i="3"/>
  <c r="L1543" i="3"/>
  <c r="P1542" i="3"/>
  <c r="O1542" i="3"/>
  <c r="N1542" i="3"/>
  <c r="M1542" i="3"/>
  <c r="L1542" i="3"/>
  <c r="P1541" i="3"/>
  <c r="O1541" i="3"/>
  <c r="N1541" i="3"/>
  <c r="M1541" i="3"/>
  <c r="L1541" i="3"/>
  <c r="P1540" i="3"/>
  <c r="O1540" i="3"/>
  <c r="N1540" i="3"/>
  <c r="M1540" i="3"/>
  <c r="L1540" i="3"/>
  <c r="P1539" i="3"/>
  <c r="O1539" i="3"/>
  <c r="N1539" i="3"/>
  <c r="M1539" i="3"/>
  <c r="L1539" i="3"/>
  <c r="P1538" i="3"/>
  <c r="O1538" i="3"/>
  <c r="N1538" i="3"/>
  <c r="M1538" i="3"/>
  <c r="L1538" i="3"/>
  <c r="P1537" i="3"/>
  <c r="O1537" i="3"/>
  <c r="N1537" i="3"/>
  <c r="M1537" i="3"/>
  <c r="L1537" i="3"/>
  <c r="P1536" i="3"/>
  <c r="O1536" i="3"/>
  <c r="N1536" i="3"/>
  <c r="M1536" i="3"/>
  <c r="L1536" i="3"/>
  <c r="P1535" i="3"/>
  <c r="O1535" i="3"/>
  <c r="N1535" i="3"/>
  <c r="M1535" i="3"/>
  <c r="L1535" i="3"/>
  <c r="P1534" i="3"/>
  <c r="O1534" i="3"/>
  <c r="N1534" i="3"/>
  <c r="M1534" i="3"/>
  <c r="L1534" i="3"/>
  <c r="P1533" i="3"/>
  <c r="O1533" i="3"/>
  <c r="N1533" i="3"/>
  <c r="M1533" i="3"/>
  <c r="L1533" i="3"/>
  <c r="P1532" i="3"/>
  <c r="O1532" i="3"/>
  <c r="N1532" i="3"/>
  <c r="M1532" i="3"/>
  <c r="L1532" i="3"/>
  <c r="P1531" i="3"/>
  <c r="O1531" i="3"/>
  <c r="N1531" i="3"/>
  <c r="M1531" i="3"/>
  <c r="L1531" i="3"/>
  <c r="P1530" i="3"/>
  <c r="O1530" i="3"/>
  <c r="N1530" i="3"/>
  <c r="M1530" i="3"/>
  <c r="L1530" i="3"/>
  <c r="P1529" i="3"/>
  <c r="O1529" i="3"/>
  <c r="N1529" i="3"/>
  <c r="M1529" i="3"/>
  <c r="L1529" i="3"/>
  <c r="P1528" i="3"/>
  <c r="O1528" i="3"/>
  <c r="N1528" i="3"/>
  <c r="M1528" i="3"/>
  <c r="L1528" i="3"/>
  <c r="P1527" i="3"/>
  <c r="O1527" i="3"/>
  <c r="N1527" i="3"/>
  <c r="M1527" i="3"/>
  <c r="L1527" i="3"/>
  <c r="P1526" i="3"/>
  <c r="O1526" i="3"/>
  <c r="N1526" i="3"/>
  <c r="M1526" i="3"/>
  <c r="L1526" i="3"/>
  <c r="P1525" i="3"/>
  <c r="O1525" i="3"/>
  <c r="N1525" i="3"/>
  <c r="M1525" i="3"/>
  <c r="L1525" i="3"/>
  <c r="P1524" i="3"/>
  <c r="O1524" i="3"/>
  <c r="N1524" i="3"/>
  <c r="M1524" i="3"/>
  <c r="L1524" i="3"/>
  <c r="P1523" i="3"/>
  <c r="O1523" i="3"/>
  <c r="N1523" i="3"/>
  <c r="M1523" i="3"/>
  <c r="L1523" i="3"/>
  <c r="P1522" i="3"/>
  <c r="O1522" i="3"/>
  <c r="N1522" i="3"/>
  <c r="M1522" i="3"/>
  <c r="L1522" i="3"/>
  <c r="P1521" i="3"/>
  <c r="O1521" i="3"/>
  <c r="N1521" i="3"/>
  <c r="M1521" i="3"/>
  <c r="L1521" i="3"/>
  <c r="P1520" i="3"/>
  <c r="O1520" i="3"/>
  <c r="N1520" i="3"/>
  <c r="M1520" i="3"/>
  <c r="L1520" i="3"/>
  <c r="P1519" i="3"/>
  <c r="O1519" i="3"/>
  <c r="N1519" i="3"/>
  <c r="M1519" i="3"/>
  <c r="L1519" i="3"/>
  <c r="P1518" i="3"/>
  <c r="O1518" i="3"/>
  <c r="N1518" i="3"/>
  <c r="M1518" i="3"/>
  <c r="L1518" i="3"/>
  <c r="P1517" i="3"/>
  <c r="O1517" i="3"/>
  <c r="N1517" i="3"/>
  <c r="M1517" i="3"/>
  <c r="L1517" i="3"/>
  <c r="P1516" i="3"/>
  <c r="O1516" i="3"/>
  <c r="N1516" i="3"/>
  <c r="M1516" i="3"/>
  <c r="L1516" i="3"/>
  <c r="P1515" i="3"/>
  <c r="O1515" i="3"/>
  <c r="N1515" i="3"/>
  <c r="M1515" i="3"/>
  <c r="L1515" i="3"/>
  <c r="P1514" i="3"/>
  <c r="O1514" i="3"/>
  <c r="N1514" i="3"/>
  <c r="M1514" i="3"/>
  <c r="L1514" i="3"/>
  <c r="P1513" i="3"/>
  <c r="O1513" i="3"/>
  <c r="N1513" i="3"/>
  <c r="M1513" i="3"/>
  <c r="L1513" i="3"/>
  <c r="P1512" i="3"/>
  <c r="O1512" i="3"/>
  <c r="N1512" i="3"/>
  <c r="M1512" i="3"/>
  <c r="L1512" i="3"/>
  <c r="P1511" i="3"/>
  <c r="O1511" i="3"/>
  <c r="N1511" i="3"/>
  <c r="M1511" i="3"/>
  <c r="L1511" i="3"/>
  <c r="P1510" i="3"/>
  <c r="O1510" i="3"/>
  <c r="N1510" i="3"/>
  <c r="M1510" i="3"/>
  <c r="L1510" i="3"/>
  <c r="P1509" i="3"/>
  <c r="O1509" i="3"/>
  <c r="N1509" i="3"/>
  <c r="M1509" i="3"/>
  <c r="L1509" i="3"/>
  <c r="P1508" i="3"/>
  <c r="O1508" i="3"/>
  <c r="N1508" i="3"/>
  <c r="M1508" i="3"/>
  <c r="L1508" i="3"/>
  <c r="P1507" i="3"/>
  <c r="O1507" i="3"/>
  <c r="N1507" i="3"/>
  <c r="M1507" i="3"/>
  <c r="L1507" i="3"/>
  <c r="P1506" i="3"/>
  <c r="O1506" i="3"/>
  <c r="N1506" i="3"/>
  <c r="M1506" i="3"/>
  <c r="L1506" i="3"/>
  <c r="P1505" i="3"/>
  <c r="O1505" i="3"/>
  <c r="N1505" i="3"/>
  <c r="M1505" i="3"/>
  <c r="L1505" i="3"/>
  <c r="P1504" i="3"/>
  <c r="O1504" i="3"/>
  <c r="N1504" i="3"/>
  <c r="M1504" i="3"/>
  <c r="L1504" i="3"/>
  <c r="P1503" i="3"/>
  <c r="O1503" i="3"/>
  <c r="N1503" i="3"/>
  <c r="M1503" i="3"/>
  <c r="L1503" i="3"/>
  <c r="P1502" i="3"/>
  <c r="O1502" i="3"/>
  <c r="N1502" i="3"/>
  <c r="M1502" i="3"/>
  <c r="L1502" i="3"/>
  <c r="P1501" i="3"/>
  <c r="O1501" i="3"/>
  <c r="N1501" i="3"/>
  <c r="M1501" i="3"/>
  <c r="L1501" i="3"/>
  <c r="P1500" i="3"/>
  <c r="O1500" i="3"/>
  <c r="N1500" i="3"/>
  <c r="M1500" i="3"/>
  <c r="L1500" i="3"/>
  <c r="P1499" i="3"/>
  <c r="O1499" i="3"/>
  <c r="N1499" i="3"/>
  <c r="M1499" i="3"/>
  <c r="L1499" i="3"/>
  <c r="P1498" i="3"/>
  <c r="O1498" i="3"/>
  <c r="N1498" i="3"/>
  <c r="M1498" i="3"/>
  <c r="L1498" i="3"/>
  <c r="P1497" i="3"/>
  <c r="O1497" i="3"/>
  <c r="N1497" i="3"/>
  <c r="M1497" i="3"/>
  <c r="L1497" i="3"/>
  <c r="P1496" i="3"/>
  <c r="O1496" i="3"/>
  <c r="N1496" i="3"/>
  <c r="M1496" i="3"/>
  <c r="L1496" i="3"/>
  <c r="P1495" i="3"/>
  <c r="O1495" i="3"/>
  <c r="N1495" i="3"/>
  <c r="M1495" i="3"/>
  <c r="L1495" i="3"/>
  <c r="P1494" i="3"/>
  <c r="O1494" i="3"/>
  <c r="N1494" i="3"/>
  <c r="M1494" i="3"/>
  <c r="L1494" i="3"/>
  <c r="P1493" i="3"/>
  <c r="O1493" i="3"/>
  <c r="N1493" i="3"/>
  <c r="M1493" i="3"/>
  <c r="L1493" i="3"/>
  <c r="P1492" i="3"/>
  <c r="O1492" i="3"/>
  <c r="N1492" i="3"/>
  <c r="M1492" i="3"/>
  <c r="L1492" i="3"/>
  <c r="P1491" i="3"/>
  <c r="O1491" i="3"/>
  <c r="N1491" i="3"/>
  <c r="M1491" i="3"/>
  <c r="L1491" i="3"/>
  <c r="P1490" i="3"/>
  <c r="O1490" i="3"/>
  <c r="N1490" i="3"/>
  <c r="M1490" i="3"/>
  <c r="L1490" i="3"/>
  <c r="P1489" i="3"/>
  <c r="O1489" i="3"/>
  <c r="N1489" i="3"/>
  <c r="M1489" i="3"/>
  <c r="L1489" i="3"/>
  <c r="P1488" i="3"/>
  <c r="O1488" i="3"/>
  <c r="N1488" i="3"/>
  <c r="M1488" i="3"/>
  <c r="L1488" i="3"/>
  <c r="P1487" i="3"/>
  <c r="O1487" i="3"/>
  <c r="N1487" i="3"/>
  <c r="M1487" i="3"/>
  <c r="L1487" i="3"/>
  <c r="P1486" i="3"/>
  <c r="O1486" i="3"/>
  <c r="N1486" i="3"/>
  <c r="M1486" i="3"/>
  <c r="L1486" i="3"/>
  <c r="P1485" i="3"/>
  <c r="O1485" i="3"/>
  <c r="N1485" i="3"/>
  <c r="M1485" i="3"/>
  <c r="L1485" i="3"/>
  <c r="P1484" i="3"/>
  <c r="O1484" i="3"/>
  <c r="N1484" i="3"/>
  <c r="M1484" i="3"/>
  <c r="L1484" i="3"/>
  <c r="P1483" i="3"/>
  <c r="O1483" i="3"/>
  <c r="N1483" i="3"/>
  <c r="M1483" i="3"/>
  <c r="L1483" i="3"/>
  <c r="P1482" i="3"/>
  <c r="O1482" i="3"/>
  <c r="N1482" i="3"/>
  <c r="M1482" i="3"/>
  <c r="L1482" i="3"/>
  <c r="P1481" i="3"/>
  <c r="O1481" i="3"/>
  <c r="N1481" i="3"/>
  <c r="M1481" i="3"/>
  <c r="L1481" i="3"/>
  <c r="P1480" i="3"/>
  <c r="O1480" i="3"/>
  <c r="N1480" i="3"/>
  <c r="M1480" i="3"/>
  <c r="L1480" i="3"/>
  <c r="P1479" i="3"/>
  <c r="O1479" i="3"/>
  <c r="N1479" i="3"/>
  <c r="M1479" i="3"/>
  <c r="L1479" i="3"/>
  <c r="P1478" i="3"/>
  <c r="O1478" i="3"/>
  <c r="N1478" i="3"/>
  <c r="M1478" i="3"/>
  <c r="L1478" i="3"/>
  <c r="P1477" i="3"/>
  <c r="O1477" i="3"/>
  <c r="N1477" i="3"/>
  <c r="M1477" i="3"/>
  <c r="L1477" i="3"/>
  <c r="P1476" i="3"/>
  <c r="O1476" i="3"/>
  <c r="N1476" i="3"/>
  <c r="M1476" i="3"/>
  <c r="L1476" i="3"/>
  <c r="P1475" i="3"/>
  <c r="O1475" i="3"/>
  <c r="N1475" i="3"/>
  <c r="M1475" i="3"/>
  <c r="L1475" i="3"/>
  <c r="P1474" i="3"/>
  <c r="O1474" i="3"/>
  <c r="N1474" i="3"/>
  <c r="M1474" i="3"/>
  <c r="L1474" i="3"/>
  <c r="P1473" i="3"/>
  <c r="O1473" i="3"/>
  <c r="N1473" i="3"/>
  <c r="M1473" i="3"/>
  <c r="L1473" i="3"/>
  <c r="P1472" i="3"/>
  <c r="O1472" i="3"/>
  <c r="N1472" i="3"/>
  <c r="M1472" i="3"/>
  <c r="L1472" i="3"/>
  <c r="P1471" i="3"/>
  <c r="O1471" i="3"/>
  <c r="N1471" i="3"/>
  <c r="M1471" i="3"/>
  <c r="L1471" i="3"/>
  <c r="P1470" i="3"/>
  <c r="O1470" i="3"/>
  <c r="N1470" i="3"/>
  <c r="M1470" i="3"/>
  <c r="L1470" i="3"/>
  <c r="P1469" i="3"/>
  <c r="O1469" i="3"/>
  <c r="N1469" i="3"/>
  <c r="M1469" i="3"/>
  <c r="L1469" i="3"/>
  <c r="P1468" i="3"/>
  <c r="O1468" i="3"/>
  <c r="N1468" i="3"/>
  <c r="M1468" i="3"/>
  <c r="L1468" i="3"/>
  <c r="P1467" i="3"/>
  <c r="O1467" i="3"/>
  <c r="N1467" i="3"/>
  <c r="M1467" i="3"/>
  <c r="L1467" i="3"/>
  <c r="P1466" i="3"/>
  <c r="O1466" i="3"/>
  <c r="N1466" i="3"/>
  <c r="M1466" i="3"/>
  <c r="L1466" i="3"/>
  <c r="P1465" i="3"/>
  <c r="O1465" i="3"/>
  <c r="N1465" i="3"/>
  <c r="M1465" i="3"/>
  <c r="L1465" i="3"/>
  <c r="P1464" i="3"/>
  <c r="O1464" i="3"/>
  <c r="N1464" i="3"/>
  <c r="M1464" i="3"/>
  <c r="L1464" i="3"/>
  <c r="P1463" i="3"/>
  <c r="O1463" i="3"/>
  <c r="N1463" i="3"/>
  <c r="M1463" i="3"/>
  <c r="L1463" i="3"/>
  <c r="P1462" i="3"/>
  <c r="O1462" i="3"/>
  <c r="N1462" i="3"/>
  <c r="M1462" i="3"/>
  <c r="L1462" i="3"/>
  <c r="P1461" i="3"/>
  <c r="O1461" i="3"/>
  <c r="N1461" i="3"/>
  <c r="M1461" i="3"/>
  <c r="L1461" i="3"/>
  <c r="P1460" i="3"/>
  <c r="O1460" i="3"/>
  <c r="N1460" i="3"/>
  <c r="M1460" i="3"/>
  <c r="L1460" i="3"/>
  <c r="P1459" i="3"/>
  <c r="O1459" i="3"/>
  <c r="N1459" i="3"/>
  <c r="M1459" i="3"/>
  <c r="L1459" i="3"/>
  <c r="P1458" i="3"/>
  <c r="O1458" i="3"/>
  <c r="N1458" i="3"/>
  <c r="M1458" i="3"/>
  <c r="L1458" i="3"/>
  <c r="P1457" i="3"/>
  <c r="O1457" i="3"/>
  <c r="N1457" i="3"/>
  <c r="M1457" i="3"/>
  <c r="L1457" i="3"/>
  <c r="P1456" i="3"/>
  <c r="O1456" i="3"/>
  <c r="N1456" i="3"/>
  <c r="M1456" i="3"/>
  <c r="L1456" i="3"/>
  <c r="P1455" i="3"/>
  <c r="O1455" i="3"/>
  <c r="N1455" i="3"/>
  <c r="M1455" i="3"/>
  <c r="L1455" i="3"/>
  <c r="P1454" i="3"/>
  <c r="O1454" i="3"/>
  <c r="N1454" i="3"/>
  <c r="M1454" i="3"/>
  <c r="L1454" i="3"/>
  <c r="P1453" i="3"/>
  <c r="O1453" i="3"/>
  <c r="N1453" i="3"/>
  <c r="M1453" i="3"/>
  <c r="L1453" i="3"/>
  <c r="P1452" i="3"/>
  <c r="O1452" i="3"/>
  <c r="N1452" i="3"/>
  <c r="M1452" i="3"/>
  <c r="L1452" i="3"/>
  <c r="P1451" i="3"/>
  <c r="O1451" i="3"/>
  <c r="N1451" i="3"/>
  <c r="M1451" i="3"/>
  <c r="L1451" i="3"/>
  <c r="P1450" i="3"/>
  <c r="O1450" i="3"/>
  <c r="N1450" i="3"/>
  <c r="M1450" i="3"/>
  <c r="L1450" i="3"/>
  <c r="P1449" i="3"/>
  <c r="O1449" i="3"/>
  <c r="N1449" i="3"/>
  <c r="M1449" i="3"/>
  <c r="L1449" i="3"/>
  <c r="P1448" i="3"/>
  <c r="O1448" i="3"/>
  <c r="N1448" i="3"/>
  <c r="M1448" i="3"/>
  <c r="L1448" i="3"/>
  <c r="P1447" i="3"/>
  <c r="O1447" i="3"/>
  <c r="N1447" i="3"/>
  <c r="M1447" i="3"/>
  <c r="L1447" i="3"/>
  <c r="P1446" i="3"/>
  <c r="O1446" i="3"/>
  <c r="N1446" i="3"/>
  <c r="M1446" i="3"/>
  <c r="L1446" i="3"/>
  <c r="P1445" i="3"/>
  <c r="O1445" i="3"/>
  <c r="N1445" i="3"/>
  <c r="M1445" i="3"/>
  <c r="L1445" i="3"/>
  <c r="P1444" i="3"/>
  <c r="O1444" i="3"/>
  <c r="N1444" i="3"/>
  <c r="M1444" i="3"/>
  <c r="L1444" i="3"/>
  <c r="P1443" i="3"/>
  <c r="O1443" i="3"/>
  <c r="N1443" i="3"/>
  <c r="M1443" i="3"/>
  <c r="L1443" i="3"/>
  <c r="P1442" i="3"/>
  <c r="O1442" i="3"/>
  <c r="N1442" i="3"/>
  <c r="M1442" i="3"/>
  <c r="L1442" i="3"/>
  <c r="P1441" i="3"/>
  <c r="O1441" i="3"/>
  <c r="N1441" i="3"/>
  <c r="M1441" i="3"/>
  <c r="L1441" i="3"/>
  <c r="P1440" i="3"/>
  <c r="O1440" i="3"/>
  <c r="N1440" i="3"/>
  <c r="M1440" i="3"/>
  <c r="L1440" i="3"/>
  <c r="P1439" i="3"/>
  <c r="O1439" i="3"/>
  <c r="N1439" i="3"/>
  <c r="M1439" i="3"/>
  <c r="L1439" i="3"/>
  <c r="P1438" i="3"/>
  <c r="O1438" i="3"/>
  <c r="N1438" i="3"/>
  <c r="M1438" i="3"/>
  <c r="L1438" i="3"/>
  <c r="P1437" i="3"/>
  <c r="O1437" i="3"/>
  <c r="N1437" i="3"/>
  <c r="M1437" i="3"/>
  <c r="L1437" i="3"/>
  <c r="P1436" i="3"/>
  <c r="O1436" i="3"/>
  <c r="N1436" i="3"/>
  <c r="M1436" i="3"/>
  <c r="L1436" i="3"/>
  <c r="P1435" i="3"/>
  <c r="O1435" i="3"/>
  <c r="N1435" i="3"/>
  <c r="M1435" i="3"/>
  <c r="L1435" i="3"/>
  <c r="P1434" i="3"/>
  <c r="O1434" i="3"/>
  <c r="N1434" i="3"/>
  <c r="M1434" i="3"/>
  <c r="L1434" i="3"/>
  <c r="P1433" i="3"/>
  <c r="O1433" i="3"/>
  <c r="N1433" i="3"/>
  <c r="M1433" i="3"/>
  <c r="L1433" i="3"/>
  <c r="P1432" i="3"/>
  <c r="O1432" i="3"/>
  <c r="N1432" i="3"/>
  <c r="M1432" i="3"/>
  <c r="L1432" i="3"/>
  <c r="P1431" i="3"/>
  <c r="O1431" i="3"/>
  <c r="N1431" i="3"/>
  <c r="M1431" i="3"/>
  <c r="L1431" i="3"/>
  <c r="P1430" i="3"/>
  <c r="O1430" i="3"/>
  <c r="N1430" i="3"/>
  <c r="M1430" i="3"/>
  <c r="L1430" i="3"/>
  <c r="P1429" i="3"/>
  <c r="O1429" i="3"/>
  <c r="N1429" i="3"/>
  <c r="M1429" i="3"/>
  <c r="L1429" i="3"/>
  <c r="P1428" i="3"/>
  <c r="O1428" i="3"/>
  <c r="N1428" i="3"/>
  <c r="M1428" i="3"/>
  <c r="L1428" i="3"/>
  <c r="P1427" i="3"/>
  <c r="O1427" i="3"/>
  <c r="N1427" i="3"/>
  <c r="M1427" i="3"/>
  <c r="L1427" i="3"/>
  <c r="P1426" i="3"/>
  <c r="O1426" i="3"/>
  <c r="N1426" i="3"/>
  <c r="M1426" i="3"/>
  <c r="L1426" i="3"/>
  <c r="P1425" i="3"/>
  <c r="O1425" i="3"/>
  <c r="N1425" i="3"/>
  <c r="M1425" i="3"/>
  <c r="L1425" i="3"/>
  <c r="P1424" i="3"/>
  <c r="O1424" i="3"/>
  <c r="N1424" i="3"/>
  <c r="M1424" i="3"/>
  <c r="L1424" i="3"/>
  <c r="P1423" i="3"/>
  <c r="O1423" i="3"/>
  <c r="N1423" i="3"/>
  <c r="M1423" i="3"/>
  <c r="L1423" i="3"/>
  <c r="P1422" i="3"/>
  <c r="O1422" i="3"/>
  <c r="N1422" i="3"/>
  <c r="M1422" i="3"/>
  <c r="L1422" i="3"/>
  <c r="P1421" i="3"/>
  <c r="O1421" i="3"/>
  <c r="N1421" i="3"/>
  <c r="M1421" i="3"/>
  <c r="L1421" i="3"/>
  <c r="P1420" i="3"/>
  <c r="O1420" i="3"/>
  <c r="N1420" i="3"/>
  <c r="M1420" i="3"/>
  <c r="L1420" i="3"/>
  <c r="P1419" i="3"/>
  <c r="O1419" i="3"/>
  <c r="N1419" i="3"/>
  <c r="M1419" i="3"/>
  <c r="L1419" i="3"/>
  <c r="P1418" i="3"/>
  <c r="O1418" i="3"/>
  <c r="N1418" i="3"/>
  <c r="M1418" i="3"/>
  <c r="L1418" i="3"/>
  <c r="P1417" i="3"/>
  <c r="O1417" i="3"/>
  <c r="N1417" i="3"/>
  <c r="M1417" i="3"/>
  <c r="L1417" i="3"/>
  <c r="P1416" i="3"/>
  <c r="O1416" i="3"/>
  <c r="N1416" i="3"/>
  <c r="M1416" i="3"/>
  <c r="L1416" i="3"/>
  <c r="P1415" i="3"/>
  <c r="O1415" i="3"/>
  <c r="N1415" i="3"/>
  <c r="M1415" i="3"/>
  <c r="L1415" i="3"/>
  <c r="P1414" i="3"/>
  <c r="O1414" i="3"/>
  <c r="N1414" i="3"/>
  <c r="M1414" i="3"/>
  <c r="L1414" i="3"/>
  <c r="P1413" i="3"/>
  <c r="O1413" i="3"/>
  <c r="N1413" i="3"/>
  <c r="M1413" i="3"/>
  <c r="L1413" i="3"/>
  <c r="P1412" i="3"/>
  <c r="O1412" i="3"/>
  <c r="N1412" i="3"/>
  <c r="M1412" i="3"/>
  <c r="L1412" i="3"/>
  <c r="P1411" i="3"/>
  <c r="O1411" i="3"/>
  <c r="N1411" i="3"/>
  <c r="M1411" i="3"/>
  <c r="L1411" i="3"/>
  <c r="P1410" i="3"/>
  <c r="O1410" i="3"/>
  <c r="N1410" i="3"/>
  <c r="M1410" i="3"/>
  <c r="L1410" i="3"/>
  <c r="P1409" i="3"/>
  <c r="O1409" i="3"/>
  <c r="N1409" i="3"/>
  <c r="M1409" i="3"/>
  <c r="L1409" i="3"/>
  <c r="P1408" i="3"/>
  <c r="O1408" i="3"/>
  <c r="N1408" i="3"/>
  <c r="M1408" i="3"/>
  <c r="L1408" i="3"/>
  <c r="P1407" i="3"/>
  <c r="O1407" i="3"/>
  <c r="N1407" i="3"/>
  <c r="M1407" i="3"/>
  <c r="L1407" i="3"/>
  <c r="P1406" i="3"/>
  <c r="O1406" i="3"/>
  <c r="N1406" i="3"/>
  <c r="M1406" i="3"/>
  <c r="L1406" i="3"/>
  <c r="P1405" i="3"/>
  <c r="O1405" i="3"/>
  <c r="N1405" i="3"/>
  <c r="M1405" i="3"/>
  <c r="L1405" i="3"/>
  <c r="P1404" i="3"/>
  <c r="O1404" i="3"/>
  <c r="N1404" i="3"/>
  <c r="M1404" i="3"/>
  <c r="L1404" i="3"/>
  <c r="P1403" i="3"/>
  <c r="O1403" i="3"/>
  <c r="N1403" i="3"/>
  <c r="M1403" i="3"/>
  <c r="L1403" i="3"/>
  <c r="P1402" i="3"/>
  <c r="O1402" i="3"/>
  <c r="N1402" i="3"/>
  <c r="M1402" i="3"/>
  <c r="L1402" i="3"/>
  <c r="P1401" i="3"/>
  <c r="O1401" i="3"/>
  <c r="N1401" i="3"/>
  <c r="M1401" i="3"/>
  <c r="L1401" i="3"/>
  <c r="P1400" i="3"/>
  <c r="O1400" i="3"/>
  <c r="N1400" i="3"/>
  <c r="M1400" i="3"/>
  <c r="L1400" i="3"/>
  <c r="P1399" i="3"/>
  <c r="O1399" i="3"/>
  <c r="N1399" i="3"/>
  <c r="M1399" i="3"/>
  <c r="L1399" i="3"/>
  <c r="P1398" i="3"/>
  <c r="O1398" i="3"/>
  <c r="N1398" i="3"/>
  <c r="M1398" i="3"/>
  <c r="L1398" i="3"/>
  <c r="P1397" i="3"/>
  <c r="O1397" i="3"/>
  <c r="N1397" i="3"/>
  <c r="M1397" i="3"/>
  <c r="L1397" i="3"/>
  <c r="P1396" i="3"/>
  <c r="O1396" i="3"/>
  <c r="N1396" i="3"/>
  <c r="M1396" i="3"/>
  <c r="L1396" i="3"/>
  <c r="P1395" i="3"/>
  <c r="O1395" i="3"/>
  <c r="N1395" i="3"/>
  <c r="M1395" i="3"/>
  <c r="L1395" i="3"/>
  <c r="P1394" i="3"/>
  <c r="O1394" i="3"/>
  <c r="N1394" i="3"/>
  <c r="M1394" i="3"/>
  <c r="L1394" i="3"/>
  <c r="P1393" i="3"/>
  <c r="O1393" i="3"/>
  <c r="N1393" i="3"/>
  <c r="M1393" i="3"/>
  <c r="L1393" i="3"/>
  <c r="P1392" i="3"/>
  <c r="O1392" i="3"/>
  <c r="N1392" i="3"/>
  <c r="M1392" i="3"/>
  <c r="L1392" i="3"/>
  <c r="P1391" i="3"/>
  <c r="O1391" i="3"/>
  <c r="N1391" i="3"/>
  <c r="M1391" i="3"/>
  <c r="L1391" i="3"/>
  <c r="P1390" i="3"/>
  <c r="O1390" i="3"/>
  <c r="N1390" i="3"/>
  <c r="M1390" i="3"/>
  <c r="L1390" i="3"/>
  <c r="P1389" i="3"/>
  <c r="O1389" i="3"/>
  <c r="N1389" i="3"/>
  <c r="M1389" i="3"/>
  <c r="L1389" i="3"/>
  <c r="P1388" i="3"/>
  <c r="O1388" i="3"/>
  <c r="N1388" i="3"/>
  <c r="M1388" i="3"/>
  <c r="L1388" i="3"/>
  <c r="P1387" i="3"/>
  <c r="O1387" i="3"/>
  <c r="N1387" i="3"/>
  <c r="M1387" i="3"/>
  <c r="L1387" i="3"/>
  <c r="P1386" i="3"/>
  <c r="O1386" i="3"/>
  <c r="N1386" i="3"/>
  <c r="M1386" i="3"/>
  <c r="L1386" i="3"/>
  <c r="P1385" i="3"/>
  <c r="O1385" i="3"/>
  <c r="N1385" i="3"/>
  <c r="M1385" i="3"/>
  <c r="L1385" i="3"/>
  <c r="P1384" i="3"/>
  <c r="O1384" i="3"/>
  <c r="N1384" i="3"/>
  <c r="M1384" i="3"/>
  <c r="L1384" i="3"/>
  <c r="P1383" i="3"/>
  <c r="O1383" i="3"/>
  <c r="N1383" i="3"/>
  <c r="M1383" i="3"/>
  <c r="L1383" i="3"/>
  <c r="P1382" i="3"/>
  <c r="O1382" i="3"/>
  <c r="N1382" i="3"/>
  <c r="M1382" i="3"/>
  <c r="L1382" i="3"/>
  <c r="P1381" i="3"/>
  <c r="O1381" i="3"/>
  <c r="N1381" i="3"/>
  <c r="M1381" i="3"/>
  <c r="L1381" i="3"/>
  <c r="P1380" i="3"/>
  <c r="O1380" i="3"/>
  <c r="N1380" i="3"/>
  <c r="M1380" i="3"/>
  <c r="L1380" i="3"/>
  <c r="P1379" i="3"/>
  <c r="O1379" i="3"/>
  <c r="N1379" i="3"/>
  <c r="M1379" i="3"/>
  <c r="L1379" i="3"/>
  <c r="P1378" i="3"/>
  <c r="O1378" i="3"/>
  <c r="N1378" i="3"/>
  <c r="M1378" i="3"/>
  <c r="L1378" i="3"/>
  <c r="P1377" i="3"/>
  <c r="O1377" i="3"/>
  <c r="N1377" i="3"/>
  <c r="M1377" i="3"/>
  <c r="L1377" i="3"/>
  <c r="P1376" i="3"/>
  <c r="O1376" i="3"/>
  <c r="N1376" i="3"/>
  <c r="M1376" i="3"/>
  <c r="L1376" i="3"/>
  <c r="P1375" i="3"/>
  <c r="O1375" i="3"/>
  <c r="N1375" i="3"/>
  <c r="M1375" i="3"/>
  <c r="L1375" i="3"/>
  <c r="P1374" i="3"/>
  <c r="O1374" i="3"/>
  <c r="N1374" i="3"/>
  <c r="M1374" i="3"/>
  <c r="L1374" i="3"/>
  <c r="P1373" i="3"/>
  <c r="O1373" i="3"/>
  <c r="N1373" i="3"/>
  <c r="M1373" i="3"/>
  <c r="L1373" i="3"/>
  <c r="P1372" i="3"/>
  <c r="O1372" i="3"/>
  <c r="N1372" i="3"/>
  <c r="M1372" i="3"/>
  <c r="L1372" i="3"/>
  <c r="P1371" i="3"/>
  <c r="O1371" i="3"/>
  <c r="N1371" i="3"/>
  <c r="M1371" i="3"/>
  <c r="L1371" i="3"/>
  <c r="P1370" i="3"/>
  <c r="O1370" i="3"/>
  <c r="N1370" i="3"/>
  <c r="M1370" i="3"/>
  <c r="L1370" i="3"/>
  <c r="P1369" i="3"/>
  <c r="O1369" i="3"/>
  <c r="N1369" i="3"/>
  <c r="M1369" i="3"/>
  <c r="L1369" i="3"/>
  <c r="P1368" i="3"/>
  <c r="O1368" i="3"/>
  <c r="N1368" i="3"/>
  <c r="M1368" i="3"/>
  <c r="L1368" i="3"/>
  <c r="P1367" i="3"/>
  <c r="O1367" i="3"/>
  <c r="N1367" i="3"/>
  <c r="M1367" i="3"/>
  <c r="L1367" i="3"/>
  <c r="P1366" i="3"/>
  <c r="O1366" i="3"/>
  <c r="N1366" i="3"/>
  <c r="M1366" i="3"/>
  <c r="L1366" i="3"/>
  <c r="P1365" i="3"/>
  <c r="O1365" i="3"/>
  <c r="N1365" i="3"/>
  <c r="M1365" i="3"/>
  <c r="L1365" i="3"/>
  <c r="P1364" i="3"/>
  <c r="O1364" i="3"/>
  <c r="N1364" i="3"/>
  <c r="M1364" i="3"/>
  <c r="L1364" i="3"/>
  <c r="P1363" i="3"/>
  <c r="O1363" i="3"/>
  <c r="N1363" i="3"/>
  <c r="M1363" i="3"/>
  <c r="L1363" i="3"/>
  <c r="P1362" i="3"/>
  <c r="O1362" i="3"/>
  <c r="N1362" i="3"/>
  <c r="M1362" i="3"/>
  <c r="L1362" i="3"/>
  <c r="P1361" i="3"/>
  <c r="O1361" i="3"/>
  <c r="N1361" i="3"/>
  <c r="M1361" i="3"/>
  <c r="L1361" i="3"/>
  <c r="P1360" i="3"/>
  <c r="O1360" i="3"/>
  <c r="N1360" i="3"/>
  <c r="M1360" i="3"/>
  <c r="L1360" i="3"/>
  <c r="P1359" i="3"/>
  <c r="O1359" i="3"/>
  <c r="N1359" i="3"/>
  <c r="M1359" i="3"/>
  <c r="L1359" i="3"/>
  <c r="P1358" i="3"/>
  <c r="O1358" i="3"/>
  <c r="N1358" i="3"/>
  <c r="M1358" i="3"/>
  <c r="L1358" i="3"/>
  <c r="P1357" i="3"/>
  <c r="O1357" i="3"/>
  <c r="N1357" i="3"/>
  <c r="M1357" i="3"/>
  <c r="L1357" i="3"/>
  <c r="P1356" i="3"/>
  <c r="O1356" i="3"/>
  <c r="N1356" i="3"/>
  <c r="M1356" i="3"/>
  <c r="L1356" i="3"/>
  <c r="P1355" i="3"/>
  <c r="O1355" i="3"/>
  <c r="N1355" i="3"/>
  <c r="M1355" i="3"/>
  <c r="L1355" i="3"/>
  <c r="P1354" i="3"/>
  <c r="O1354" i="3"/>
  <c r="N1354" i="3"/>
  <c r="M1354" i="3"/>
  <c r="L1354" i="3"/>
  <c r="P1353" i="3"/>
  <c r="O1353" i="3"/>
  <c r="N1353" i="3"/>
  <c r="M1353" i="3"/>
  <c r="L1353" i="3"/>
  <c r="P1352" i="3"/>
  <c r="O1352" i="3"/>
  <c r="N1352" i="3"/>
  <c r="M1352" i="3"/>
  <c r="L1352" i="3"/>
  <c r="P1351" i="3"/>
  <c r="O1351" i="3"/>
  <c r="N1351" i="3"/>
  <c r="M1351" i="3"/>
  <c r="L1351" i="3"/>
  <c r="P1350" i="3"/>
  <c r="O1350" i="3"/>
  <c r="N1350" i="3"/>
  <c r="M1350" i="3"/>
  <c r="L1350" i="3"/>
  <c r="P1349" i="3"/>
  <c r="O1349" i="3"/>
  <c r="N1349" i="3"/>
  <c r="M1349" i="3"/>
  <c r="L1349" i="3"/>
  <c r="P1348" i="3"/>
  <c r="O1348" i="3"/>
  <c r="N1348" i="3"/>
  <c r="M1348" i="3"/>
  <c r="L1348" i="3"/>
  <c r="P1347" i="3"/>
  <c r="O1347" i="3"/>
  <c r="N1347" i="3"/>
  <c r="M1347" i="3"/>
  <c r="L1347" i="3"/>
  <c r="P1346" i="3"/>
  <c r="O1346" i="3"/>
  <c r="N1346" i="3"/>
  <c r="M1346" i="3"/>
  <c r="L1346" i="3"/>
  <c r="P1345" i="3"/>
  <c r="O1345" i="3"/>
  <c r="N1345" i="3"/>
  <c r="M1345" i="3"/>
  <c r="L1345" i="3"/>
  <c r="P1344" i="3"/>
  <c r="O1344" i="3"/>
  <c r="N1344" i="3"/>
  <c r="M1344" i="3"/>
  <c r="L1344" i="3"/>
  <c r="P1343" i="3"/>
  <c r="O1343" i="3"/>
  <c r="N1343" i="3"/>
  <c r="M1343" i="3"/>
  <c r="L1343" i="3"/>
  <c r="P1342" i="3"/>
  <c r="O1342" i="3"/>
  <c r="N1342" i="3"/>
  <c r="M1342" i="3"/>
  <c r="L1342" i="3"/>
  <c r="P1341" i="3"/>
  <c r="O1341" i="3"/>
  <c r="N1341" i="3"/>
  <c r="M1341" i="3"/>
  <c r="L1341" i="3"/>
  <c r="P1340" i="3"/>
  <c r="O1340" i="3"/>
  <c r="N1340" i="3"/>
  <c r="M1340" i="3"/>
  <c r="L1340" i="3"/>
  <c r="P1339" i="3"/>
  <c r="O1339" i="3"/>
  <c r="N1339" i="3"/>
  <c r="M1339" i="3"/>
  <c r="L1339" i="3"/>
  <c r="P1338" i="3"/>
  <c r="O1338" i="3"/>
  <c r="N1338" i="3"/>
  <c r="M1338" i="3"/>
  <c r="L1338" i="3"/>
  <c r="P1337" i="3"/>
  <c r="O1337" i="3"/>
  <c r="N1337" i="3"/>
  <c r="M1337" i="3"/>
  <c r="L1337" i="3"/>
  <c r="P1336" i="3"/>
  <c r="O1336" i="3"/>
  <c r="N1336" i="3"/>
  <c r="M1336" i="3"/>
  <c r="L1336" i="3"/>
  <c r="P1335" i="3"/>
  <c r="O1335" i="3"/>
  <c r="N1335" i="3"/>
  <c r="M1335" i="3"/>
  <c r="L1335" i="3"/>
  <c r="P1334" i="3"/>
  <c r="O1334" i="3"/>
  <c r="N1334" i="3"/>
  <c r="M1334" i="3"/>
  <c r="L1334" i="3"/>
  <c r="P1333" i="3"/>
  <c r="O1333" i="3"/>
  <c r="N1333" i="3"/>
  <c r="M1333" i="3"/>
  <c r="L1333" i="3"/>
  <c r="P1332" i="3"/>
  <c r="O1332" i="3"/>
  <c r="N1332" i="3"/>
  <c r="M1332" i="3"/>
  <c r="L1332" i="3"/>
  <c r="P1331" i="3"/>
  <c r="O1331" i="3"/>
  <c r="N1331" i="3"/>
  <c r="M1331" i="3"/>
  <c r="L1331" i="3"/>
  <c r="P1330" i="3"/>
  <c r="O1330" i="3"/>
  <c r="N1330" i="3"/>
  <c r="M1330" i="3"/>
  <c r="L1330" i="3"/>
  <c r="P1329" i="3"/>
  <c r="O1329" i="3"/>
  <c r="N1329" i="3"/>
  <c r="M1329" i="3"/>
  <c r="L1329" i="3"/>
  <c r="P1328" i="3"/>
  <c r="O1328" i="3"/>
  <c r="N1328" i="3"/>
  <c r="M1328" i="3"/>
  <c r="L1328" i="3"/>
  <c r="P1327" i="3"/>
  <c r="O1327" i="3"/>
  <c r="N1327" i="3"/>
  <c r="M1327" i="3"/>
  <c r="L1327" i="3"/>
  <c r="P1326" i="3"/>
  <c r="O1326" i="3"/>
  <c r="N1326" i="3"/>
  <c r="M1326" i="3"/>
  <c r="L1326" i="3"/>
  <c r="P1325" i="3"/>
  <c r="O1325" i="3"/>
  <c r="N1325" i="3"/>
  <c r="M1325" i="3"/>
  <c r="L1325" i="3"/>
  <c r="P1324" i="3"/>
  <c r="O1324" i="3"/>
  <c r="N1324" i="3"/>
  <c r="M1324" i="3"/>
  <c r="L1324" i="3"/>
  <c r="P1323" i="3"/>
  <c r="O1323" i="3"/>
  <c r="N1323" i="3"/>
  <c r="M1323" i="3"/>
  <c r="L1323" i="3"/>
  <c r="P1322" i="3"/>
  <c r="O1322" i="3"/>
  <c r="N1322" i="3"/>
  <c r="M1322" i="3"/>
  <c r="L1322" i="3"/>
  <c r="P1321" i="3"/>
  <c r="O1321" i="3"/>
  <c r="N1321" i="3"/>
  <c r="M1321" i="3"/>
  <c r="L1321" i="3"/>
  <c r="P1320" i="3"/>
  <c r="O1320" i="3"/>
  <c r="N1320" i="3"/>
  <c r="M1320" i="3"/>
  <c r="L1320" i="3"/>
  <c r="P1319" i="3"/>
  <c r="O1319" i="3"/>
  <c r="N1319" i="3"/>
  <c r="M1319" i="3"/>
  <c r="L1319" i="3"/>
  <c r="P1318" i="3"/>
  <c r="O1318" i="3"/>
  <c r="N1318" i="3"/>
  <c r="M1318" i="3"/>
  <c r="L1318" i="3"/>
  <c r="P1317" i="3"/>
  <c r="O1317" i="3"/>
  <c r="N1317" i="3"/>
  <c r="M1317" i="3"/>
  <c r="L1317" i="3"/>
  <c r="P1316" i="3"/>
  <c r="O1316" i="3"/>
  <c r="N1316" i="3"/>
  <c r="M1316" i="3"/>
  <c r="L1316" i="3"/>
  <c r="P1315" i="3"/>
  <c r="O1315" i="3"/>
  <c r="N1315" i="3"/>
  <c r="M1315" i="3"/>
  <c r="L1315" i="3"/>
  <c r="P1314" i="3"/>
  <c r="O1314" i="3"/>
  <c r="N1314" i="3"/>
  <c r="M1314" i="3"/>
  <c r="L1314" i="3"/>
  <c r="P1313" i="3"/>
  <c r="O1313" i="3"/>
  <c r="N1313" i="3"/>
  <c r="M1313" i="3"/>
  <c r="L1313" i="3"/>
  <c r="P1312" i="3"/>
  <c r="O1312" i="3"/>
  <c r="N1312" i="3"/>
  <c r="M1312" i="3"/>
  <c r="L1312" i="3"/>
  <c r="P1311" i="3"/>
  <c r="O1311" i="3"/>
  <c r="N1311" i="3"/>
  <c r="M1311" i="3"/>
  <c r="L1311" i="3"/>
  <c r="P1310" i="3"/>
  <c r="O1310" i="3"/>
  <c r="N1310" i="3"/>
  <c r="M1310" i="3"/>
  <c r="L1310" i="3"/>
  <c r="P1309" i="3"/>
  <c r="O1309" i="3"/>
  <c r="N1309" i="3"/>
  <c r="M1309" i="3"/>
  <c r="L1309" i="3"/>
  <c r="P1308" i="3"/>
  <c r="O1308" i="3"/>
  <c r="N1308" i="3"/>
  <c r="M1308" i="3"/>
  <c r="L1308" i="3"/>
  <c r="P1307" i="3"/>
  <c r="O1307" i="3"/>
  <c r="N1307" i="3"/>
  <c r="M1307" i="3"/>
  <c r="L1307" i="3"/>
  <c r="P1306" i="3"/>
  <c r="O1306" i="3"/>
  <c r="N1306" i="3"/>
  <c r="M1306" i="3"/>
  <c r="L1306" i="3"/>
  <c r="P1305" i="3"/>
  <c r="O1305" i="3"/>
  <c r="N1305" i="3"/>
  <c r="M1305" i="3"/>
  <c r="L1305" i="3"/>
  <c r="P1304" i="3"/>
  <c r="O1304" i="3"/>
  <c r="N1304" i="3"/>
  <c r="M1304" i="3"/>
  <c r="L1304" i="3"/>
  <c r="P1303" i="3"/>
  <c r="O1303" i="3"/>
  <c r="N1303" i="3"/>
  <c r="M1303" i="3"/>
  <c r="L1303" i="3"/>
  <c r="P1302" i="3"/>
  <c r="O1302" i="3"/>
  <c r="N1302" i="3"/>
  <c r="M1302" i="3"/>
  <c r="L1302" i="3"/>
  <c r="P1301" i="3"/>
  <c r="O1301" i="3"/>
  <c r="N1301" i="3"/>
  <c r="M1301" i="3"/>
  <c r="L1301" i="3"/>
  <c r="P1300" i="3"/>
  <c r="O1300" i="3"/>
  <c r="N1300" i="3"/>
  <c r="M1300" i="3"/>
  <c r="L1300" i="3"/>
  <c r="P1299" i="3"/>
  <c r="O1299" i="3"/>
  <c r="N1299" i="3"/>
  <c r="M1299" i="3"/>
  <c r="L1299" i="3"/>
  <c r="P1298" i="3"/>
  <c r="O1298" i="3"/>
  <c r="N1298" i="3"/>
  <c r="M1298" i="3"/>
  <c r="L1298" i="3"/>
  <c r="P1297" i="3"/>
  <c r="O1297" i="3"/>
  <c r="N1297" i="3"/>
  <c r="M1297" i="3"/>
  <c r="L1297" i="3"/>
  <c r="P1296" i="3"/>
  <c r="O1296" i="3"/>
  <c r="N1296" i="3"/>
  <c r="M1296" i="3"/>
  <c r="L1296" i="3"/>
  <c r="P1295" i="3"/>
  <c r="O1295" i="3"/>
  <c r="N1295" i="3"/>
  <c r="M1295" i="3"/>
  <c r="L1295" i="3"/>
  <c r="P1294" i="3"/>
  <c r="O1294" i="3"/>
  <c r="N1294" i="3"/>
  <c r="M1294" i="3"/>
  <c r="L1294" i="3"/>
  <c r="P1293" i="3"/>
  <c r="O1293" i="3"/>
  <c r="N1293" i="3"/>
  <c r="M1293" i="3"/>
  <c r="L1293" i="3"/>
  <c r="P1292" i="3"/>
  <c r="O1292" i="3"/>
  <c r="N1292" i="3"/>
  <c r="M1292" i="3"/>
  <c r="L1292" i="3"/>
  <c r="P1291" i="3"/>
  <c r="O1291" i="3"/>
  <c r="N1291" i="3"/>
  <c r="M1291" i="3"/>
  <c r="L1291" i="3"/>
  <c r="P1290" i="3"/>
  <c r="O1290" i="3"/>
  <c r="N1290" i="3"/>
  <c r="M1290" i="3"/>
  <c r="L1290" i="3"/>
  <c r="P1289" i="3"/>
  <c r="O1289" i="3"/>
  <c r="N1289" i="3"/>
  <c r="M1289" i="3"/>
  <c r="L1289" i="3"/>
  <c r="P1288" i="3"/>
  <c r="O1288" i="3"/>
  <c r="N1288" i="3"/>
  <c r="M1288" i="3"/>
  <c r="L1288" i="3"/>
  <c r="P1287" i="3"/>
  <c r="O1287" i="3"/>
  <c r="N1287" i="3"/>
  <c r="M1287" i="3"/>
  <c r="L1287" i="3"/>
  <c r="P1286" i="3"/>
  <c r="O1286" i="3"/>
  <c r="N1286" i="3"/>
  <c r="M1286" i="3"/>
  <c r="L1286" i="3"/>
  <c r="P1285" i="3"/>
  <c r="O1285" i="3"/>
  <c r="N1285" i="3"/>
  <c r="M1285" i="3"/>
  <c r="L1285" i="3"/>
  <c r="P1284" i="3"/>
  <c r="O1284" i="3"/>
  <c r="N1284" i="3"/>
  <c r="M1284" i="3"/>
  <c r="L1284" i="3"/>
  <c r="P1283" i="3"/>
  <c r="O1283" i="3"/>
  <c r="N1283" i="3"/>
  <c r="M1283" i="3"/>
  <c r="L1283" i="3"/>
  <c r="P1282" i="3"/>
  <c r="O1282" i="3"/>
  <c r="N1282" i="3"/>
  <c r="M1282" i="3"/>
  <c r="L1282" i="3"/>
  <c r="P1281" i="3"/>
  <c r="O1281" i="3"/>
  <c r="N1281" i="3"/>
  <c r="M1281" i="3"/>
  <c r="L1281" i="3"/>
  <c r="P1280" i="3"/>
  <c r="O1280" i="3"/>
  <c r="N1280" i="3"/>
  <c r="M1280" i="3"/>
  <c r="L1280" i="3"/>
  <c r="P1279" i="3"/>
  <c r="O1279" i="3"/>
  <c r="N1279" i="3"/>
  <c r="M1279" i="3"/>
  <c r="L1279" i="3"/>
  <c r="P1278" i="3"/>
  <c r="O1278" i="3"/>
  <c r="N1278" i="3"/>
  <c r="M1278" i="3"/>
  <c r="L1278" i="3"/>
  <c r="P1277" i="3"/>
  <c r="O1277" i="3"/>
  <c r="N1277" i="3"/>
  <c r="M1277" i="3"/>
  <c r="L1277" i="3"/>
  <c r="P1276" i="3"/>
  <c r="O1276" i="3"/>
  <c r="N1276" i="3"/>
  <c r="M1276" i="3"/>
  <c r="L1276" i="3"/>
  <c r="P1275" i="3"/>
  <c r="O1275" i="3"/>
  <c r="N1275" i="3"/>
  <c r="M1275" i="3"/>
  <c r="L1275" i="3"/>
  <c r="P1274" i="3"/>
  <c r="O1274" i="3"/>
  <c r="N1274" i="3"/>
  <c r="M1274" i="3"/>
  <c r="L1274" i="3"/>
  <c r="P1273" i="3"/>
  <c r="O1273" i="3"/>
  <c r="N1273" i="3"/>
  <c r="M1273" i="3"/>
  <c r="L1273" i="3"/>
  <c r="P1272" i="3"/>
  <c r="O1272" i="3"/>
  <c r="N1272" i="3"/>
  <c r="M1272" i="3"/>
  <c r="L1272" i="3"/>
  <c r="P1271" i="3"/>
  <c r="O1271" i="3"/>
  <c r="N1271" i="3"/>
  <c r="M1271" i="3"/>
  <c r="L1271" i="3"/>
  <c r="P1270" i="3"/>
  <c r="O1270" i="3"/>
  <c r="N1270" i="3"/>
  <c r="M1270" i="3"/>
  <c r="L1270" i="3"/>
  <c r="P1269" i="3"/>
  <c r="O1269" i="3"/>
  <c r="N1269" i="3"/>
  <c r="M1269" i="3"/>
  <c r="L1269" i="3"/>
  <c r="P1268" i="3"/>
  <c r="O1268" i="3"/>
  <c r="N1268" i="3"/>
  <c r="M1268" i="3"/>
  <c r="L1268" i="3"/>
  <c r="P1267" i="3"/>
  <c r="O1267" i="3"/>
  <c r="N1267" i="3"/>
  <c r="M1267" i="3"/>
  <c r="L1267" i="3"/>
  <c r="P1266" i="3"/>
  <c r="O1266" i="3"/>
  <c r="N1266" i="3"/>
  <c r="M1266" i="3"/>
  <c r="L1266" i="3"/>
  <c r="P1265" i="3"/>
  <c r="O1265" i="3"/>
  <c r="N1265" i="3"/>
  <c r="M1265" i="3"/>
  <c r="L1265" i="3"/>
  <c r="P1264" i="3"/>
  <c r="O1264" i="3"/>
  <c r="N1264" i="3"/>
  <c r="M1264" i="3"/>
  <c r="L1264" i="3"/>
  <c r="P1263" i="3"/>
  <c r="O1263" i="3"/>
  <c r="N1263" i="3"/>
  <c r="M1263" i="3"/>
  <c r="L1263" i="3"/>
  <c r="P1262" i="3"/>
  <c r="O1262" i="3"/>
  <c r="N1262" i="3"/>
  <c r="M1262" i="3"/>
  <c r="L1262" i="3"/>
  <c r="P1261" i="3"/>
  <c r="O1261" i="3"/>
  <c r="N1261" i="3"/>
  <c r="M1261" i="3"/>
  <c r="L1261" i="3"/>
  <c r="P1260" i="3"/>
  <c r="O1260" i="3"/>
  <c r="N1260" i="3"/>
  <c r="M1260" i="3"/>
  <c r="L1260" i="3"/>
  <c r="P1259" i="3"/>
  <c r="O1259" i="3"/>
  <c r="N1259" i="3"/>
  <c r="M1259" i="3"/>
  <c r="L1259" i="3"/>
  <c r="P1258" i="3"/>
  <c r="O1258" i="3"/>
  <c r="N1258" i="3"/>
  <c r="M1258" i="3"/>
  <c r="L1258" i="3"/>
  <c r="P1257" i="3"/>
  <c r="O1257" i="3"/>
  <c r="N1257" i="3"/>
  <c r="M1257" i="3"/>
  <c r="L1257" i="3"/>
  <c r="P1256" i="3"/>
  <c r="O1256" i="3"/>
  <c r="N1256" i="3"/>
  <c r="M1256" i="3"/>
  <c r="L1256" i="3"/>
  <c r="P1255" i="3"/>
  <c r="O1255" i="3"/>
  <c r="N1255" i="3"/>
  <c r="M1255" i="3"/>
  <c r="L1255" i="3"/>
  <c r="P1254" i="3"/>
  <c r="O1254" i="3"/>
  <c r="N1254" i="3"/>
  <c r="M1254" i="3"/>
  <c r="L1254" i="3"/>
  <c r="P1253" i="3"/>
  <c r="O1253" i="3"/>
  <c r="N1253" i="3"/>
  <c r="M1253" i="3"/>
  <c r="L1253" i="3"/>
  <c r="P1252" i="3"/>
  <c r="O1252" i="3"/>
  <c r="N1252" i="3"/>
  <c r="M1252" i="3"/>
  <c r="L1252" i="3"/>
  <c r="P1251" i="3"/>
  <c r="O1251" i="3"/>
  <c r="N1251" i="3"/>
  <c r="M1251" i="3"/>
  <c r="L1251" i="3"/>
  <c r="P1250" i="3"/>
  <c r="O1250" i="3"/>
  <c r="N1250" i="3"/>
  <c r="M1250" i="3"/>
  <c r="L1250" i="3"/>
  <c r="P1249" i="3"/>
  <c r="O1249" i="3"/>
  <c r="N1249" i="3"/>
  <c r="M1249" i="3"/>
  <c r="L1249" i="3"/>
  <c r="P1248" i="3"/>
  <c r="O1248" i="3"/>
  <c r="N1248" i="3"/>
  <c r="M1248" i="3"/>
  <c r="L1248" i="3"/>
  <c r="P1247" i="3"/>
  <c r="O1247" i="3"/>
  <c r="N1247" i="3"/>
  <c r="M1247" i="3"/>
  <c r="L1247" i="3"/>
  <c r="P1246" i="3"/>
  <c r="O1246" i="3"/>
  <c r="N1246" i="3"/>
  <c r="M1246" i="3"/>
  <c r="L1246" i="3"/>
  <c r="P1245" i="3"/>
  <c r="O1245" i="3"/>
  <c r="N1245" i="3"/>
  <c r="M1245" i="3"/>
  <c r="L1245" i="3"/>
  <c r="P1244" i="3"/>
  <c r="O1244" i="3"/>
  <c r="N1244" i="3"/>
  <c r="M1244" i="3"/>
  <c r="L1244" i="3"/>
  <c r="P1243" i="3"/>
  <c r="O1243" i="3"/>
  <c r="N1243" i="3"/>
  <c r="M1243" i="3"/>
  <c r="L1243" i="3"/>
  <c r="P1242" i="3"/>
  <c r="O1242" i="3"/>
  <c r="N1242" i="3"/>
  <c r="M1242" i="3"/>
  <c r="L1242" i="3"/>
  <c r="P1241" i="3"/>
  <c r="O1241" i="3"/>
  <c r="N1241" i="3"/>
  <c r="M1241" i="3"/>
  <c r="L1241" i="3"/>
  <c r="P1240" i="3"/>
  <c r="O1240" i="3"/>
  <c r="N1240" i="3"/>
  <c r="M1240" i="3"/>
  <c r="L1240" i="3"/>
  <c r="P1239" i="3"/>
  <c r="O1239" i="3"/>
  <c r="N1239" i="3"/>
  <c r="M1239" i="3"/>
  <c r="L1239" i="3"/>
  <c r="P1238" i="3"/>
  <c r="O1238" i="3"/>
  <c r="N1238" i="3"/>
  <c r="M1238" i="3"/>
  <c r="L1238" i="3"/>
  <c r="P1237" i="3"/>
  <c r="O1237" i="3"/>
  <c r="N1237" i="3"/>
  <c r="M1237" i="3"/>
  <c r="L1237" i="3"/>
  <c r="P1236" i="3"/>
  <c r="O1236" i="3"/>
  <c r="N1236" i="3"/>
  <c r="M1236" i="3"/>
  <c r="L1236" i="3"/>
  <c r="P1235" i="3"/>
  <c r="O1235" i="3"/>
  <c r="N1235" i="3"/>
  <c r="M1235" i="3"/>
  <c r="L1235" i="3"/>
  <c r="P1234" i="3"/>
  <c r="O1234" i="3"/>
  <c r="N1234" i="3"/>
  <c r="M1234" i="3"/>
  <c r="L1234" i="3"/>
  <c r="P1233" i="3"/>
  <c r="O1233" i="3"/>
  <c r="N1233" i="3"/>
  <c r="M1233" i="3"/>
  <c r="L1233" i="3"/>
  <c r="P1232" i="3"/>
  <c r="O1232" i="3"/>
  <c r="N1232" i="3"/>
  <c r="M1232" i="3"/>
  <c r="L1232" i="3"/>
  <c r="P1231" i="3"/>
  <c r="O1231" i="3"/>
  <c r="N1231" i="3"/>
  <c r="M1231" i="3"/>
  <c r="L1231" i="3"/>
  <c r="P1230" i="3"/>
  <c r="O1230" i="3"/>
  <c r="N1230" i="3"/>
  <c r="M1230" i="3"/>
  <c r="L1230" i="3"/>
  <c r="P1229" i="3"/>
  <c r="O1229" i="3"/>
  <c r="N1229" i="3"/>
  <c r="M1229" i="3"/>
  <c r="L1229" i="3"/>
  <c r="P1228" i="3"/>
  <c r="O1228" i="3"/>
  <c r="N1228" i="3"/>
  <c r="M1228" i="3"/>
  <c r="L1228" i="3"/>
  <c r="P1227" i="3"/>
  <c r="O1227" i="3"/>
  <c r="N1227" i="3"/>
  <c r="M1227" i="3"/>
  <c r="L1227" i="3"/>
  <c r="P1226" i="3"/>
  <c r="O1226" i="3"/>
  <c r="N1226" i="3"/>
  <c r="M1226" i="3"/>
  <c r="L1226" i="3"/>
  <c r="P1225" i="3"/>
  <c r="O1225" i="3"/>
  <c r="N1225" i="3"/>
  <c r="M1225" i="3"/>
  <c r="L1225" i="3"/>
  <c r="P1224" i="3"/>
  <c r="O1224" i="3"/>
  <c r="N1224" i="3"/>
  <c r="M1224" i="3"/>
  <c r="L1224" i="3"/>
  <c r="P1223" i="3"/>
  <c r="O1223" i="3"/>
  <c r="N1223" i="3"/>
  <c r="M1223" i="3"/>
  <c r="L1223" i="3"/>
  <c r="P1222" i="3"/>
  <c r="O1222" i="3"/>
  <c r="N1222" i="3"/>
  <c r="M1222" i="3"/>
  <c r="L1222" i="3"/>
  <c r="P1221" i="3"/>
  <c r="O1221" i="3"/>
  <c r="N1221" i="3"/>
  <c r="M1221" i="3"/>
  <c r="L1221" i="3"/>
  <c r="P1220" i="3"/>
  <c r="O1220" i="3"/>
  <c r="N1220" i="3"/>
  <c r="M1220" i="3"/>
  <c r="L1220" i="3"/>
  <c r="P1219" i="3"/>
  <c r="O1219" i="3"/>
  <c r="N1219" i="3"/>
  <c r="M1219" i="3"/>
  <c r="L1219" i="3"/>
  <c r="P1218" i="3"/>
  <c r="O1218" i="3"/>
  <c r="N1218" i="3"/>
  <c r="M1218" i="3"/>
  <c r="L1218" i="3"/>
  <c r="P1217" i="3"/>
  <c r="O1217" i="3"/>
  <c r="N1217" i="3"/>
  <c r="M1217" i="3"/>
  <c r="L1217" i="3"/>
  <c r="P1216" i="3"/>
  <c r="O1216" i="3"/>
  <c r="N1216" i="3"/>
  <c r="M1216" i="3"/>
  <c r="L1216" i="3"/>
  <c r="P1215" i="3"/>
  <c r="O1215" i="3"/>
  <c r="N1215" i="3"/>
  <c r="M1215" i="3"/>
  <c r="L1215" i="3"/>
  <c r="P1214" i="3"/>
  <c r="O1214" i="3"/>
  <c r="N1214" i="3"/>
  <c r="M1214" i="3"/>
  <c r="L1214" i="3"/>
  <c r="P1213" i="3"/>
  <c r="O1213" i="3"/>
  <c r="N1213" i="3"/>
  <c r="M1213" i="3"/>
  <c r="L1213" i="3"/>
  <c r="P1212" i="3"/>
  <c r="O1212" i="3"/>
  <c r="N1212" i="3"/>
  <c r="M1212" i="3"/>
  <c r="L1212" i="3"/>
  <c r="P1211" i="3"/>
  <c r="O1211" i="3"/>
  <c r="N1211" i="3"/>
  <c r="M1211" i="3"/>
  <c r="L1211" i="3"/>
  <c r="P1210" i="3"/>
  <c r="O1210" i="3"/>
  <c r="N1210" i="3"/>
  <c r="M1210" i="3"/>
  <c r="L1210" i="3"/>
  <c r="P1209" i="3"/>
  <c r="O1209" i="3"/>
  <c r="N1209" i="3"/>
  <c r="M1209" i="3"/>
  <c r="L1209" i="3"/>
  <c r="P1208" i="3"/>
  <c r="O1208" i="3"/>
  <c r="N1208" i="3"/>
  <c r="M1208" i="3"/>
  <c r="L1208" i="3"/>
  <c r="P1207" i="3"/>
  <c r="O1207" i="3"/>
  <c r="N1207" i="3"/>
  <c r="M1207" i="3"/>
  <c r="L1207" i="3"/>
  <c r="P1206" i="3"/>
  <c r="O1206" i="3"/>
  <c r="N1206" i="3"/>
  <c r="M1206" i="3"/>
  <c r="L1206" i="3"/>
  <c r="P1205" i="3"/>
  <c r="O1205" i="3"/>
  <c r="N1205" i="3"/>
  <c r="M1205" i="3"/>
  <c r="L1205" i="3"/>
  <c r="P1204" i="3"/>
  <c r="O1204" i="3"/>
  <c r="N1204" i="3"/>
  <c r="M1204" i="3"/>
  <c r="L1204" i="3"/>
  <c r="P1203" i="3"/>
  <c r="O1203" i="3"/>
  <c r="N1203" i="3"/>
  <c r="M1203" i="3"/>
  <c r="L1203" i="3"/>
  <c r="P1202" i="3"/>
  <c r="O1202" i="3"/>
  <c r="N1202" i="3"/>
  <c r="M1202" i="3"/>
  <c r="L1202" i="3"/>
  <c r="P1201" i="3"/>
  <c r="O1201" i="3"/>
  <c r="N1201" i="3"/>
  <c r="M1201" i="3"/>
  <c r="L1201" i="3"/>
  <c r="P1200" i="3"/>
  <c r="O1200" i="3"/>
  <c r="N1200" i="3"/>
  <c r="M1200" i="3"/>
  <c r="L1200" i="3"/>
  <c r="P1199" i="3"/>
  <c r="O1199" i="3"/>
  <c r="N1199" i="3"/>
  <c r="M1199" i="3"/>
  <c r="L1199" i="3"/>
  <c r="P1198" i="3"/>
  <c r="O1198" i="3"/>
  <c r="N1198" i="3"/>
  <c r="M1198" i="3"/>
  <c r="L1198" i="3"/>
  <c r="P1197" i="3"/>
  <c r="O1197" i="3"/>
  <c r="N1197" i="3"/>
  <c r="M1197" i="3"/>
  <c r="L1197" i="3"/>
  <c r="P1196" i="3"/>
  <c r="O1196" i="3"/>
  <c r="N1196" i="3"/>
  <c r="M1196" i="3"/>
  <c r="L1196" i="3"/>
  <c r="P1195" i="3"/>
  <c r="O1195" i="3"/>
  <c r="N1195" i="3"/>
  <c r="M1195" i="3"/>
  <c r="L1195" i="3"/>
  <c r="P1194" i="3"/>
  <c r="O1194" i="3"/>
  <c r="N1194" i="3"/>
  <c r="M1194" i="3"/>
  <c r="L1194" i="3"/>
  <c r="P1193" i="3"/>
  <c r="O1193" i="3"/>
  <c r="N1193" i="3"/>
  <c r="M1193" i="3"/>
  <c r="L1193" i="3"/>
  <c r="P1192" i="3"/>
  <c r="O1192" i="3"/>
  <c r="N1192" i="3"/>
  <c r="M1192" i="3"/>
  <c r="L1192" i="3"/>
  <c r="P1191" i="3"/>
  <c r="O1191" i="3"/>
  <c r="N1191" i="3"/>
  <c r="M1191" i="3"/>
  <c r="L1191" i="3"/>
  <c r="P1190" i="3"/>
  <c r="O1190" i="3"/>
  <c r="N1190" i="3"/>
  <c r="M1190" i="3"/>
  <c r="L1190" i="3"/>
  <c r="P1189" i="3"/>
  <c r="O1189" i="3"/>
  <c r="N1189" i="3"/>
  <c r="M1189" i="3"/>
  <c r="L1189" i="3"/>
  <c r="P1188" i="3"/>
  <c r="O1188" i="3"/>
  <c r="N1188" i="3"/>
  <c r="M1188" i="3"/>
  <c r="L1188" i="3"/>
  <c r="P1187" i="3"/>
  <c r="O1187" i="3"/>
  <c r="N1187" i="3"/>
  <c r="M1187" i="3"/>
  <c r="L1187" i="3"/>
  <c r="P1186" i="3"/>
  <c r="O1186" i="3"/>
  <c r="N1186" i="3"/>
  <c r="M1186" i="3"/>
  <c r="L1186" i="3"/>
  <c r="P1185" i="3"/>
  <c r="O1185" i="3"/>
  <c r="N1185" i="3"/>
  <c r="M1185" i="3"/>
  <c r="L1185" i="3"/>
  <c r="P1184" i="3"/>
  <c r="O1184" i="3"/>
  <c r="N1184" i="3"/>
  <c r="M1184" i="3"/>
  <c r="L1184" i="3"/>
  <c r="P1183" i="3"/>
  <c r="O1183" i="3"/>
  <c r="N1183" i="3"/>
  <c r="M1183" i="3"/>
  <c r="L1183" i="3"/>
  <c r="P1182" i="3"/>
  <c r="O1182" i="3"/>
  <c r="N1182" i="3"/>
  <c r="M1182" i="3"/>
  <c r="L1182" i="3"/>
  <c r="P1181" i="3"/>
  <c r="O1181" i="3"/>
  <c r="N1181" i="3"/>
  <c r="M1181" i="3"/>
  <c r="L1181" i="3"/>
  <c r="P1180" i="3"/>
  <c r="O1180" i="3"/>
  <c r="N1180" i="3"/>
  <c r="M1180" i="3"/>
  <c r="L1180" i="3"/>
  <c r="P1179" i="3"/>
  <c r="O1179" i="3"/>
  <c r="N1179" i="3"/>
  <c r="M1179" i="3"/>
  <c r="L1179" i="3"/>
  <c r="P1178" i="3"/>
  <c r="O1178" i="3"/>
  <c r="N1178" i="3"/>
  <c r="M1178" i="3"/>
  <c r="L1178" i="3"/>
  <c r="P1177" i="3"/>
  <c r="O1177" i="3"/>
  <c r="N1177" i="3"/>
  <c r="M1177" i="3"/>
  <c r="L1177" i="3"/>
  <c r="P1176" i="3"/>
  <c r="O1176" i="3"/>
  <c r="N1176" i="3"/>
  <c r="M1176" i="3"/>
  <c r="L1176" i="3"/>
  <c r="P1175" i="3"/>
  <c r="O1175" i="3"/>
  <c r="N1175" i="3"/>
  <c r="M1175" i="3"/>
  <c r="L1175" i="3"/>
  <c r="P1174" i="3"/>
  <c r="O1174" i="3"/>
  <c r="N1174" i="3"/>
  <c r="M1174" i="3"/>
  <c r="L1174" i="3"/>
  <c r="P1173" i="3"/>
  <c r="O1173" i="3"/>
  <c r="N1173" i="3"/>
  <c r="M1173" i="3"/>
  <c r="L1173" i="3"/>
  <c r="P1172" i="3"/>
  <c r="O1172" i="3"/>
  <c r="N1172" i="3"/>
  <c r="M1172" i="3"/>
  <c r="L1172" i="3"/>
  <c r="P1171" i="3"/>
  <c r="O1171" i="3"/>
  <c r="N1171" i="3"/>
  <c r="M1171" i="3"/>
  <c r="L1171" i="3"/>
  <c r="P1170" i="3"/>
  <c r="O1170" i="3"/>
  <c r="N1170" i="3"/>
  <c r="M1170" i="3"/>
  <c r="L1170" i="3"/>
  <c r="P1169" i="3"/>
  <c r="O1169" i="3"/>
  <c r="N1169" i="3"/>
  <c r="M1169" i="3"/>
  <c r="L1169" i="3"/>
  <c r="P1168" i="3"/>
  <c r="O1168" i="3"/>
  <c r="N1168" i="3"/>
  <c r="M1168" i="3"/>
  <c r="L1168" i="3"/>
  <c r="P1167" i="3"/>
  <c r="O1167" i="3"/>
  <c r="N1167" i="3"/>
  <c r="M1167" i="3"/>
  <c r="L1167" i="3"/>
  <c r="P1166" i="3"/>
  <c r="O1166" i="3"/>
  <c r="N1166" i="3"/>
  <c r="M1166" i="3"/>
  <c r="L1166" i="3"/>
  <c r="P1165" i="3"/>
  <c r="O1165" i="3"/>
  <c r="N1165" i="3"/>
  <c r="M1165" i="3"/>
  <c r="L1165" i="3"/>
  <c r="P1164" i="3"/>
  <c r="O1164" i="3"/>
  <c r="N1164" i="3"/>
  <c r="M1164" i="3"/>
  <c r="L1164" i="3"/>
  <c r="P1163" i="3"/>
  <c r="O1163" i="3"/>
  <c r="N1163" i="3"/>
  <c r="M1163" i="3"/>
  <c r="L1163" i="3"/>
  <c r="P1162" i="3"/>
  <c r="O1162" i="3"/>
  <c r="N1162" i="3"/>
  <c r="M1162" i="3"/>
  <c r="L1162" i="3"/>
  <c r="P1161" i="3"/>
  <c r="O1161" i="3"/>
  <c r="N1161" i="3"/>
  <c r="M1161" i="3"/>
  <c r="L1161" i="3"/>
  <c r="P1160" i="3"/>
  <c r="O1160" i="3"/>
  <c r="N1160" i="3"/>
  <c r="M1160" i="3"/>
  <c r="L1160" i="3"/>
  <c r="P1159" i="3"/>
  <c r="O1159" i="3"/>
  <c r="N1159" i="3"/>
  <c r="M1159" i="3"/>
  <c r="L1159" i="3"/>
  <c r="P1158" i="3"/>
  <c r="O1158" i="3"/>
  <c r="N1158" i="3"/>
  <c r="M1158" i="3"/>
  <c r="L1158" i="3"/>
  <c r="P1157" i="3"/>
  <c r="O1157" i="3"/>
  <c r="N1157" i="3"/>
  <c r="M1157" i="3"/>
  <c r="L1157" i="3"/>
  <c r="P1156" i="3"/>
  <c r="O1156" i="3"/>
  <c r="N1156" i="3"/>
  <c r="M1156" i="3"/>
  <c r="L1156" i="3"/>
  <c r="P1155" i="3"/>
  <c r="O1155" i="3"/>
  <c r="N1155" i="3"/>
  <c r="M1155" i="3"/>
  <c r="L1155" i="3"/>
  <c r="P1154" i="3"/>
  <c r="O1154" i="3"/>
  <c r="N1154" i="3"/>
  <c r="M1154" i="3"/>
  <c r="L1154" i="3"/>
  <c r="P1153" i="3"/>
  <c r="O1153" i="3"/>
  <c r="N1153" i="3"/>
  <c r="M1153" i="3"/>
  <c r="L1153" i="3"/>
  <c r="P1152" i="3"/>
  <c r="O1152" i="3"/>
  <c r="N1152" i="3"/>
  <c r="M1152" i="3"/>
  <c r="L1152" i="3"/>
  <c r="P1151" i="3"/>
  <c r="O1151" i="3"/>
  <c r="N1151" i="3"/>
  <c r="M1151" i="3"/>
  <c r="L1151" i="3"/>
  <c r="P1150" i="3"/>
  <c r="O1150" i="3"/>
  <c r="N1150" i="3"/>
  <c r="M1150" i="3"/>
  <c r="L1150" i="3"/>
  <c r="P1149" i="3"/>
  <c r="O1149" i="3"/>
  <c r="N1149" i="3"/>
  <c r="M1149" i="3"/>
  <c r="L1149" i="3"/>
  <c r="P1148" i="3"/>
  <c r="O1148" i="3"/>
  <c r="N1148" i="3"/>
  <c r="M1148" i="3"/>
  <c r="L1148" i="3"/>
  <c r="P1147" i="3"/>
  <c r="O1147" i="3"/>
  <c r="N1147" i="3"/>
  <c r="M1147" i="3"/>
  <c r="L1147" i="3"/>
  <c r="P1146" i="3"/>
  <c r="O1146" i="3"/>
  <c r="N1146" i="3"/>
  <c r="M1146" i="3"/>
  <c r="L1146" i="3"/>
  <c r="P1145" i="3"/>
  <c r="O1145" i="3"/>
  <c r="N1145" i="3"/>
  <c r="M1145" i="3"/>
  <c r="L1145" i="3"/>
  <c r="P1144" i="3"/>
  <c r="O1144" i="3"/>
  <c r="N1144" i="3"/>
  <c r="M1144" i="3"/>
  <c r="L1144" i="3"/>
  <c r="P1143" i="3"/>
  <c r="O1143" i="3"/>
  <c r="N1143" i="3"/>
  <c r="M1143" i="3"/>
  <c r="L1143" i="3"/>
  <c r="P1142" i="3"/>
  <c r="O1142" i="3"/>
  <c r="N1142" i="3"/>
  <c r="M1142" i="3"/>
  <c r="L1142" i="3"/>
  <c r="P1141" i="3"/>
  <c r="O1141" i="3"/>
  <c r="N1141" i="3"/>
  <c r="M1141" i="3"/>
  <c r="L1141" i="3"/>
  <c r="P1140" i="3"/>
  <c r="O1140" i="3"/>
  <c r="N1140" i="3"/>
  <c r="M1140" i="3"/>
  <c r="L1140" i="3"/>
  <c r="P1139" i="3"/>
  <c r="O1139" i="3"/>
  <c r="N1139" i="3"/>
  <c r="M1139" i="3"/>
  <c r="L1139" i="3"/>
  <c r="P1138" i="3"/>
  <c r="O1138" i="3"/>
  <c r="N1138" i="3"/>
  <c r="M1138" i="3"/>
  <c r="L1138" i="3"/>
  <c r="P1137" i="3"/>
  <c r="O1137" i="3"/>
  <c r="N1137" i="3"/>
  <c r="M1137" i="3"/>
  <c r="L1137" i="3"/>
  <c r="P1136" i="3"/>
  <c r="O1136" i="3"/>
  <c r="N1136" i="3"/>
  <c r="M1136" i="3"/>
  <c r="L1136" i="3"/>
  <c r="P1135" i="3"/>
  <c r="O1135" i="3"/>
  <c r="N1135" i="3"/>
  <c r="M1135" i="3"/>
  <c r="L1135" i="3"/>
  <c r="P1134" i="3"/>
  <c r="O1134" i="3"/>
  <c r="N1134" i="3"/>
  <c r="M1134" i="3"/>
  <c r="L1134" i="3"/>
  <c r="P1133" i="3"/>
  <c r="O1133" i="3"/>
  <c r="N1133" i="3"/>
  <c r="M1133" i="3"/>
  <c r="L1133" i="3"/>
  <c r="P1132" i="3"/>
  <c r="O1132" i="3"/>
  <c r="N1132" i="3"/>
  <c r="M1132" i="3"/>
  <c r="L1132" i="3"/>
  <c r="P1131" i="3"/>
  <c r="O1131" i="3"/>
  <c r="N1131" i="3"/>
  <c r="M1131" i="3"/>
  <c r="L1131" i="3"/>
  <c r="P1130" i="3"/>
  <c r="O1130" i="3"/>
  <c r="N1130" i="3"/>
  <c r="M1130" i="3"/>
  <c r="L1130" i="3"/>
  <c r="P1129" i="3"/>
  <c r="O1129" i="3"/>
  <c r="N1129" i="3"/>
  <c r="M1129" i="3"/>
  <c r="L1129" i="3"/>
  <c r="P1128" i="3"/>
  <c r="O1128" i="3"/>
  <c r="N1128" i="3"/>
  <c r="M1128" i="3"/>
  <c r="L1128" i="3"/>
  <c r="P1127" i="3"/>
  <c r="O1127" i="3"/>
  <c r="N1127" i="3"/>
  <c r="M1127" i="3"/>
  <c r="L1127" i="3"/>
  <c r="P1126" i="3"/>
  <c r="O1126" i="3"/>
  <c r="N1126" i="3"/>
  <c r="M1126" i="3"/>
  <c r="L1126" i="3"/>
  <c r="P1125" i="3"/>
  <c r="O1125" i="3"/>
  <c r="N1125" i="3"/>
  <c r="M1125" i="3"/>
  <c r="L1125" i="3"/>
  <c r="P1124" i="3"/>
  <c r="O1124" i="3"/>
  <c r="N1124" i="3"/>
  <c r="M1124" i="3"/>
  <c r="L1124" i="3"/>
  <c r="P1123" i="3"/>
  <c r="O1123" i="3"/>
  <c r="N1123" i="3"/>
  <c r="M1123" i="3"/>
  <c r="L1123" i="3"/>
  <c r="P1122" i="3"/>
  <c r="O1122" i="3"/>
  <c r="N1122" i="3"/>
  <c r="M1122" i="3"/>
  <c r="L1122" i="3"/>
  <c r="P1121" i="3"/>
  <c r="O1121" i="3"/>
  <c r="N1121" i="3"/>
  <c r="M1121" i="3"/>
  <c r="L1121" i="3"/>
  <c r="P1120" i="3"/>
  <c r="O1120" i="3"/>
  <c r="N1120" i="3"/>
  <c r="M1120" i="3"/>
  <c r="L1120" i="3"/>
  <c r="P1119" i="3"/>
  <c r="O1119" i="3"/>
  <c r="N1119" i="3"/>
  <c r="M1119" i="3"/>
  <c r="L1119" i="3"/>
  <c r="P1118" i="3"/>
  <c r="O1118" i="3"/>
  <c r="N1118" i="3"/>
  <c r="M1118" i="3"/>
  <c r="L1118" i="3"/>
  <c r="P1117" i="3"/>
  <c r="O1117" i="3"/>
  <c r="N1117" i="3"/>
  <c r="M1117" i="3"/>
  <c r="L1117" i="3"/>
  <c r="P1116" i="3"/>
  <c r="O1116" i="3"/>
  <c r="N1116" i="3"/>
  <c r="M1116" i="3"/>
  <c r="L1116" i="3"/>
  <c r="P1115" i="3"/>
  <c r="O1115" i="3"/>
  <c r="N1115" i="3"/>
  <c r="M1115" i="3"/>
  <c r="L1115" i="3"/>
  <c r="P1114" i="3"/>
  <c r="O1114" i="3"/>
  <c r="N1114" i="3"/>
  <c r="M1114" i="3"/>
  <c r="L1114" i="3"/>
  <c r="P1113" i="3"/>
  <c r="O1113" i="3"/>
  <c r="N1113" i="3"/>
  <c r="M1113" i="3"/>
  <c r="L1113" i="3"/>
  <c r="P1112" i="3"/>
  <c r="O1112" i="3"/>
  <c r="N1112" i="3"/>
  <c r="M1112" i="3"/>
  <c r="L1112" i="3"/>
  <c r="P1111" i="3"/>
  <c r="O1111" i="3"/>
  <c r="N1111" i="3"/>
  <c r="M1111" i="3"/>
  <c r="L1111" i="3"/>
  <c r="P1110" i="3"/>
  <c r="O1110" i="3"/>
  <c r="N1110" i="3"/>
  <c r="M1110" i="3"/>
  <c r="L1110" i="3"/>
  <c r="P1109" i="3"/>
  <c r="O1109" i="3"/>
  <c r="N1109" i="3"/>
  <c r="M1109" i="3"/>
  <c r="L1109" i="3"/>
  <c r="P1108" i="3"/>
  <c r="O1108" i="3"/>
  <c r="N1108" i="3"/>
  <c r="M1108" i="3"/>
  <c r="L1108" i="3"/>
  <c r="P1107" i="3"/>
  <c r="O1107" i="3"/>
  <c r="N1107" i="3"/>
  <c r="M1107" i="3"/>
  <c r="L1107" i="3"/>
  <c r="P1106" i="3"/>
  <c r="O1106" i="3"/>
  <c r="N1106" i="3"/>
  <c r="M1106" i="3"/>
  <c r="L1106" i="3"/>
  <c r="P1105" i="3"/>
  <c r="O1105" i="3"/>
  <c r="N1105" i="3"/>
  <c r="M1105" i="3"/>
  <c r="L1105" i="3"/>
  <c r="P1104" i="3"/>
  <c r="O1104" i="3"/>
  <c r="N1104" i="3"/>
  <c r="M1104" i="3"/>
  <c r="L1104" i="3"/>
  <c r="P1103" i="3"/>
  <c r="O1103" i="3"/>
  <c r="N1103" i="3"/>
  <c r="M1103" i="3"/>
  <c r="L1103" i="3"/>
  <c r="P1102" i="3"/>
  <c r="O1102" i="3"/>
  <c r="N1102" i="3"/>
  <c r="M1102" i="3"/>
  <c r="L1102" i="3"/>
  <c r="P1101" i="3"/>
  <c r="O1101" i="3"/>
  <c r="N1101" i="3"/>
  <c r="M1101" i="3"/>
  <c r="L1101" i="3"/>
  <c r="P1100" i="3"/>
  <c r="O1100" i="3"/>
  <c r="N1100" i="3"/>
  <c r="M1100" i="3"/>
  <c r="L1100" i="3"/>
  <c r="P1099" i="3"/>
  <c r="O1099" i="3"/>
  <c r="N1099" i="3"/>
  <c r="M1099" i="3"/>
  <c r="L1099" i="3"/>
  <c r="P1098" i="3"/>
  <c r="O1098" i="3"/>
  <c r="N1098" i="3"/>
  <c r="M1098" i="3"/>
  <c r="L1098" i="3"/>
  <c r="P1097" i="3"/>
  <c r="O1097" i="3"/>
  <c r="N1097" i="3"/>
  <c r="M1097" i="3"/>
  <c r="L1097" i="3"/>
  <c r="P1096" i="3"/>
  <c r="O1096" i="3"/>
  <c r="N1096" i="3"/>
  <c r="M1096" i="3"/>
  <c r="L1096" i="3"/>
  <c r="P1095" i="3"/>
  <c r="O1095" i="3"/>
  <c r="N1095" i="3"/>
  <c r="M1095" i="3"/>
  <c r="L1095" i="3"/>
  <c r="P1094" i="3"/>
  <c r="O1094" i="3"/>
  <c r="N1094" i="3"/>
  <c r="M1094" i="3"/>
  <c r="L1094" i="3"/>
  <c r="P1093" i="3"/>
  <c r="O1093" i="3"/>
  <c r="N1093" i="3"/>
  <c r="M1093" i="3"/>
  <c r="L1093" i="3"/>
  <c r="P1092" i="3"/>
  <c r="O1092" i="3"/>
  <c r="N1092" i="3"/>
  <c r="M1092" i="3"/>
  <c r="L1092" i="3"/>
  <c r="P1091" i="3"/>
  <c r="O1091" i="3"/>
  <c r="N1091" i="3"/>
  <c r="M1091" i="3"/>
  <c r="L1091" i="3"/>
  <c r="P1090" i="3"/>
  <c r="O1090" i="3"/>
  <c r="N1090" i="3"/>
  <c r="M1090" i="3"/>
  <c r="L1090" i="3"/>
  <c r="P1089" i="3"/>
  <c r="O1089" i="3"/>
  <c r="N1089" i="3"/>
  <c r="M1089" i="3"/>
  <c r="L1089" i="3"/>
  <c r="P1088" i="3"/>
  <c r="O1088" i="3"/>
  <c r="N1088" i="3"/>
  <c r="M1088" i="3"/>
  <c r="L1088" i="3"/>
  <c r="P1087" i="3"/>
  <c r="O1087" i="3"/>
  <c r="N1087" i="3"/>
  <c r="M1087" i="3"/>
  <c r="L1087" i="3"/>
  <c r="P1086" i="3"/>
  <c r="O1086" i="3"/>
  <c r="N1086" i="3"/>
  <c r="M1086" i="3"/>
  <c r="L1086" i="3"/>
  <c r="P1085" i="3"/>
  <c r="O1085" i="3"/>
  <c r="N1085" i="3"/>
  <c r="M1085" i="3"/>
  <c r="L1085" i="3"/>
  <c r="P1084" i="3"/>
  <c r="O1084" i="3"/>
  <c r="N1084" i="3"/>
  <c r="M1084" i="3"/>
  <c r="L1084" i="3"/>
  <c r="P1083" i="3"/>
  <c r="O1083" i="3"/>
  <c r="N1083" i="3"/>
  <c r="M1083" i="3"/>
  <c r="L1083" i="3"/>
  <c r="P1082" i="3"/>
  <c r="O1082" i="3"/>
  <c r="N1082" i="3"/>
  <c r="M1082" i="3"/>
  <c r="L1082" i="3"/>
  <c r="P1081" i="3"/>
  <c r="O1081" i="3"/>
  <c r="N1081" i="3"/>
  <c r="M1081" i="3"/>
  <c r="L1081" i="3"/>
  <c r="P1080" i="3"/>
  <c r="O1080" i="3"/>
  <c r="N1080" i="3"/>
  <c r="M1080" i="3"/>
  <c r="L1080" i="3"/>
  <c r="P1079" i="3"/>
  <c r="O1079" i="3"/>
  <c r="N1079" i="3"/>
  <c r="M1079" i="3"/>
  <c r="L1079" i="3"/>
  <c r="P1078" i="3"/>
  <c r="O1078" i="3"/>
  <c r="N1078" i="3"/>
  <c r="M1078" i="3"/>
  <c r="L1078" i="3"/>
  <c r="P1077" i="3"/>
  <c r="O1077" i="3"/>
  <c r="N1077" i="3"/>
  <c r="M1077" i="3"/>
  <c r="L1077" i="3"/>
  <c r="P1076" i="3"/>
  <c r="O1076" i="3"/>
  <c r="N1076" i="3"/>
  <c r="M1076" i="3"/>
  <c r="L1076" i="3"/>
  <c r="P1075" i="3"/>
  <c r="O1075" i="3"/>
  <c r="N1075" i="3"/>
  <c r="M1075" i="3"/>
  <c r="L1075" i="3"/>
  <c r="P1074" i="3"/>
  <c r="O1074" i="3"/>
  <c r="N1074" i="3"/>
  <c r="M1074" i="3"/>
  <c r="L1074" i="3"/>
  <c r="P1073" i="3"/>
  <c r="O1073" i="3"/>
  <c r="N1073" i="3"/>
  <c r="M1073" i="3"/>
  <c r="L1073" i="3"/>
  <c r="P1072" i="3"/>
  <c r="O1072" i="3"/>
  <c r="N1072" i="3"/>
  <c r="M1072" i="3"/>
  <c r="L1072" i="3"/>
  <c r="P1071" i="3"/>
  <c r="O1071" i="3"/>
  <c r="N1071" i="3"/>
  <c r="M1071" i="3"/>
  <c r="L1071" i="3"/>
  <c r="P1070" i="3"/>
  <c r="O1070" i="3"/>
  <c r="N1070" i="3"/>
  <c r="M1070" i="3"/>
  <c r="L1070" i="3"/>
  <c r="P1069" i="3"/>
  <c r="O1069" i="3"/>
  <c r="N1069" i="3"/>
  <c r="M1069" i="3"/>
  <c r="L1069" i="3"/>
  <c r="P1068" i="3"/>
  <c r="O1068" i="3"/>
  <c r="N1068" i="3"/>
  <c r="M1068" i="3"/>
  <c r="L1068" i="3"/>
  <c r="P1067" i="3"/>
  <c r="O1067" i="3"/>
  <c r="N1067" i="3"/>
  <c r="M1067" i="3"/>
  <c r="L1067" i="3"/>
  <c r="P1066" i="3"/>
  <c r="O1066" i="3"/>
  <c r="N1066" i="3"/>
  <c r="M1066" i="3"/>
  <c r="L1066" i="3"/>
  <c r="P1065" i="3"/>
  <c r="O1065" i="3"/>
  <c r="N1065" i="3"/>
  <c r="M1065" i="3"/>
  <c r="L1065" i="3"/>
  <c r="P1064" i="3"/>
  <c r="O1064" i="3"/>
  <c r="N1064" i="3"/>
  <c r="M1064" i="3"/>
  <c r="L1064" i="3"/>
  <c r="P1063" i="3"/>
  <c r="O1063" i="3"/>
  <c r="N1063" i="3"/>
  <c r="M1063" i="3"/>
  <c r="L1063" i="3"/>
  <c r="P1062" i="3"/>
  <c r="O1062" i="3"/>
  <c r="N1062" i="3"/>
  <c r="M1062" i="3"/>
  <c r="L1062" i="3"/>
  <c r="P1061" i="3"/>
  <c r="O1061" i="3"/>
  <c r="N1061" i="3"/>
  <c r="M1061" i="3"/>
  <c r="L1061" i="3"/>
  <c r="P1060" i="3"/>
  <c r="O1060" i="3"/>
  <c r="N1060" i="3"/>
  <c r="M1060" i="3"/>
  <c r="L1060" i="3"/>
  <c r="P1059" i="3"/>
  <c r="O1059" i="3"/>
  <c r="N1059" i="3"/>
  <c r="M1059" i="3"/>
  <c r="L1059" i="3"/>
  <c r="P1058" i="3"/>
  <c r="O1058" i="3"/>
  <c r="N1058" i="3"/>
  <c r="M1058" i="3"/>
  <c r="L1058" i="3"/>
  <c r="P1057" i="3"/>
  <c r="O1057" i="3"/>
  <c r="N1057" i="3"/>
  <c r="M1057" i="3"/>
  <c r="L1057" i="3"/>
  <c r="P1056" i="3"/>
  <c r="O1056" i="3"/>
  <c r="N1056" i="3"/>
  <c r="M1056" i="3"/>
  <c r="L1056" i="3"/>
  <c r="P1055" i="3"/>
  <c r="O1055" i="3"/>
  <c r="N1055" i="3"/>
  <c r="M1055" i="3"/>
  <c r="L1055" i="3"/>
  <c r="P1054" i="3"/>
  <c r="O1054" i="3"/>
  <c r="N1054" i="3"/>
  <c r="M1054" i="3"/>
  <c r="L1054" i="3"/>
  <c r="P1053" i="3"/>
  <c r="O1053" i="3"/>
  <c r="N1053" i="3"/>
  <c r="M1053" i="3"/>
  <c r="L1053" i="3"/>
  <c r="P1052" i="3"/>
  <c r="O1052" i="3"/>
  <c r="N1052" i="3"/>
  <c r="M1052" i="3"/>
  <c r="L1052" i="3"/>
  <c r="P1051" i="3"/>
  <c r="O1051" i="3"/>
  <c r="N1051" i="3"/>
  <c r="M1051" i="3"/>
  <c r="L1051" i="3"/>
  <c r="P1050" i="3"/>
  <c r="O1050" i="3"/>
  <c r="N1050" i="3"/>
  <c r="M1050" i="3"/>
  <c r="L1050" i="3"/>
  <c r="P1049" i="3"/>
  <c r="O1049" i="3"/>
  <c r="N1049" i="3"/>
  <c r="M1049" i="3"/>
  <c r="L1049" i="3"/>
  <c r="P1048" i="3"/>
  <c r="O1048" i="3"/>
  <c r="N1048" i="3"/>
  <c r="M1048" i="3"/>
  <c r="L1048" i="3"/>
  <c r="P1047" i="3"/>
  <c r="O1047" i="3"/>
  <c r="N1047" i="3"/>
  <c r="M1047" i="3"/>
  <c r="L1047" i="3"/>
  <c r="P1046" i="3"/>
  <c r="O1046" i="3"/>
  <c r="N1046" i="3"/>
  <c r="M1046" i="3"/>
  <c r="L1046" i="3"/>
  <c r="P1045" i="3"/>
  <c r="O1045" i="3"/>
  <c r="N1045" i="3"/>
  <c r="M1045" i="3"/>
  <c r="L1045" i="3"/>
  <c r="P1044" i="3"/>
  <c r="O1044" i="3"/>
  <c r="N1044" i="3"/>
  <c r="M1044" i="3"/>
  <c r="L1044" i="3"/>
  <c r="P1043" i="3"/>
  <c r="O1043" i="3"/>
  <c r="N1043" i="3"/>
  <c r="M1043" i="3"/>
  <c r="L1043" i="3"/>
  <c r="P1042" i="3"/>
  <c r="O1042" i="3"/>
  <c r="N1042" i="3"/>
  <c r="M1042" i="3"/>
  <c r="L1042" i="3"/>
  <c r="P1041" i="3"/>
  <c r="O1041" i="3"/>
  <c r="N1041" i="3"/>
  <c r="M1041" i="3"/>
  <c r="L1041" i="3"/>
  <c r="P1040" i="3"/>
  <c r="O1040" i="3"/>
  <c r="N1040" i="3"/>
  <c r="M1040" i="3"/>
  <c r="L1040" i="3"/>
  <c r="P1039" i="3"/>
  <c r="O1039" i="3"/>
  <c r="N1039" i="3"/>
  <c r="M1039" i="3"/>
  <c r="L1039" i="3"/>
  <c r="P1038" i="3"/>
  <c r="O1038" i="3"/>
  <c r="N1038" i="3"/>
  <c r="M1038" i="3"/>
  <c r="L1038" i="3"/>
  <c r="P1037" i="3"/>
  <c r="O1037" i="3"/>
  <c r="N1037" i="3"/>
  <c r="M1037" i="3"/>
  <c r="L1037" i="3"/>
  <c r="P1036" i="3"/>
  <c r="O1036" i="3"/>
  <c r="N1036" i="3"/>
  <c r="M1036" i="3"/>
  <c r="L1036" i="3"/>
  <c r="P1035" i="3"/>
  <c r="O1035" i="3"/>
  <c r="N1035" i="3"/>
  <c r="M1035" i="3"/>
  <c r="L1035" i="3"/>
  <c r="P1034" i="3"/>
  <c r="O1034" i="3"/>
  <c r="N1034" i="3"/>
  <c r="M1034" i="3"/>
  <c r="L1034" i="3"/>
  <c r="P1033" i="3"/>
  <c r="O1033" i="3"/>
  <c r="N1033" i="3"/>
  <c r="M1033" i="3"/>
  <c r="L1033" i="3"/>
  <c r="P1032" i="3"/>
  <c r="O1032" i="3"/>
  <c r="N1032" i="3"/>
  <c r="M1032" i="3"/>
  <c r="L1032" i="3"/>
  <c r="P1031" i="3"/>
  <c r="O1031" i="3"/>
  <c r="N1031" i="3"/>
  <c r="M1031" i="3"/>
  <c r="L1031" i="3"/>
  <c r="P1030" i="3"/>
  <c r="O1030" i="3"/>
  <c r="N1030" i="3"/>
  <c r="M1030" i="3"/>
  <c r="L1030" i="3"/>
  <c r="P1029" i="3"/>
  <c r="O1029" i="3"/>
  <c r="N1029" i="3"/>
  <c r="M1029" i="3"/>
  <c r="L1029" i="3"/>
  <c r="P1028" i="3"/>
  <c r="O1028" i="3"/>
  <c r="N1028" i="3"/>
  <c r="M1028" i="3"/>
  <c r="L1028" i="3"/>
  <c r="P1027" i="3"/>
  <c r="O1027" i="3"/>
  <c r="N1027" i="3"/>
  <c r="M1027" i="3"/>
  <c r="L1027" i="3"/>
  <c r="P1026" i="3"/>
  <c r="O1026" i="3"/>
  <c r="N1026" i="3"/>
  <c r="M1026" i="3"/>
  <c r="L1026" i="3"/>
  <c r="P1025" i="3"/>
  <c r="O1025" i="3"/>
  <c r="N1025" i="3"/>
  <c r="M1025" i="3"/>
  <c r="L1025" i="3"/>
  <c r="P1024" i="3"/>
  <c r="O1024" i="3"/>
  <c r="N1024" i="3"/>
  <c r="M1024" i="3"/>
  <c r="L1024" i="3"/>
  <c r="P1023" i="3"/>
  <c r="O1023" i="3"/>
  <c r="N1023" i="3"/>
  <c r="M1023" i="3"/>
  <c r="L1023" i="3"/>
  <c r="P1022" i="3"/>
  <c r="O1022" i="3"/>
  <c r="N1022" i="3"/>
  <c r="M1022" i="3"/>
  <c r="L1022" i="3"/>
  <c r="P1021" i="3"/>
  <c r="O1021" i="3"/>
  <c r="N1021" i="3"/>
  <c r="M1021" i="3"/>
  <c r="L1021" i="3"/>
  <c r="P1020" i="3"/>
  <c r="O1020" i="3"/>
  <c r="N1020" i="3"/>
  <c r="M1020" i="3"/>
  <c r="L1020" i="3"/>
  <c r="P1019" i="3"/>
  <c r="O1019" i="3"/>
  <c r="N1019" i="3"/>
  <c r="M1019" i="3"/>
  <c r="L1019" i="3"/>
  <c r="P1018" i="3"/>
  <c r="O1018" i="3"/>
  <c r="N1018" i="3"/>
  <c r="M1018" i="3"/>
  <c r="L1018" i="3"/>
  <c r="P1017" i="3"/>
  <c r="O1017" i="3"/>
  <c r="N1017" i="3"/>
  <c r="M1017" i="3"/>
  <c r="L1017" i="3"/>
  <c r="P1016" i="3"/>
  <c r="O1016" i="3"/>
  <c r="N1016" i="3"/>
  <c r="M1016" i="3"/>
  <c r="L1016" i="3"/>
  <c r="P1015" i="3"/>
  <c r="O1015" i="3"/>
  <c r="N1015" i="3"/>
  <c r="M1015" i="3"/>
  <c r="L1015" i="3"/>
  <c r="P1014" i="3"/>
  <c r="O1014" i="3"/>
  <c r="N1014" i="3"/>
  <c r="M1014" i="3"/>
  <c r="L1014" i="3"/>
  <c r="P1013" i="3"/>
  <c r="O1013" i="3"/>
  <c r="N1013" i="3"/>
  <c r="M1013" i="3"/>
  <c r="L1013" i="3"/>
  <c r="P1012" i="3"/>
  <c r="O1012" i="3"/>
  <c r="N1012" i="3"/>
  <c r="M1012" i="3"/>
  <c r="L1012" i="3"/>
  <c r="P1011" i="3"/>
  <c r="O1011" i="3"/>
  <c r="N1011" i="3"/>
  <c r="M1011" i="3"/>
  <c r="L1011" i="3"/>
  <c r="P1010" i="3"/>
  <c r="O1010" i="3"/>
  <c r="N1010" i="3"/>
  <c r="M1010" i="3"/>
  <c r="L1010" i="3"/>
  <c r="P1009" i="3"/>
  <c r="O1009" i="3"/>
  <c r="N1009" i="3"/>
  <c r="M1009" i="3"/>
  <c r="L1009" i="3"/>
  <c r="P1008" i="3"/>
  <c r="O1008" i="3"/>
  <c r="N1008" i="3"/>
  <c r="M1008" i="3"/>
  <c r="L1008" i="3"/>
  <c r="P1007" i="3"/>
  <c r="O1007" i="3"/>
  <c r="N1007" i="3"/>
  <c r="M1007" i="3"/>
  <c r="L1007" i="3"/>
  <c r="P1006" i="3"/>
  <c r="O1006" i="3"/>
  <c r="N1006" i="3"/>
  <c r="M1006" i="3"/>
  <c r="L1006" i="3"/>
  <c r="P1005" i="3"/>
  <c r="O1005" i="3"/>
  <c r="N1005" i="3"/>
  <c r="M1005" i="3"/>
  <c r="L1005" i="3"/>
  <c r="P1004" i="3"/>
  <c r="O1004" i="3"/>
  <c r="N1004" i="3"/>
  <c r="M1004" i="3"/>
  <c r="L1004" i="3"/>
  <c r="P1003" i="3"/>
  <c r="O1003" i="3"/>
  <c r="N1003" i="3"/>
  <c r="M1003" i="3"/>
  <c r="L1003" i="3"/>
  <c r="P1002" i="3"/>
  <c r="O1002" i="3"/>
  <c r="N1002" i="3"/>
  <c r="M1002" i="3"/>
  <c r="L1002" i="3"/>
  <c r="P1001" i="3"/>
  <c r="O1001" i="3"/>
  <c r="N1001" i="3"/>
  <c r="M1001" i="3"/>
  <c r="L1001" i="3"/>
  <c r="P1000" i="3"/>
  <c r="O1000" i="3"/>
  <c r="N1000" i="3"/>
  <c r="M1000" i="3"/>
  <c r="L1000" i="3"/>
  <c r="P999" i="3"/>
  <c r="O999" i="3"/>
  <c r="N999" i="3"/>
  <c r="M999" i="3"/>
  <c r="L999" i="3"/>
  <c r="P998" i="3"/>
  <c r="O998" i="3"/>
  <c r="N998" i="3"/>
  <c r="M998" i="3"/>
  <c r="L998" i="3"/>
  <c r="P997" i="3"/>
  <c r="O997" i="3"/>
  <c r="N997" i="3"/>
  <c r="M997" i="3"/>
  <c r="L997" i="3"/>
  <c r="P996" i="3"/>
  <c r="O996" i="3"/>
  <c r="N996" i="3"/>
  <c r="M996" i="3"/>
  <c r="L996" i="3"/>
  <c r="P995" i="3"/>
  <c r="O995" i="3"/>
  <c r="N995" i="3"/>
  <c r="M995" i="3"/>
  <c r="L995" i="3"/>
  <c r="P994" i="3"/>
  <c r="O994" i="3"/>
  <c r="N994" i="3"/>
  <c r="M994" i="3"/>
  <c r="L994" i="3"/>
  <c r="P993" i="3"/>
  <c r="O993" i="3"/>
  <c r="N993" i="3"/>
  <c r="M993" i="3"/>
  <c r="L993" i="3"/>
  <c r="P992" i="3"/>
  <c r="O992" i="3"/>
  <c r="N992" i="3"/>
  <c r="M992" i="3"/>
  <c r="L992" i="3"/>
  <c r="P991" i="3"/>
  <c r="O991" i="3"/>
  <c r="N991" i="3"/>
  <c r="M991" i="3"/>
  <c r="L991" i="3"/>
  <c r="P990" i="3"/>
  <c r="O990" i="3"/>
  <c r="N990" i="3"/>
  <c r="M990" i="3"/>
  <c r="L990" i="3"/>
  <c r="P989" i="3"/>
  <c r="O989" i="3"/>
  <c r="N989" i="3"/>
  <c r="M989" i="3"/>
  <c r="L989" i="3"/>
  <c r="P988" i="3"/>
  <c r="O988" i="3"/>
  <c r="N988" i="3"/>
  <c r="M988" i="3"/>
  <c r="L988" i="3"/>
  <c r="P987" i="3"/>
  <c r="O987" i="3"/>
  <c r="N987" i="3"/>
  <c r="M987" i="3"/>
  <c r="L987" i="3"/>
  <c r="P986" i="3"/>
  <c r="O986" i="3"/>
  <c r="N986" i="3"/>
  <c r="M986" i="3"/>
  <c r="L986" i="3"/>
  <c r="P985" i="3"/>
  <c r="O985" i="3"/>
  <c r="N985" i="3"/>
  <c r="M985" i="3"/>
  <c r="L985" i="3"/>
  <c r="P984" i="3"/>
  <c r="O984" i="3"/>
  <c r="N984" i="3"/>
  <c r="M984" i="3"/>
  <c r="L984" i="3"/>
  <c r="P983" i="3"/>
  <c r="O983" i="3"/>
  <c r="N983" i="3"/>
  <c r="M983" i="3"/>
  <c r="L983" i="3"/>
  <c r="P982" i="3"/>
  <c r="O982" i="3"/>
  <c r="N982" i="3"/>
  <c r="M982" i="3"/>
  <c r="L982" i="3"/>
  <c r="P981" i="3"/>
  <c r="O981" i="3"/>
  <c r="N981" i="3"/>
  <c r="M981" i="3"/>
  <c r="L981" i="3"/>
  <c r="P980" i="3"/>
  <c r="O980" i="3"/>
  <c r="N980" i="3"/>
  <c r="M980" i="3"/>
  <c r="L980" i="3"/>
  <c r="P979" i="3"/>
  <c r="O979" i="3"/>
  <c r="N979" i="3"/>
  <c r="M979" i="3"/>
  <c r="L979" i="3"/>
  <c r="P978" i="3"/>
  <c r="O978" i="3"/>
  <c r="N978" i="3"/>
  <c r="M978" i="3"/>
  <c r="L978" i="3"/>
  <c r="P977" i="3"/>
  <c r="O977" i="3"/>
  <c r="N977" i="3"/>
  <c r="M977" i="3"/>
  <c r="L977" i="3"/>
  <c r="P976" i="3"/>
  <c r="O976" i="3"/>
  <c r="N976" i="3"/>
  <c r="M976" i="3"/>
  <c r="L976" i="3"/>
  <c r="P975" i="3"/>
  <c r="O975" i="3"/>
  <c r="N975" i="3"/>
  <c r="M975" i="3"/>
  <c r="L975" i="3"/>
  <c r="P974" i="3"/>
  <c r="O974" i="3"/>
  <c r="N974" i="3"/>
  <c r="M974" i="3"/>
  <c r="L974" i="3"/>
  <c r="P973" i="3"/>
  <c r="O973" i="3"/>
  <c r="N973" i="3"/>
  <c r="M973" i="3"/>
  <c r="L973" i="3"/>
  <c r="P972" i="3"/>
  <c r="O972" i="3"/>
  <c r="N972" i="3"/>
  <c r="M972" i="3"/>
  <c r="L972" i="3"/>
  <c r="P971" i="3"/>
  <c r="O971" i="3"/>
  <c r="N971" i="3"/>
  <c r="M971" i="3"/>
  <c r="L971" i="3"/>
  <c r="P970" i="3"/>
  <c r="O970" i="3"/>
  <c r="N970" i="3"/>
  <c r="M970" i="3"/>
  <c r="L970" i="3"/>
  <c r="P969" i="3"/>
  <c r="O969" i="3"/>
  <c r="N969" i="3"/>
  <c r="M969" i="3"/>
  <c r="L969" i="3"/>
  <c r="P968" i="3"/>
  <c r="O968" i="3"/>
  <c r="N968" i="3"/>
  <c r="M968" i="3"/>
  <c r="L968" i="3"/>
  <c r="P967" i="3"/>
  <c r="O967" i="3"/>
  <c r="N967" i="3"/>
  <c r="M967" i="3"/>
  <c r="L967" i="3"/>
  <c r="P966" i="3"/>
  <c r="O966" i="3"/>
  <c r="N966" i="3"/>
  <c r="M966" i="3"/>
  <c r="L966" i="3"/>
  <c r="P965" i="3"/>
  <c r="O965" i="3"/>
  <c r="N965" i="3"/>
  <c r="M965" i="3"/>
  <c r="L965" i="3"/>
  <c r="P964" i="3"/>
  <c r="O964" i="3"/>
  <c r="N964" i="3"/>
  <c r="M964" i="3"/>
  <c r="L964" i="3"/>
  <c r="P963" i="3"/>
  <c r="O963" i="3"/>
  <c r="N963" i="3"/>
  <c r="M963" i="3"/>
  <c r="L963" i="3"/>
  <c r="P962" i="3"/>
  <c r="O962" i="3"/>
  <c r="N962" i="3"/>
  <c r="M962" i="3"/>
  <c r="L962" i="3"/>
  <c r="P961" i="3"/>
  <c r="O961" i="3"/>
  <c r="N961" i="3"/>
  <c r="M961" i="3"/>
  <c r="L961" i="3"/>
  <c r="P960" i="3"/>
  <c r="O960" i="3"/>
  <c r="N960" i="3"/>
  <c r="M960" i="3"/>
  <c r="L960" i="3"/>
  <c r="P959" i="3"/>
  <c r="O959" i="3"/>
  <c r="N959" i="3"/>
  <c r="M959" i="3"/>
  <c r="L959" i="3"/>
  <c r="P958" i="3"/>
  <c r="O958" i="3"/>
  <c r="N958" i="3"/>
  <c r="M958" i="3"/>
  <c r="L958" i="3"/>
  <c r="P957" i="3"/>
  <c r="O957" i="3"/>
  <c r="N957" i="3"/>
  <c r="M957" i="3"/>
  <c r="L957" i="3"/>
  <c r="P956" i="3"/>
  <c r="O956" i="3"/>
  <c r="N956" i="3"/>
  <c r="M956" i="3"/>
  <c r="L956" i="3"/>
  <c r="P955" i="3"/>
  <c r="O955" i="3"/>
  <c r="N955" i="3"/>
  <c r="M955" i="3"/>
  <c r="L955" i="3"/>
  <c r="P954" i="3"/>
  <c r="O954" i="3"/>
  <c r="N954" i="3"/>
  <c r="M954" i="3"/>
  <c r="L954" i="3"/>
  <c r="P953" i="3"/>
  <c r="O953" i="3"/>
  <c r="N953" i="3"/>
  <c r="M953" i="3"/>
  <c r="L953" i="3"/>
  <c r="P952" i="3"/>
  <c r="O952" i="3"/>
  <c r="N952" i="3"/>
  <c r="M952" i="3"/>
  <c r="L952" i="3"/>
  <c r="P951" i="3"/>
  <c r="O951" i="3"/>
  <c r="N951" i="3"/>
  <c r="M951" i="3"/>
  <c r="L951" i="3"/>
  <c r="P950" i="3"/>
  <c r="O950" i="3"/>
  <c r="N950" i="3"/>
  <c r="M950" i="3"/>
  <c r="L950" i="3"/>
  <c r="P949" i="3"/>
  <c r="O949" i="3"/>
  <c r="N949" i="3"/>
  <c r="M949" i="3"/>
  <c r="L949" i="3"/>
  <c r="P948" i="3"/>
  <c r="O948" i="3"/>
  <c r="N948" i="3"/>
  <c r="M948" i="3"/>
  <c r="L948" i="3"/>
  <c r="P947" i="3"/>
  <c r="O947" i="3"/>
  <c r="N947" i="3"/>
  <c r="M947" i="3"/>
  <c r="L947" i="3"/>
  <c r="P946" i="3"/>
  <c r="O946" i="3"/>
  <c r="N946" i="3"/>
  <c r="M946" i="3"/>
  <c r="L946" i="3"/>
  <c r="P945" i="3"/>
  <c r="O945" i="3"/>
  <c r="N945" i="3"/>
  <c r="M945" i="3"/>
  <c r="L945" i="3"/>
  <c r="P944" i="3"/>
  <c r="O944" i="3"/>
  <c r="N944" i="3"/>
  <c r="M944" i="3"/>
  <c r="L944" i="3"/>
  <c r="P943" i="3"/>
  <c r="O943" i="3"/>
  <c r="N943" i="3"/>
  <c r="M943" i="3"/>
  <c r="L943" i="3"/>
  <c r="P942" i="3"/>
  <c r="O942" i="3"/>
  <c r="N942" i="3"/>
  <c r="M942" i="3"/>
  <c r="L942" i="3"/>
  <c r="P941" i="3"/>
  <c r="O941" i="3"/>
  <c r="N941" i="3"/>
  <c r="M941" i="3"/>
  <c r="L941" i="3"/>
  <c r="P940" i="3"/>
  <c r="O940" i="3"/>
  <c r="N940" i="3"/>
  <c r="M940" i="3"/>
  <c r="L940" i="3"/>
  <c r="P939" i="3"/>
  <c r="O939" i="3"/>
  <c r="N939" i="3"/>
  <c r="M939" i="3"/>
  <c r="L939" i="3"/>
  <c r="P938" i="3"/>
  <c r="O938" i="3"/>
  <c r="N938" i="3"/>
  <c r="M938" i="3"/>
  <c r="L938" i="3"/>
  <c r="P937" i="3"/>
  <c r="O937" i="3"/>
  <c r="N937" i="3"/>
  <c r="M937" i="3"/>
  <c r="L937" i="3"/>
  <c r="P936" i="3"/>
  <c r="O936" i="3"/>
  <c r="N936" i="3"/>
  <c r="M936" i="3"/>
  <c r="L936" i="3"/>
  <c r="P935" i="3"/>
  <c r="O935" i="3"/>
  <c r="N935" i="3"/>
  <c r="M935" i="3"/>
  <c r="L935" i="3"/>
  <c r="P934" i="3"/>
  <c r="O934" i="3"/>
  <c r="N934" i="3"/>
  <c r="M934" i="3"/>
  <c r="L934" i="3"/>
  <c r="P933" i="3"/>
  <c r="O933" i="3"/>
  <c r="N933" i="3"/>
  <c r="M933" i="3"/>
  <c r="L933" i="3"/>
  <c r="P932" i="3"/>
  <c r="O932" i="3"/>
  <c r="N932" i="3"/>
  <c r="M932" i="3"/>
  <c r="L932" i="3"/>
  <c r="P931" i="3"/>
  <c r="O931" i="3"/>
  <c r="N931" i="3"/>
  <c r="M931" i="3"/>
  <c r="L931" i="3"/>
  <c r="P930" i="3"/>
  <c r="O930" i="3"/>
  <c r="N930" i="3"/>
  <c r="M930" i="3"/>
  <c r="L930" i="3"/>
  <c r="P929" i="3"/>
  <c r="O929" i="3"/>
  <c r="N929" i="3"/>
  <c r="M929" i="3"/>
  <c r="L929" i="3"/>
  <c r="P928" i="3"/>
  <c r="O928" i="3"/>
  <c r="N928" i="3"/>
  <c r="M928" i="3"/>
  <c r="L928" i="3"/>
  <c r="P927" i="3"/>
  <c r="O927" i="3"/>
  <c r="N927" i="3"/>
  <c r="M927" i="3"/>
  <c r="L927" i="3"/>
  <c r="P926" i="3"/>
  <c r="O926" i="3"/>
  <c r="N926" i="3"/>
  <c r="M926" i="3"/>
  <c r="L926" i="3"/>
  <c r="P925" i="3"/>
  <c r="O925" i="3"/>
  <c r="N925" i="3"/>
  <c r="M925" i="3"/>
  <c r="L925" i="3"/>
  <c r="P924" i="3"/>
  <c r="O924" i="3"/>
  <c r="N924" i="3"/>
  <c r="M924" i="3"/>
  <c r="L924" i="3"/>
  <c r="P923" i="3"/>
  <c r="O923" i="3"/>
  <c r="N923" i="3"/>
  <c r="M923" i="3"/>
  <c r="L923" i="3"/>
  <c r="P922" i="3"/>
  <c r="O922" i="3"/>
  <c r="N922" i="3"/>
  <c r="M922" i="3"/>
  <c r="L922" i="3"/>
  <c r="P921" i="3"/>
  <c r="O921" i="3"/>
  <c r="N921" i="3"/>
  <c r="M921" i="3"/>
  <c r="L921" i="3"/>
  <c r="P920" i="3"/>
  <c r="O920" i="3"/>
  <c r="N920" i="3"/>
  <c r="M920" i="3"/>
  <c r="L920" i="3"/>
  <c r="P919" i="3"/>
  <c r="O919" i="3"/>
  <c r="N919" i="3"/>
  <c r="M919" i="3"/>
  <c r="L919" i="3"/>
  <c r="P918" i="3"/>
  <c r="O918" i="3"/>
  <c r="N918" i="3"/>
  <c r="M918" i="3"/>
  <c r="L918" i="3"/>
  <c r="P917" i="3"/>
  <c r="O917" i="3"/>
  <c r="N917" i="3"/>
  <c r="M917" i="3"/>
  <c r="L917" i="3"/>
  <c r="P916" i="3"/>
  <c r="O916" i="3"/>
  <c r="N916" i="3"/>
  <c r="M916" i="3"/>
  <c r="L916" i="3"/>
  <c r="P915" i="3"/>
  <c r="O915" i="3"/>
  <c r="N915" i="3"/>
  <c r="M915" i="3"/>
  <c r="L915" i="3"/>
  <c r="P914" i="3"/>
  <c r="O914" i="3"/>
  <c r="N914" i="3"/>
  <c r="M914" i="3"/>
  <c r="L914" i="3"/>
  <c r="P913" i="3"/>
  <c r="O913" i="3"/>
  <c r="N913" i="3"/>
  <c r="M913" i="3"/>
  <c r="L913" i="3"/>
  <c r="P912" i="3"/>
  <c r="O912" i="3"/>
  <c r="N912" i="3"/>
  <c r="M912" i="3"/>
  <c r="L912" i="3"/>
  <c r="P911" i="3"/>
  <c r="O911" i="3"/>
  <c r="N911" i="3"/>
  <c r="M911" i="3"/>
  <c r="L911" i="3"/>
  <c r="P910" i="3"/>
  <c r="O910" i="3"/>
  <c r="N910" i="3"/>
  <c r="M910" i="3"/>
  <c r="L910" i="3"/>
  <c r="P909" i="3"/>
  <c r="O909" i="3"/>
  <c r="N909" i="3"/>
  <c r="M909" i="3"/>
  <c r="L909" i="3"/>
  <c r="P908" i="3"/>
  <c r="O908" i="3"/>
  <c r="N908" i="3"/>
  <c r="M908" i="3"/>
  <c r="L908" i="3"/>
  <c r="P907" i="3"/>
  <c r="O907" i="3"/>
  <c r="N907" i="3"/>
  <c r="M907" i="3"/>
  <c r="L907" i="3"/>
  <c r="P906" i="3"/>
  <c r="O906" i="3"/>
  <c r="N906" i="3"/>
  <c r="M906" i="3"/>
  <c r="L906" i="3"/>
  <c r="P905" i="3"/>
  <c r="O905" i="3"/>
  <c r="N905" i="3"/>
  <c r="M905" i="3"/>
  <c r="L905" i="3"/>
  <c r="P904" i="3"/>
  <c r="O904" i="3"/>
  <c r="N904" i="3"/>
  <c r="M904" i="3"/>
  <c r="L904" i="3"/>
  <c r="P903" i="3"/>
  <c r="O903" i="3"/>
  <c r="N903" i="3"/>
  <c r="M903" i="3"/>
  <c r="L903" i="3"/>
  <c r="P902" i="3"/>
  <c r="O902" i="3"/>
  <c r="N902" i="3"/>
  <c r="M902" i="3"/>
  <c r="L902" i="3"/>
  <c r="P901" i="3"/>
  <c r="O901" i="3"/>
  <c r="N901" i="3"/>
  <c r="M901" i="3"/>
  <c r="L901" i="3"/>
  <c r="P900" i="3"/>
  <c r="O900" i="3"/>
  <c r="N900" i="3"/>
  <c r="M900" i="3"/>
  <c r="L900" i="3"/>
  <c r="P899" i="3"/>
  <c r="O899" i="3"/>
  <c r="N899" i="3"/>
  <c r="M899" i="3"/>
  <c r="L899" i="3"/>
  <c r="P898" i="3"/>
  <c r="O898" i="3"/>
  <c r="N898" i="3"/>
  <c r="M898" i="3"/>
  <c r="L898" i="3"/>
  <c r="P897" i="3"/>
  <c r="O897" i="3"/>
  <c r="N897" i="3"/>
  <c r="M897" i="3"/>
  <c r="L897" i="3"/>
  <c r="P896" i="3"/>
  <c r="O896" i="3"/>
  <c r="N896" i="3"/>
  <c r="M896" i="3"/>
  <c r="L896" i="3"/>
  <c r="P895" i="3"/>
  <c r="O895" i="3"/>
  <c r="N895" i="3"/>
  <c r="M895" i="3"/>
  <c r="L895" i="3"/>
  <c r="P894" i="3"/>
  <c r="O894" i="3"/>
  <c r="N894" i="3"/>
  <c r="M894" i="3"/>
  <c r="L894" i="3"/>
  <c r="P893" i="3"/>
  <c r="O893" i="3"/>
  <c r="N893" i="3"/>
  <c r="M893" i="3"/>
  <c r="L893" i="3"/>
  <c r="P892" i="3"/>
  <c r="O892" i="3"/>
  <c r="N892" i="3"/>
  <c r="M892" i="3"/>
  <c r="L892" i="3"/>
  <c r="P891" i="3"/>
  <c r="O891" i="3"/>
  <c r="N891" i="3"/>
  <c r="M891" i="3"/>
  <c r="L891" i="3"/>
  <c r="P890" i="3"/>
  <c r="O890" i="3"/>
  <c r="N890" i="3"/>
  <c r="M890" i="3"/>
  <c r="L890" i="3"/>
  <c r="P889" i="3"/>
  <c r="O889" i="3"/>
  <c r="N889" i="3"/>
  <c r="M889" i="3"/>
  <c r="L889" i="3"/>
  <c r="P888" i="3"/>
  <c r="O888" i="3"/>
  <c r="N888" i="3"/>
  <c r="M888" i="3"/>
  <c r="L888" i="3"/>
  <c r="P887" i="3"/>
  <c r="O887" i="3"/>
  <c r="N887" i="3"/>
  <c r="M887" i="3"/>
  <c r="L887" i="3"/>
  <c r="P886" i="3"/>
  <c r="O886" i="3"/>
  <c r="N886" i="3"/>
  <c r="M886" i="3"/>
  <c r="L886" i="3"/>
  <c r="P885" i="3"/>
  <c r="O885" i="3"/>
  <c r="N885" i="3"/>
  <c r="M885" i="3"/>
  <c r="L885" i="3"/>
  <c r="P884" i="3"/>
  <c r="O884" i="3"/>
  <c r="N884" i="3"/>
  <c r="M884" i="3"/>
  <c r="L884" i="3"/>
  <c r="P883" i="3"/>
  <c r="O883" i="3"/>
  <c r="N883" i="3"/>
  <c r="M883" i="3"/>
  <c r="L883" i="3"/>
  <c r="P882" i="3"/>
  <c r="O882" i="3"/>
  <c r="N882" i="3"/>
  <c r="M882" i="3"/>
  <c r="L882" i="3"/>
  <c r="P881" i="3"/>
  <c r="O881" i="3"/>
  <c r="N881" i="3"/>
  <c r="M881" i="3"/>
  <c r="L881" i="3"/>
  <c r="P880" i="3"/>
  <c r="O880" i="3"/>
  <c r="N880" i="3"/>
  <c r="M880" i="3"/>
  <c r="L880" i="3"/>
  <c r="P879" i="3"/>
  <c r="O879" i="3"/>
  <c r="N879" i="3"/>
  <c r="M879" i="3"/>
  <c r="L879" i="3"/>
  <c r="P878" i="3"/>
  <c r="O878" i="3"/>
  <c r="N878" i="3"/>
  <c r="M878" i="3"/>
  <c r="L878" i="3"/>
  <c r="P877" i="3"/>
  <c r="O877" i="3"/>
  <c r="N877" i="3"/>
  <c r="M877" i="3"/>
  <c r="L877" i="3"/>
  <c r="P876" i="3"/>
  <c r="O876" i="3"/>
  <c r="N876" i="3"/>
  <c r="M876" i="3"/>
  <c r="L876" i="3"/>
  <c r="P875" i="3"/>
  <c r="O875" i="3"/>
  <c r="N875" i="3"/>
  <c r="M875" i="3"/>
  <c r="L875" i="3"/>
  <c r="P874" i="3"/>
  <c r="O874" i="3"/>
  <c r="N874" i="3"/>
  <c r="M874" i="3"/>
  <c r="L874" i="3"/>
  <c r="P873" i="3"/>
  <c r="O873" i="3"/>
  <c r="N873" i="3"/>
  <c r="M873" i="3"/>
  <c r="L873" i="3"/>
  <c r="P872" i="3"/>
  <c r="O872" i="3"/>
  <c r="N872" i="3"/>
  <c r="M872" i="3"/>
  <c r="L872" i="3"/>
  <c r="P871" i="3"/>
  <c r="O871" i="3"/>
  <c r="N871" i="3"/>
  <c r="M871" i="3"/>
  <c r="L871" i="3"/>
  <c r="P870" i="3"/>
  <c r="O870" i="3"/>
  <c r="N870" i="3"/>
  <c r="M870" i="3"/>
  <c r="L870" i="3"/>
  <c r="P869" i="3"/>
  <c r="O869" i="3"/>
  <c r="N869" i="3"/>
  <c r="M869" i="3"/>
  <c r="L869" i="3"/>
  <c r="P868" i="3"/>
  <c r="O868" i="3"/>
  <c r="N868" i="3"/>
  <c r="M868" i="3"/>
  <c r="L868" i="3"/>
  <c r="P867" i="3"/>
  <c r="O867" i="3"/>
  <c r="N867" i="3"/>
  <c r="M867" i="3"/>
  <c r="L867" i="3"/>
  <c r="P866" i="3"/>
  <c r="O866" i="3"/>
  <c r="N866" i="3"/>
  <c r="M866" i="3"/>
  <c r="L866" i="3"/>
  <c r="P865" i="3"/>
  <c r="O865" i="3"/>
  <c r="N865" i="3"/>
  <c r="M865" i="3"/>
  <c r="L865" i="3"/>
  <c r="P864" i="3"/>
  <c r="O864" i="3"/>
  <c r="N864" i="3"/>
  <c r="M864" i="3"/>
  <c r="L864" i="3"/>
  <c r="P863" i="3"/>
  <c r="O863" i="3"/>
  <c r="N863" i="3"/>
  <c r="M863" i="3"/>
  <c r="L863" i="3"/>
  <c r="P862" i="3"/>
  <c r="O862" i="3"/>
  <c r="N862" i="3"/>
  <c r="M862" i="3"/>
  <c r="L862" i="3"/>
  <c r="P861" i="3"/>
  <c r="O861" i="3"/>
  <c r="N861" i="3"/>
  <c r="M861" i="3"/>
  <c r="L861" i="3"/>
  <c r="P860" i="3"/>
  <c r="O860" i="3"/>
  <c r="N860" i="3"/>
  <c r="M860" i="3"/>
  <c r="L860" i="3"/>
  <c r="P859" i="3"/>
  <c r="O859" i="3"/>
  <c r="N859" i="3"/>
  <c r="M859" i="3"/>
  <c r="L859" i="3"/>
  <c r="P858" i="3"/>
  <c r="O858" i="3"/>
  <c r="N858" i="3"/>
  <c r="M858" i="3"/>
  <c r="L858" i="3"/>
  <c r="P857" i="3"/>
  <c r="O857" i="3"/>
  <c r="N857" i="3"/>
  <c r="M857" i="3"/>
  <c r="L857" i="3"/>
  <c r="P856" i="3"/>
  <c r="O856" i="3"/>
  <c r="N856" i="3"/>
  <c r="M856" i="3"/>
  <c r="L856" i="3"/>
  <c r="P855" i="3"/>
  <c r="O855" i="3"/>
  <c r="N855" i="3"/>
  <c r="M855" i="3"/>
  <c r="L855" i="3"/>
  <c r="P854" i="3"/>
  <c r="O854" i="3"/>
  <c r="N854" i="3"/>
  <c r="M854" i="3"/>
  <c r="L854" i="3"/>
  <c r="P853" i="3"/>
  <c r="O853" i="3"/>
  <c r="N853" i="3"/>
  <c r="M853" i="3"/>
  <c r="L853" i="3"/>
  <c r="P852" i="3"/>
  <c r="O852" i="3"/>
  <c r="N852" i="3"/>
  <c r="M852" i="3"/>
  <c r="L852" i="3"/>
  <c r="P851" i="3"/>
  <c r="O851" i="3"/>
  <c r="N851" i="3"/>
  <c r="M851" i="3"/>
  <c r="L851" i="3"/>
  <c r="P850" i="3"/>
  <c r="O850" i="3"/>
  <c r="N850" i="3"/>
  <c r="M850" i="3"/>
  <c r="L850" i="3"/>
  <c r="P849" i="3"/>
  <c r="O849" i="3"/>
  <c r="N849" i="3"/>
  <c r="M849" i="3"/>
  <c r="L849" i="3"/>
  <c r="P848" i="3"/>
  <c r="O848" i="3"/>
  <c r="N848" i="3"/>
  <c r="M848" i="3"/>
  <c r="L848" i="3"/>
  <c r="P847" i="3"/>
  <c r="O847" i="3"/>
  <c r="N847" i="3"/>
  <c r="M847" i="3"/>
  <c r="L847" i="3"/>
  <c r="P846" i="3"/>
  <c r="O846" i="3"/>
  <c r="N846" i="3"/>
  <c r="M846" i="3"/>
  <c r="L846" i="3"/>
  <c r="P845" i="3"/>
  <c r="O845" i="3"/>
  <c r="N845" i="3"/>
  <c r="M845" i="3"/>
  <c r="L845" i="3"/>
  <c r="P844" i="3"/>
  <c r="O844" i="3"/>
  <c r="N844" i="3"/>
  <c r="M844" i="3"/>
  <c r="L844" i="3"/>
  <c r="P843" i="3"/>
  <c r="O843" i="3"/>
  <c r="N843" i="3"/>
  <c r="M843" i="3"/>
  <c r="L843" i="3"/>
  <c r="P842" i="3"/>
  <c r="O842" i="3"/>
  <c r="N842" i="3"/>
  <c r="M842" i="3"/>
  <c r="L842" i="3"/>
  <c r="P841" i="3"/>
  <c r="O841" i="3"/>
  <c r="N841" i="3"/>
  <c r="M841" i="3"/>
  <c r="L841" i="3"/>
  <c r="P840" i="3"/>
  <c r="O840" i="3"/>
  <c r="N840" i="3"/>
  <c r="M840" i="3"/>
  <c r="L840" i="3"/>
  <c r="P839" i="3"/>
  <c r="O839" i="3"/>
  <c r="N839" i="3"/>
  <c r="M839" i="3"/>
  <c r="L839" i="3"/>
  <c r="P838" i="3"/>
  <c r="O838" i="3"/>
  <c r="N838" i="3"/>
  <c r="M838" i="3"/>
  <c r="L838" i="3"/>
  <c r="P837" i="3"/>
  <c r="O837" i="3"/>
  <c r="N837" i="3"/>
  <c r="M837" i="3"/>
  <c r="L837" i="3"/>
  <c r="P836" i="3"/>
  <c r="O836" i="3"/>
  <c r="N836" i="3"/>
  <c r="M836" i="3"/>
  <c r="L836" i="3"/>
  <c r="P835" i="3"/>
  <c r="O835" i="3"/>
  <c r="N835" i="3"/>
  <c r="M835" i="3"/>
  <c r="L835" i="3"/>
  <c r="P834" i="3"/>
  <c r="O834" i="3"/>
  <c r="N834" i="3"/>
  <c r="M834" i="3"/>
  <c r="L834" i="3"/>
  <c r="P833" i="3"/>
  <c r="O833" i="3"/>
  <c r="N833" i="3"/>
  <c r="M833" i="3"/>
  <c r="L833" i="3"/>
  <c r="P832" i="3"/>
  <c r="O832" i="3"/>
  <c r="N832" i="3"/>
  <c r="M832" i="3"/>
  <c r="L832" i="3"/>
  <c r="P831" i="3"/>
  <c r="O831" i="3"/>
  <c r="N831" i="3"/>
  <c r="M831" i="3"/>
  <c r="L831" i="3"/>
  <c r="P830" i="3"/>
  <c r="O830" i="3"/>
  <c r="N830" i="3"/>
  <c r="M830" i="3"/>
  <c r="L830" i="3"/>
  <c r="P829" i="3"/>
  <c r="O829" i="3"/>
  <c r="N829" i="3"/>
  <c r="M829" i="3"/>
  <c r="L829" i="3"/>
  <c r="P828" i="3"/>
  <c r="O828" i="3"/>
  <c r="N828" i="3"/>
  <c r="M828" i="3"/>
  <c r="L828" i="3"/>
  <c r="P827" i="3"/>
  <c r="O827" i="3"/>
  <c r="N827" i="3"/>
  <c r="M827" i="3"/>
  <c r="L827" i="3"/>
  <c r="P826" i="3"/>
  <c r="O826" i="3"/>
  <c r="N826" i="3"/>
  <c r="M826" i="3"/>
  <c r="L826" i="3"/>
  <c r="P825" i="3"/>
  <c r="O825" i="3"/>
  <c r="N825" i="3"/>
  <c r="M825" i="3"/>
  <c r="L825" i="3"/>
  <c r="P824" i="3"/>
  <c r="O824" i="3"/>
  <c r="N824" i="3"/>
  <c r="M824" i="3"/>
  <c r="L824" i="3"/>
  <c r="P823" i="3"/>
  <c r="O823" i="3"/>
  <c r="N823" i="3"/>
  <c r="M823" i="3"/>
  <c r="L823" i="3"/>
  <c r="P822" i="3"/>
  <c r="O822" i="3"/>
  <c r="N822" i="3"/>
  <c r="M822" i="3"/>
  <c r="L822" i="3"/>
  <c r="P821" i="3"/>
  <c r="O821" i="3"/>
  <c r="N821" i="3"/>
  <c r="M821" i="3"/>
  <c r="L821" i="3"/>
  <c r="P820" i="3"/>
  <c r="O820" i="3"/>
  <c r="N820" i="3"/>
  <c r="M820" i="3"/>
  <c r="L820" i="3"/>
  <c r="P819" i="3"/>
  <c r="O819" i="3"/>
  <c r="N819" i="3"/>
  <c r="M819" i="3"/>
  <c r="L819" i="3"/>
  <c r="P818" i="3"/>
  <c r="O818" i="3"/>
  <c r="N818" i="3"/>
  <c r="M818" i="3"/>
  <c r="L818" i="3"/>
  <c r="P817" i="3"/>
  <c r="O817" i="3"/>
  <c r="N817" i="3"/>
  <c r="M817" i="3"/>
  <c r="L817" i="3"/>
  <c r="P816" i="3"/>
  <c r="O816" i="3"/>
  <c r="N816" i="3"/>
  <c r="M816" i="3"/>
  <c r="L816" i="3"/>
  <c r="P815" i="3"/>
  <c r="O815" i="3"/>
  <c r="N815" i="3"/>
  <c r="M815" i="3"/>
  <c r="L815" i="3"/>
  <c r="P814" i="3"/>
  <c r="O814" i="3"/>
  <c r="N814" i="3"/>
  <c r="M814" i="3"/>
  <c r="L814" i="3"/>
  <c r="P813" i="3"/>
  <c r="O813" i="3"/>
  <c r="N813" i="3"/>
  <c r="M813" i="3"/>
  <c r="L813" i="3"/>
  <c r="P812" i="3"/>
  <c r="O812" i="3"/>
  <c r="N812" i="3"/>
  <c r="M812" i="3"/>
  <c r="L812" i="3"/>
  <c r="P811" i="3"/>
  <c r="O811" i="3"/>
  <c r="N811" i="3"/>
  <c r="M811" i="3"/>
  <c r="L811" i="3"/>
  <c r="P810" i="3"/>
  <c r="O810" i="3"/>
  <c r="N810" i="3"/>
  <c r="M810" i="3"/>
  <c r="L810" i="3"/>
  <c r="P809" i="3"/>
  <c r="O809" i="3"/>
  <c r="N809" i="3"/>
  <c r="M809" i="3"/>
  <c r="L809" i="3"/>
  <c r="P808" i="3"/>
  <c r="O808" i="3"/>
  <c r="N808" i="3"/>
  <c r="M808" i="3"/>
  <c r="L808" i="3"/>
  <c r="P807" i="3"/>
  <c r="O807" i="3"/>
  <c r="N807" i="3"/>
  <c r="M807" i="3"/>
  <c r="L807" i="3"/>
  <c r="P806" i="3"/>
  <c r="O806" i="3"/>
  <c r="N806" i="3"/>
  <c r="M806" i="3"/>
  <c r="L806" i="3"/>
  <c r="P805" i="3"/>
  <c r="O805" i="3"/>
  <c r="N805" i="3"/>
  <c r="M805" i="3"/>
  <c r="L805" i="3"/>
  <c r="P804" i="3"/>
  <c r="O804" i="3"/>
  <c r="N804" i="3"/>
  <c r="M804" i="3"/>
  <c r="L804" i="3"/>
  <c r="P803" i="3"/>
  <c r="O803" i="3"/>
  <c r="N803" i="3"/>
  <c r="M803" i="3"/>
  <c r="L803" i="3"/>
  <c r="P802" i="3"/>
  <c r="O802" i="3"/>
  <c r="N802" i="3"/>
  <c r="M802" i="3"/>
  <c r="L802" i="3"/>
  <c r="P801" i="3"/>
  <c r="O801" i="3"/>
  <c r="N801" i="3"/>
  <c r="M801" i="3"/>
  <c r="L801" i="3"/>
  <c r="P800" i="3"/>
  <c r="O800" i="3"/>
  <c r="N800" i="3"/>
  <c r="M800" i="3"/>
  <c r="L800" i="3"/>
  <c r="P799" i="3"/>
  <c r="O799" i="3"/>
  <c r="N799" i="3"/>
  <c r="M799" i="3"/>
  <c r="L799" i="3"/>
  <c r="P798" i="3"/>
  <c r="O798" i="3"/>
  <c r="N798" i="3"/>
  <c r="M798" i="3"/>
  <c r="L798" i="3"/>
  <c r="P797" i="3"/>
  <c r="O797" i="3"/>
  <c r="N797" i="3"/>
  <c r="M797" i="3"/>
  <c r="L797" i="3"/>
  <c r="P796" i="3"/>
  <c r="O796" i="3"/>
  <c r="N796" i="3"/>
  <c r="M796" i="3"/>
  <c r="L796" i="3"/>
  <c r="P795" i="3"/>
  <c r="O795" i="3"/>
  <c r="N795" i="3"/>
  <c r="M795" i="3"/>
  <c r="L795" i="3"/>
  <c r="P794" i="3"/>
  <c r="O794" i="3"/>
  <c r="N794" i="3"/>
  <c r="M794" i="3"/>
  <c r="L794" i="3"/>
  <c r="P793" i="3"/>
  <c r="O793" i="3"/>
  <c r="N793" i="3"/>
  <c r="M793" i="3"/>
  <c r="L793" i="3"/>
  <c r="P792" i="3"/>
  <c r="O792" i="3"/>
  <c r="N792" i="3"/>
  <c r="M792" i="3"/>
  <c r="L792" i="3"/>
  <c r="P791" i="3"/>
  <c r="O791" i="3"/>
  <c r="N791" i="3"/>
  <c r="M791" i="3"/>
  <c r="L791" i="3"/>
  <c r="P790" i="3"/>
  <c r="O790" i="3"/>
  <c r="N790" i="3"/>
  <c r="M790" i="3"/>
  <c r="L790" i="3"/>
  <c r="P789" i="3"/>
  <c r="O789" i="3"/>
  <c r="N789" i="3"/>
  <c r="M789" i="3"/>
  <c r="L789" i="3"/>
  <c r="P788" i="3"/>
  <c r="O788" i="3"/>
  <c r="N788" i="3"/>
  <c r="M788" i="3"/>
  <c r="L788" i="3"/>
  <c r="P787" i="3"/>
  <c r="O787" i="3"/>
  <c r="N787" i="3"/>
  <c r="M787" i="3"/>
  <c r="L787" i="3"/>
  <c r="P786" i="3"/>
  <c r="O786" i="3"/>
  <c r="N786" i="3"/>
  <c r="M786" i="3"/>
  <c r="L786" i="3"/>
  <c r="P785" i="3"/>
  <c r="O785" i="3"/>
  <c r="N785" i="3"/>
  <c r="M785" i="3"/>
  <c r="L785" i="3"/>
  <c r="P784" i="3"/>
  <c r="O784" i="3"/>
  <c r="N784" i="3"/>
  <c r="M784" i="3"/>
  <c r="L784" i="3"/>
  <c r="P783" i="3"/>
  <c r="O783" i="3"/>
  <c r="N783" i="3"/>
  <c r="M783" i="3"/>
  <c r="L783" i="3"/>
  <c r="P782" i="3"/>
  <c r="O782" i="3"/>
  <c r="N782" i="3"/>
  <c r="M782" i="3"/>
  <c r="L782" i="3"/>
  <c r="P781" i="3"/>
  <c r="O781" i="3"/>
  <c r="N781" i="3"/>
  <c r="M781" i="3"/>
  <c r="L781" i="3"/>
  <c r="P780" i="3"/>
  <c r="O780" i="3"/>
  <c r="N780" i="3"/>
  <c r="M780" i="3"/>
  <c r="L780" i="3"/>
  <c r="P779" i="3"/>
  <c r="O779" i="3"/>
  <c r="N779" i="3"/>
  <c r="M779" i="3"/>
  <c r="L779" i="3"/>
  <c r="P778" i="3"/>
  <c r="O778" i="3"/>
  <c r="N778" i="3"/>
  <c r="M778" i="3"/>
  <c r="L778" i="3"/>
  <c r="P777" i="3"/>
  <c r="O777" i="3"/>
  <c r="N777" i="3"/>
  <c r="M777" i="3"/>
  <c r="L777" i="3"/>
  <c r="P776" i="3"/>
  <c r="O776" i="3"/>
  <c r="N776" i="3"/>
  <c r="M776" i="3"/>
  <c r="L776" i="3"/>
  <c r="P775" i="3"/>
  <c r="O775" i="3"/>
  <c r="N775" i="3"/>
  <c r="M775" i="3"/>
  <c r="L775" i="3"/>
  <c r="P774" i="3"/>
  <c r="O774" i="3"/>
  <c r="N774" i="3"/>
  <c r="M774" i="3"/>
  <c r="L774" i="3"/>
  <c r="P773" i="3"/>
  <c r="O773" i="3"/>
  <c r="N773" i="3"/>
  <c r="M773" i="3"/>
  <c r="L773" i="3"/>
  <c r="P772" i="3"/>
  <c r="O772" i="3"/>
  <c r="N772" i="3"/>
  <c r="M772" i="3"/>
  <c r="L772" i="3"/>
  <c r="P771" i="3"/>
  <c r="O771" i="3"/>
  <c r="N771" i="3"/>
  <c r="M771" i="3"/>
  <c r="L771" i="3"/>
  <c r="P770" i="3"/>
  <c r="O770" i="3"/>
  <c r="N770" i="3"/>
  <c r="M770" i="3"/>
  <c r="L770" i="3"/>
  <c r="P769" i="3"/>
  <c r="O769" i="3"/>
  <c r="N769" i="3"/>
  <c r="M769" i="3"/>
  <c r="L769" i="3"/>
  <c r="P768" i="3"/>
  <c r="O768" i="3"/>
  <c r="N768" i="3"/>
  <c r="M768" i="3"/>
  <c r="L768" i="3"/>
  <c r="P767" i="3"/>
  <c r="O767" i="3"/>
  <c r="N767" i="3"/>
  <c r="M767" i="3"/>
  <c r="L767" i="3"/>
  <c r="P766" i="3"/>
  <c r="O766" i="3"/>
  <c r="N766" i="3"/>
  <c r="M766" i="3"/>
  <c r="L766" i="3"/>
  <c r="P765" i="3"/>
  <c r="O765" i="3"/>
  <c r="N765" i="3"/>
  <c r="M765" i="3"/>
  <c r="L765" i="3"/>
  <c r="P764" i="3"/>
  <c r="O764" i="3"/>
  <c r="N764" i="3"/>
  <c r="M764" i="3"/>
  <c r="L764" i="3"/>
  <c r="P763" i="3"/>
  <c r="O763" i="3"/>
  <c r="N763" i="3"/>
  <c r="M763" i="3"/>
  <c r="L763" i="3"/>
  <c r="P762" i="3"/>
  <c r="O762" i="3"/>
  <c r="N762" i="3"/>
  <c r="M762" i="3"/>
  <c r="L762" i="3"/>
  <c r="P761" i="3"/>
  <c r="O761" i="3"/>
  <c r="N761" i="3"/>
  <c r="M761" i="3"/>
  <c r="L761" i="3"/>
  <c r="P760" i="3"/>
  <c r="O760" i="3"/>
  <c r="N760" i="3"/>
  <c r="M760" i="3"/>
  <c r="L760" i="3"/>
  <c r="P759" i="3"/>
  <c r="O759" i="3"/>
  <c r="N759" i="3"/>
  <c r="M759" i="3"/>
  <c r="L759" i="3"/>
  <c r="P758" i="3"/>
  <c r="O758" i="3"/>
  <c r="N758" i="3"/>
  <c r="M758" i="3"/>
  <c r="L758" i="3"/>
  <c r="P757" i="3"/>
  <c r="O757" i="3"/>
  <c r="N757" i="3"/>
  <c r="M757" i="3"/>
  <c r="L757" i="3"/>
  <c r="P756" i="3"/>
  <c r="O756" i="3"/>
  <c r="N756" i="3"/>
  <c r="M756" i="3"/>
  <c r="L756" i="3"/>
  <c r="P755" i="3"/>
  <c r="O755" i="3"/>
  <c r="N755" i="3"/>
  <c r="M755" i="3"/>
  <c r="L755" i="3"/>
  <c r="P754" i="3"/>
  <c r="O754" i="3"/>
  <c r="N754" i="3"/>
  <c r="M754" i="3"/>
  <c r="L754" i="3"/>
  <c r="P753" i="3"/>
  <c r="O753" i="3"/>
  <c r="N753" i="3"/>
  <c r="M753" i="3"/>
  <c r="L753" i="3"/>
  <c r="P752" i="3"/>
  <c r="O752" i="3"/>
  <c r="N752" i="3"/>
  <c r="M752" i="3"/>
  <c r="L752" i="3"/>
  <c r="P751" i="3"/>
  <c r="O751" i="3"/>
  <c r="N751" i="3"/>
  <c r="M751" i="3"/>
  <c r="L751" i="3"/>
  <c r="P750" i="3"/>
  <c r="O750" i="3"/>
  <c r="N750" i="3"/>
  <c r="M750" i="3"/>
  <c r="L750" i="3"/>
  <c r="P749" i="3"/>
  <c r="O749" i="3"/>
  <c r="N749" i="3"/>
  <c r="M749" i="3"/>
  <c r="L749" i="3"/>
  <c r="P748" i="3"/>
  <c r="O748" i="3"/>
  <c r="N748" i="3"/>
  <c r="M748" i="3"/>
  <c r="L748" i="3"/>
  <c r="P747" i="3"/>
  <c r="O747" i="3"/>
  <c r="N747" i="3"/>
  <c r="M747" i="3"/>
  <c r="L747" i="3"/>
  <c r="P746" i="3"/>
  <c r="O746" i="3"/>
  <c r="N746" i="3"/>
  <c r="M746" i="3"/>
  <c r="L746" i="3"/>
  <c r="P745" i="3"/>
  <c r="O745" i="3"/>
  <c r="N745" i="3"/>
  <c r="M745" i="3"/>
  <c r="L745" i="3"/>
  <c r="P744" i="3"/>
  <c r="O744" i="3"/>
  <c r="N744" i="3"/>
  <c r="M744" i="3"/>
  <c r="L744" i="3"/>
  <c r="P743" i="3"/>
  <c r="O743" i="3"/>
  <c r="N743" i="3"/>
  <c r="M743" i="3"/>
  <c r="L743" i="3"/>
  <c r="P742" i="3"/>
  <c r="O742" i="3"/>
  <c r="N742" i="3"/>
  <c r="M742" i="3"/>
  <c r="L742" i="3"/>
  <c r="P741" i="3"/>
  <c r="O741" i="3"/>
  <c r="N741" i="3"/>
  <c r="M741" i="3"/>
  <c r="L741" i="3"/>
  <c r="P740" i="3"/>
  <c r="O740" i="3"/>
  <c r="N740" i="3"/>
  <c r="M740" i="3"/>
  <c r="L740" i="3"/>
  <c r="P739" i="3"/>
  <c r="O739" i="3"/>
  <c r="N739" i="3"/>
  <c r="M739" i="3"/>
  <c r="L739" i="3"/>
  <c r="P738" i="3"/>
  <c r="O738" i="3"/>
  <c r="N738" i="3"/>
  <c r="M738" i="3"/>
  <c r="L738" i="3"/>
  <c r="P737" i="3"/>
  <c r="O737" i="3"/>
  <c r="N737" i="3"/>
  <c r="M737" i="3"/>
  <c r="L737" i="3"/>
  <c r="P736" i="3"/>
  <c r="O736" i="3"/>
  <c r="N736" i="3"/>
  <c r="M736" i="3"/>
  <c r="L736" i="3"/>
  <c r="P735" i="3"/>
  <c r="O735" i="3"/>
  <c r="N735" i="3"/>
  <c r="M735" i="3"/>
  <c r="L735" i="3"/>
  <c r="P734" i="3"/>
  <c r="O734" i="3"/>
  <c r="N734" i="3"/>
  <c r="M734" i="3"/>
  <c r="L734" i="3"/>
  <c r="P733" i="3"/>
  <c r="O733" i="3"/>
  <c r="N733" i="3"/>
  <c r="M733" i="3"/>
  <c r="L733" i="3"/>
  <c r="P732" i="3"/>
  <c r="O732" i="3"/>
  <c r="N732" i="3"/>
  <c r="M732" i="3"/>
  <c r="L732" i="3"/>
  <c r="P731" i="3"/>
  <c r="O731" i="3"/>
  <c r="N731" i="3"/>
  <c r="M731" i="3"/>
  <c r="L731" i="3"/>
  <c r="P730" i="3"/>
  <c r="O730" i="3"/>
  <c r="N730" i="3"/>
  <c r="M730" i="3"/>
  <c r="L730" i="3"/>
  <c r="P729" i="3"/>
  <c r="O729" i="3"/>
  <c r="N729" i="3"/>
  <c r="M729" i="3"/>
  <c r="L729" i="3"/>
  <c r="P728" i="3"/>
  <c r="O728" i="3"/>
  <c r="N728" i="3"/>
  <c r="M728" i="3"/>
  <c r="L728" i="3"/>
  <c r="P727" i="3"/>
  <c r="O727" i="3"/>
  <c r="N727" i="3"/>
  <c r="M727" i="3"/>
  <c r="L727" i="3"/>
  <c r="P726" i="3"/>
  <c r="O726" i="3"/>
  <c r="N726" i="3"/>
  <c r="M726" i="3"/>
  <c r="L726" i="3"/>
  <c r="P725" i="3"/>
  <c r="O725" i="3"/>
  <c r="N725" i="3"/>
  <c r="M725" i="3"/>
  <c r="L725" i="3"/>
  <c r="P724" i="3"/>
  <c r="O724" i="3"/>
  <c r="N724" i="3"/>
  <c r="M724" i="3"/>
  <c r="L724" i="3"/>
  <c r="P723" i="3"/>
  <c r="O723" i="3"/>
  <c r="N723" i="3"/>
  <c r="M723" i="3"/>
  <c r="L723" i="3"/>
  <c r="P722" i="3"/>
  <c r="O722" i="3"/>
  <c r="N722" i="3"/>
  <c r="M722" i="3"/>
  <c r="L722" i="3"/>
  <c r="P721" i="3"/>
  <c r="O721" i="3"/>
  <c r="N721" i="3"/>
  <c r="M721" i="3"/>
  <c r="L721" i="3"/>
  <c r="P720" i="3"/>
  <c r="O720" i="3"/>
  <c r="N720" i="3"/>
  <c r="M720" i="3"/>
  <c r="L720" i="3"/>
  <c r="P719" i="3"/>
  <c r="O719" i="3"/>
  <c r="N719" i="3"/>
  <c r="M719" i="3"/>
  <c r="L719" i="3"/>
  <c r="P718" i="3"/>
  <c r="O718" i="3"/>
  <c r="N718" i="3"/>
  <c r="M718" i="3"/>
  <c r="L718" i="3"/>
  <c r="P717" i="3"/>
  <c r="O717" i="3"/>
  <c r="N717" i="3"/>
  <c r="M717" i="3"/>
  <c r="L717" i="3"/>
  <c r="P716" i="3"/>
  <c r="O716" i="3"/>
  <c r="N716" i="3"/>
  <c r="M716" i="3"/>
  <c r="L716" i="3"/>
  <c r="P715" i="3"/>
  <c r="O715" i="3"/>
  <c r="N715" i="3"/>
  <c r="M715" i="3"/>
  <c r="L715" i="3"/>
  <c r="P714" i="3"/>
  <c r="O714" i="3"/>
  <c r="N714" i="3"/>
  <c r="M714" i="3"/>
  <c r="L714" i="3"/>
  <c r="P713" i="3"/>
  <c r="O713" i="3"/>
  <c r="N713" i="3"/>
  <c r="M713" i="3"/>
  <c r="L713" i="3"/>
  <c r="P712" i="3"/>
  <c r="O712" i="3"/>
  <c r="N712" i="3"/>
  <c r="M712" i="3"/>
  <c r="L712" i="3"/>
  <c r="P711" i="3"/>
  <c r="O711" i="3"/>
  <c r="N711" i="3"/>
  <c r="M711" i="3"/>
  <c r="L711" i="3"/>
  <c r="P710" i="3"/>
  <c r="O710" i="3"/>
  <c r="N710" i="3"/>
  <c r="M710" i="3"/>
  <c r="L710" i="3"/>
  <c r="P709" i="3"/>
  <c r="O709" i="3"/>
  <c r="N709" i="3"/>
  <c r="M709" i="3"/>
  <c r="L709" i="3"/>
  <c r="P708" i="3"/>
  <c r="O708" i="3"/>
  <c r="N708" i="3"/>
  <c r="M708" i="3"/>
  <c r="L708" i="3"/>
  <c r="P707" i="3"/>
  <c r="O707" i="3"/>
  <c r="N707" i="3"/>
  <c r="M707" i="3"/>
  <c r="L707" i="3"/>
  <c r="P706" i="3"/>
  <c r="O706" i="3"/>
  <c r="N706" i="3"/>
  <c r="M706" i="3"/>
  <c r="L706" i="3"/>
  <c r="P705" i="3"/>
  <c r="O705" i="3"/>
  <c r="N705" i="3"/>
  <c r="M705" i="3"/>
  <c r="L705" i="3"/>
  <c r="P704" i="3"/>
  <c r="O704" i="3"/>
  <c r="N704" i="3"/>
  <c r="M704" i="3"/>
  <c r="L704" i="3"/>
  <c r="P703" i="3"/>
  <c r="O703" i="3"/>
  <c r="N703" i="3"/>
  <c r="M703" i="3"/>
  <c r="L703" i="3"/>
  <c r="P702" i="3"/>
  <c r="O702" i="3"/>
  <c r="N702" i="3"/>
  <c r="M702" i="3"/>
  <c r="L702" i="3"/>
  <c r="P701" i="3"/>
  <c r="O701" i="3"/>
  <c r="N701" i="3"/>
  <c r="M701" i="3"/>
  <c r="L701" i="3"/>
  <c r="P700" i="3"/>
  <c r="O700" i="3"/>
  <c r="N700" i="3"/>
  <c r="M700" i="3"/>
  <c r="L700" i="3"/>
  <c r="P699" i="3"/>
  <c r="O699" i="3"/>
  <c r="N699" i="3"/>
  <c r="M699" i="3"/>
  <c r="L699" i="3"/>
  <c r="P698" i="3"/>
  <c r="O698" i="3"/>
  <c r="N698" i="3"/>
  <c r="M698" i="3"/>
  <c r="L698" i="3"/>
  <c r="P697" i="3"/>
  <c r="O697" i="3"/>
  <c r="N697" i="3"/>
  <c r="M697" i="3"/>
  <c r="L697" i="3"/>
  <c r="P696" i="3"/>
  <c r="O696" i="3"/>
  <c r="N696" i="3"/>
  <c r="M696" i="3"/>
  <c r="L696" i="3"/>
  <c r="P695" i="3"/>
  <c r="O695" i="3"/>
  <c r="N695" i="3"/>
  <c r="M695" i="3"/>
  <c r="L695" i="3"/>
  <c r="P694" i="3"/>
  <c r="O694" i="3"/>
  <c r="N694" i="3"/>
  <c r="M694" i="3"/>
  <c r="L694" i="3"/>
  <c r="P693" i="3"/>
  <c r="O693" i="3"/>
  <c r="N693" i="3"/>
  <c r="M693" i="3"/>
  <c r="L693" i="3"/>
  <c r="P692" i="3"/>
  <c r="O692" i="3"/>
  <c r="N692" i="3"/>
  <c r="M692" i="3"/>
  <c r="L692" i="3"/>
  <c r="P691" i="3"/>
  <c r="O691" i="3"/>
  <c r="N691" i="3"/>
  <c r="M691" i="3"/>
  <c r="L691" i="3"/>
  <c r="P690" i="3"/>
  <c r="O690" i="3"/>
  <c r="N690" i="3"/>
  <c r="M690" i="3"/>
  <c r="L690" i="3"/>
  <c r="P689" i="3"/>
  <c r="O689" i="3"/>
  <c r="N689" i="3"/>
  <c r="M689" i="3"/>
  <c r="L689" i="3"/>
  <c r="P688" i="3"/>
  <c r="O688" i="3"/>
  <c r="N688" i="3"/>
  <c r="M688" i="3"/>
  <c r="L688" i="3"/>
  <c r="P687" i="3"/>
  <c r="O687" i="3"/>
  <c r="N687" i="3"/>
  <c r="M687" i="3"/>
  <c r="L687" i="3"/>
  <c r="P686" i="3"/>
  <c r="O686" i="3"/>
  <c r="N686" i="3"/>
  <c r="M686" i="3"/>
  <c r="L686" i="3"/>
  <c r="P685" i="3"/>
  <c r="O685" i="3"/>
  <c r="N685" i="3"/>
  <c r="M685" i="3"/>
  <c r="L685" i="3"/>
  <c r="P684" i="3"/>
  <c r="O684" i="3"/>
  <c r="N684" i="3"/>
  <c r="M684" i="3"/>
  <c r="L684" i="3"/>
  <c r="P683" i="3"/>
  <c r="O683" i="3"/>
  <c r="N683" i="3"/>
  <c r="M683" i="3"/>
  <c r="L683" i="3"/>
  <c r="P682" i="3"/>
  <c r="O682" i="3"/>
  <c r="N682" i="3"/>
  <c r="M682" i="3"/>
  <c r="L682" i="3"/>
  <c r="P681" i="3"/>
  <c r="O681" i="3"/>
  <c r="N681" i="3"/>
  <c r="M681" i="3"/>
  <c r="L681" i="3"/>
  <c r="P680" i="3"/>
  <c r="O680" i="3"/>
  <c r="N680" i="3"/>
  <c r="M680" i="3"/>
  <c r="L680" i="3"/>
  <c r="P679" i="3"/>
  <c r="O679" i="3"/>
  <c r="N679" i="3"/>
  <c r="M679" i="3"/>
  <c r="L679" i="3"/>
  <c r="P678" i="3"/>
  <c r="O678" i="3"/>
  <c r="N678" i="3"/>
  <c r="M678" i="3"/>
  <c r="L678" i="3"/>
  <c r="P677" i="3"/>
  <c r="O677" i="3"/>
  <c r="N677" i="3"/>
  <c r="M677" i="3"/>
  <c r="L677" i="3"/>
  <c r="P676" i="3"/>
  <c r="O676" i="3"/>
  <c r="N676" i="3"/>
  <c r="M676" i="3"/>
  <c r="L676" i="3"/>
  <c r="P675" i="3"/>
  <c r="O675" i="3"/>
  <c r="N675" i="3"/>
  <c r="M675" i="3"/>
  <c r="L675" i="3"/>
  <c r="P674" i="3"/>
  <c r="O674" i="3"/>
  <c r="N674" i="3"/>
  <c r="M674" i="3"/>
  <c r="L674" i="3"/>
  <c r="P673" i="3"/>
  <c r="O673" i="3"/>
  <c r="N673" i="3"/>
  <c r="M673" i="3"/>
  <c r="L673" i="3"/>
  <c r="P672" i="3"/>
  <c r="O672" i="3"/>
  <c r="N672" i="3"/>
  <c r="M672" i="3"/>
  <c r="L672" i="3"/>
  <c r="P671" i="3"/>
  <c r="O671" i="3"/>
  <c r="N671" i="3"/>
  <c r="M671" i="3"/>
  <c r="L671" i="3"/>
  <c r="P670" i="3"/>
  <c r="O670" i="3"/>
  <c r="N670" i="3"/>
  <c r="M670" i="3"/>
  <c r="L670" i="3"/>
  <c r="P669" i="3"/>
  <c r="O669" i="3"/>
  <c r="N669" i="3"/>
  <c r="M669" i="3"/>
  <c r="L669" i="3"/>
  <c r="P668" i="3"/>
  <c r="O668" i="3"/>
  <c r="N668" i="3"/>
  <c r="M668" i="3"/>
  <c r="L668" i="3"/>
  <c r="P667" i="3"/>
  <c r="O667" i="3"/>
  <c r="N667" i="3"/>
  <c r="M667" i="3"/>
  <c r="L667" i="3"/>
  <c r="P666" i="3"/>
  <c r="O666" i="3"/>
  <c r="N666" i="3"/>
  <c r="M666" i="3"/>
  <c r="L666" i="3"/>
  <c r="P665" i="3"/>
  <c r="O665" i="3"/>
  <c r="N665" i="3"/>
  <c r="M665" i="3"/>
  <c r="L665" i="3"/>
  <c r="P664" i="3"/>
  <c r="O664" i="3"/>
  <c r="N664" i="3"/>
  <c r="M664" i="3"/>
  <c r="L664" i="3"/>
  <c r="P663" i="3"/>
  <c r="O663" i="3"/>
  <c r="N663" i="3"/>
  <c r="M663" i="3"/>
  <c r="L663" i="3"/>
  <c r="P662" i="3"/>
  <c r="O662" i="3"/>
  <c r="N662" i="3"/>
  <c r="M662" i="3"/>
  <c r="L662" i="3"/>
  <c r="P661" i="3"/>
  <c r="O661" i="3"/>
  <c r="N661" i="3"/>
  <c r="M661" i="3"/>
  <c r="L661" i="3"/>
  <c r="P660" i="3"/>
  <c r="O660" i="3"/>
  <c r="N660" i="3"/>
  <c r="M660" i="3"/>
  <c r="L660" i="3"/>
  <c r="P659" i="3"/>
  <c r="O659" i="3"/>
  <c r="N659" i="3"/>
  <c r="M659" i="3"/>
  <c r="L659" i="3"/>
  <c r="P658" i="3"/>
  <c r="O658" i="3"/>
  <c r="N658" i="3"/>
  <c r="M658" i="3"/>
  <c r="L658" i="3"/>
  <c r="P657" i="3"/>
  <c r="O657" i="3"/>
  <c r="N657" i="3"/>
  <c r="M657" i="3"/>
  <c r="L657" i="3"/>
  <c r="P656" i="3"/>
  <c r="O656" i="3"/>
  <c r="N656" i="3"/>
  <c r="M656" i="3"/>
  <c r="L656" i="3"/>
  <c r="P655" i="3"/>
  <c r="O655" i="3"/>
  <c r="N655" i="3"/>
  <c r="M655" i="3"/>
  <c r="L655" i="3"/>
  <c r="P654" i="3"/>
  <c r="O654" i="3"/>
  <c r="N654" i="3"/>
  <c r="M654" i="3"/>
  <c r="L654" i="3"/>
  <c r="P653" i="3"/>
  <c r="O653" i="3"/>
  <c r="N653" i="3"/>
  <c r="M653" i="3"/>
  <c r="L653" i="3"/>
  <c r="P652" i="3"/>
  <c r="O652" i="3"/>
  <c r="N652" i="3"/>
  <c r="M652" i="3"/>
  <c r="L652" i="3"/>
  <c r="P651" i="3"/>
  <c r="O651" i="3"/>
  <c r="N651" i="3"/>
  <c r="M651" i="3"/>
  <c r="L651" i="3"/>
  <c r="P650" i="3"/>
  <c r="O650" i="3"/>
  <c r="N650" i="3"/>
  <c r="M650" i="3"/>
  <c r="L650" i="3"/>
  <c r="P649" i="3"/>
  <c r="O649" i="3"/>
  <c r="N649" i="3"/>
  <c r="M649" i="3"/>
  <c r="L649" i="3"/>
  <c r="P648" i="3"/>
  <c r="O648" i="3"/>
  <c r="N648" i="3"/>
  <c r="M648" i="3"/>
  <c r="L648" i="3"/>
  <c r="P647" i="3"/>
  <c r="O647" i="3"/>
  <c r="N647" i="3"/>
  <c r="M647" i="3"/>
  <c r="L647" i="3"/>
  <c r="P646" i="3"/>
  <c r="O646" i="3"/>
  <c r="N646" i="3"/>
  <c r="M646" i="3"/>
  <c r="L646" i="3"/>
  <c r="P645" i="3"/>
  <c r="O645" i="3"/>
  <c r="N645" i="3"/>
  <c r="M645" i="3"/>
  <c r="L645" i="3"/>
  <c r="P644" i="3"/>
  <c r="O644" i="3"/>
  <c r="N644" i="3"/>
  <c r="M644" i="3"/>
  <c r="L644" i="3"/>
  <c r="P643" i="3"/>
  <c r="O643" i="3"/>
  <c r="N643" i="3"/>
  <c r="M643" i="3"/>
  <c r="L643" i="3"/>
  <c r="P642" i="3"/>
  <c r="O642" i="3"/>
  <c r="N642" i="3"/>
  <c r="M642" i="3"/>
  <c r="L642" i="3"/>
  <c r="P641" i="3"/>
  <c r="O641" i="3"/>
  <c r="N641" i="3"/>
  <c r="M641" i="3"/>
  <c r="L641" i="3"/>
  <c r="P640" i="3"/>
  <c r="O640" i="3"/>
  <c r="N640" i="3"/>
  <c r="M640" i="3"/>
  <c r="L640" i="3"/>
  <c r="P639" i="3"/>
  <c r="O639" i="3"/>
  <c r="N639" i="3"/>
  <c r="M639" i="3"/>
  <c r="L639" i="3"/>
  <c r="P638" i="3"/>
  <c r="O638" i="3"/>
  <c r="N638" i="3"/>
  <c r="M638" i="3"/>
  <c r="L638" i="3"/>
  <c r="P637" i="3"/>
  <c r="O637" i="3"/>
  <c r="N637" i="3"/>
  <c r="M637" i="3"/>
  <c r="L637" i="3"/>
  <c r="P636" i="3"/>
  <c r="O636" i="3"/>
  <c r="N636" i="3"/>
  <c r="M636" i="3"/>
  <c r="L636" i="3"/>
  <c r="P635" i="3"/>
  <c r="O635" i="3"/>
  <c r="N635" i="3"/>
  <c r="M635" i="3"/>
  <c r="L635" i="3"/>
  <c r="P634" i="3"/>
  <c r="O634" i="3"/>
  <c r="N634" i="3"/>
  <c r="M634" i="3"/>
  <c r="L634" i="3"/>
  <c r="P633" i="3"/>
  <c r="O633" i="3"/>
  <c r="N633" i="3"/>
  <c r="M633" i="3"/>
  <c r="L633" i="3"/>
  <c r="P632" i="3"/>
  <c r="O632" i="3"/>
  <c r="N632" i="3"/>
  <c r="M632" i="3"/>
  <c r="L632" i="3"/>
  <c r="P631" i="3"/>
  <c r="O631" i="3"/>
  <c r="N631" i="3"/>
  <c r="M631" i="3"/>
  <c r="L631" i="3"/>
  <c r="P630" i="3"/>
  <c r="O630" i="3"/>
  <c r="N630" i="3"/>
  <c r="M630" i="3"/>
  <c r="L630" i="3"/>
  <c r="P629" i="3"/>
  <c r="O629" i="3"/>
  <c r="N629" i="3"/>
  <c r="M629" i="3"/>
  <c r="L629" i="3"/>
  <c r="P628" i="3"/>
  <c r="O628" i="3"/>
  <c r="N628" i="3"/>
  <c r="M628" i="3"/>
  <c r="L628" i="3"/>
  <c r="P627" i="3"/>
  <c r="O627" i="3"/>
  <c r="N627" i="3"/>
  <c r="M627" i="3"/>
  <c r="L627" i="3"/>
  <c r="P626" i="3"/>
  <c r="O626" i="3"/>
  <c r="N626" i="3"/>
  <c r="M626" i="3"/>
  <c r="L626" i="3"/>
  <c r="P625" i="3"/>
  <c r="O625" i="3"/>
  <c r="N625" i="3"/>
  <c r="M625" i="3"/>
  <c r="L625" i="3"/>
  <c r="P624" i="3"/>
  <c r="O624" i="3"/>
  <c r="N624" i="3"/>
  <c r="M624" i="3"/>
  <c r="L624" i="3"/>
  <c r="P623" i="3"/>
  <c r="O623" i="3"/>
  <c r="N623" i="3"/>
  <c r="M623" i="3"/>
  <c r="L623" i="3"/>
  <c r="P622" i="3"/>
  <c r="O622" i="3"/>
  <c r="N622" i="3"/>
  <c r="M622" i="3"/>
  <c r="L622" i="3"/>
  <c r="P621" i="3"/>
  <c r="O621" i="3"/>
  <c r="N621" i="3"/>
  <c r="M621" i="3"/>
  <c r="L621" i="3"/>
  <c r="P620" i="3"/>
  <c r="O620" i="3"/>
  <c r="N620" i="3"/>
  <c r="M620" i="3"/>
  <c r="L620" i="3"/>
  <c r="P619" i="3"/>
  <c r="O619" i="3"/>
  <c r="N619" i="3"/>
  <c r="M619" i="3"/>
  <c r="L619" i="3"/>
  <c r="P618" i="3"/>
  <c r="O618" i="3"/>
  <c r="N618" i="3"/>
  <c r="M618" i="3"/>
  <c r="L618" i="3"/>
  <c r="P617" i="3"/>
  <c r="O617" i="3"/>
  <c r="N617" i="3"/>
  <c r="M617" i="3"/>
  <c r="L617" i="3"/>
  <c r="P616" i="3"/>
  <c r="O616" i="3"/>
  <c r="N616" i="3"/>
  <c r="M616" i="3"/>
  <c r="L616" i="3"/>
  <c r="P615" i="3"/>
  <c r="O615" i="3"/>
  <c r="N615" i="3"/>
  <c r="M615" i="3"/>
  <c r="L615" i="3"/>
  <c r="P614" i="3"/>
  <c r="O614" i="3"/>
  <c r="N614" i="3"/>
  <c r="M614" i="3"/>
  <c r="L614" i="3"/>
  <c r="P613" i="3"/>
  <c r="O613" i="3"/>
  <c r="N613" i="3"/>
  <c r="M613" i="3"/>
  <c r="L613" i="3"/>
  <c r="P612" i="3"/>
  <c r="O612" i="3"/>
  <c r="N612" i="3"/>
  <c r="M612" i="3"/>
  <c r="L612" i="3"/>
  <c r="P611" i="3"/>
  <c r="O611" i="3"/>
  <c r="N611" i="3"/>
  <c r="M611" i="3"/>
  <c r="L611" i="3"/>
  <c r="P610" i="3"/>
  <c r="O610" i="3"/>
  <c r="N610" i="3"/>
  <c r="M610" i="3"/>
  <c r="L610" i="3"/>
  <c r="P609" i="3"/>
  <c r="O609" i="3"/>
  <c r="N609" i="3"/>
  <c r="M609" i="3"/>
  <c r="L609" i="3"/>
  <c r="P608" i="3"/>
  <c r="O608" i="3"/>
  <c r="N608" i="3"/>
  <c r="M608" i="3"/>
  <c r="L608" i="3"/>
  <c r="P607" i="3"/>
  <c r="O607" i="3"/>
  <c r="N607" i="3"/>
  <c r="M607" i="3"/>
  <c r="L607" i="3"/>
  <c r="P606" i="3"/>
  <c r="O606" i="3"/>
  <c r="N606" i="3"/>
  <c r="M606" i="3"/>
  <c r="L606" i="3"/>
  <c r="P605" i="3"/>
  <c r="O605" i="3"/>
  <c r="N605" i="3"/>
  <c r="M605" i="3"/>
  <c r="L605" i="3"/>
  <c r="P604" i="3"/>
  <c r="O604" i="3"/>
  <c r="N604" i="3"/>
  <c r="M604" i="3"/>
  <c r="L604" i="3"/>
  <c r="P603" i="3"/>
  <c r="O603" i="3"/>
  <c r="N603" i="3"/>
  <c r="M603" i="3"/>
  <c r="L603" i="3"/>
  <c r="P602" i="3"/>
  <c r="O602" i="3"/>
  <c r="N602" i="3"/>
  <c r="M602" i="3"/>
  <c r="L602" i="3"/>
  <c r="P601" i="3"/>
  <c r="O601" i="3"/>
  <c r="N601" i="3"/>
  <c r="M601" i="3"/>
  <c r="L601" i="3"/>
  <c r="P600" i="3"/>
  <c r="O600" i="3"/>
  <c r="N600" i="3"/>
  <c r="M600" i="3"/>
  <c r="L600" i="3"/>
  <c r="P599" i="3"/>
  <c r="O599" i="3"/>
  <c r="N599" i="3"/>
  <c r="M599" i="3"/>
  <c r="L599" i="3"/>
  <c r="P598" i="3"/>
  <c r="O598" i="3"/>
  <c r="N598" i="3"/>
  <c r="M598" i="3"/>
  <c r="L598" i="3"/>
  <c r="P597" i="3"/>
  <c r="O597" i="3"/>
  <c r="N597" i="3"/>
  <c r="M597" i="3"/>
  <c r="L597" i="3"/>
  <c r="P596" i="3"/>
  <c r="O596" i="3"/>
  <c r="N596" i="3"/>
  <c r="M596" i="3"/>
  <c r="L596" i="3"/>
  <c r="P595" i="3"/>
  <c r="O595" i="3"/>
  <c r="N595" i="3"/>
  <c r="M595" i="3"/>
  <c r="L595" i="3"/>
  <c r="P594" i="3"/>
  <c r="O594" i="3"/>
  <c r="N594" i="3"/>
  <c r="M594" i="3"/>
  <c r="L594" i="3"/>
  <c r="P593" i="3"/>
  <c r="O593" i="3"/>
  <c r="N593" i="3"/>
  <c r="M593" i="3"/>
  <c r="L593" i="3"/>
  <c r="P592" i="3"/>
  <c r="O592" i="3"/>
  <c r="N592" i="3"/>
  <c r="M592" i="3"/>
  <c r="L592" i="3"/>
  <c r="P591" i="3"/>
  <c r="O591" i="3"/>
  <c r="N591" i="3"/>
  <c r="M591" i="3"/>
  <c r="L591" i="3"/>
  <c r="P590" i="3"/>
  <c r="O590" i="3"/>
  <c r="N590" i="3"/>
  <c r="M590" i="3"/>
  <c r="L590" i="3"/>
  <c r="P589" i="3"/>
  <c r="O589" i="3"/>
  <c r="N589" i="3"/>
  <c r="M589" i="3"/>
  <c r="L589" i="3"/>
  <c r="P588" i="3"/>
  <c r="O588" i="3"/>
  <c r="N588" i="3"/>
  <c r="M588" i="3"/>
  <c r="L588" i="3"/>
  <c r="P587" i="3"/>
  <c r="O587" i="3"/>
  <c r="N587" i="3"/>
  <c r="M587" i="3"/>
  <c r="L587" i="3"/>
  <c r="P586" i="3"/>
  <c r="O586" i="3"/>
  <c r="N586" i="3"/>
  <c r="M586" i="3"/>
  <c r="L586" i="3"/>
  <c r="P585" i="3"/>
  <c r="O585" i="3"/>
  <c r="N585" i="3"/>
  <c r="M585" i="3"/>
  <c r="L585" i="3"/>
  <c r="P584" i="3"/>
  <c r="O584" i="3"/>
  <c r="N584" i="3"/>
  <c r="M584" i="3"/>
  <c r="L584" i="3"/>
  <c r="P583" i="3"/>
  <c r="O583" i="3"/>
  <c r="N583" i="3"/>
  <c r="M583" i="3"/>
  <c r="L583" i="3"/>
  <c r="P582" i="3"/>
  <c r="O582" i="3"/>
  <c r="N582" i="3"/>
  <c r="M582" i="3"/>
  <c r="L582" i="3"/>
  <c r="P581" i="3"/>
  <c r="O581" i="3"/>
  <c r="N581" i="3"/>
  <c r="M581" i="3"/>
  <c r="L581" i="3"/>
  <c r="P580" i="3"/>
  <c r="O580" i="3"/>
  <c r="N580" i="3"/>
  <c r="M580" i="3"/>
  <c r="L580" i="3"/>
  <c r="P579" i="3"/>
  <c r="O579" i="3"/>
  <c r="N579" i="3"/>
  <c r="M579" i="3"/>
  <c r="L579" i="3"/>
  <c r="P578" i="3"/>
  <c r="O578" i="3"/>
  <c r="N578" i="3"/>
  <c r="M578" i="3"/>
  <c r="L578" i="3"/>
  <c r="P577" i="3"/>
  <c r="O577" i="3"/>
  <c r="N577" i="3"/>
  <c r="M577" i="3"/>
  <c r="L577" i="3"/>
  <c r="P576" i="3"/>
  <c r="O576" i="3"/>
  <c r="N576" i="3"/>
  <c r="M576" i="3"/>
  <c r="L576" i="3"/>
  <c r="P575" i="3"/>
  <c r="O575" i="3"/>
  <c r="N575" i="3"/>
  <c r="M575" i="3"/>
  <c r="L575" i="3"/>
  <c r="P574" i="3"/>
  <c r="O574" i="3"/>
  <c r="N574" i="3"/>
  <c r="M574" i="3"/>
  <c r="L574" i="3"/>
  <c r="P573" i="3"/>
  <c r="O573" i="3"/>
  <c r="N573" i="3"/>
  <c r="M573" i="3"/>
  <c r="L573" i="3"/>
  <c r="P572" i="3"/>
  <c r="O572" i="3"/>
  <c r="N572" i="3"/>
  <c r="M572" i="3"/>
  <c r="L572" i="3"/>
  <c r="P571" i="3"/>
  <c r="O571" i="3"/>
  <c r="N571" i="3"/>
  <c r="M571" i="3"/>
  <c r="L571" i="3"/>
  <c r="P570" i="3"/>
  <c r="O570" i="3"/>
  <c r="N570" i="3"/>
  <c r="M570" i="3"/>
  <c r="L570" i="3"/>
  <c r="P569" i="3"/>
  <c r="O569" i="3"/>
  <c r="N569" i="3"/>
  <c r="M569" i="3"/>
  <c r="L569" i="3"/>
  <c r="P568" i="3"/>
  <c r="O568" i="3"/>
  <c r="N568" i="3"/>
  <c r="M568" i="3"/>
  <c r="L568" i="3"/>
  <c r="P567" i="3"/>
  <c r="O567" i="3"/>
  <c r="N567" i="3"/>
  <c r="M567" i="3"/>
  <c r="L567" i="3"/>
  <c r="P566" i="3"/>
  <c r="O566" i="3"/>
  <c r="N566" i="3"/>
  <c r="M566" i="3"/>
  <c r="L566" i="3"/>
  <c r="P565" i="3"/>
  <c r="O565" i="3"/>
  <c r="N565" i="3"/>
  <c r="M565" i="3"/>
  <c r="L565" i="3"/>
  <c r="P564" i="3"/>
  <c r="O564" i="3"/>
  <c r="N564" i="3"/>
  <c r="M564" i="3"/>
  <c r="L564" i="3"/>
  <c r="P563" i="3"/>
  <c r="O563" i="3"/>
  <c r="N563" i="3"/>
  <c r="M563" i="3"/>
  <c r="L563" i="3"/>
  <c r="P562" i="3"/>
  <c r="O562" i="3"/>
  <c r="N562" i="3"/>
  <c r="M562" i="3"/>
  <c r="L562" i="3"/>
  <c r="P561" i="3"/>
  <c r="O561" i="3"/>
  <c r="N561" i="3"/>
  <c r="M561" i="3"/>
  <c r="L561" i="3"/>
  <c r="P560" i="3"/>
  <c r="O560" i="3"/>
  <c r="N560" i="3"/>
  <c r="M560" i="3"/>
  <c r="L560" i="3"/>
  <c r="P559" i="3"/>
  <c r="O559" i="3"/>
  <c r="N559" i="3"/>
  <c r="M559" i="3"/>
  <c r="L559" i="3"/>
  <c r="P558" i="3"/>
  <c r="O558" i="3"/>
  <c r="N558" i="3"/>
  <c r="M558" i="3"/>
  <c r="L558" i="3"/>
  <c r="P557" i="3"/>
  <c r="O557" i="3"/>
  <c r="N557" i="3"/>
  <c r="M557" i="3"/>
  <c r="L557" i="3"/>
  <c r="P556" i="3"/>
  <c r="O556" i="3"/>
  <c r="N556" i="3"/>
  <c r="M556" i="3"/>
  <c r="L556" i="3"/>
  <c r="P555" i="3"/>
  <c r="O555" i="3"/>
  <c r="N555" i="3"/>
  <c r="M555" i="3"/>
  <c r="L555" i="3"/>
  <c r="P554" i="3"/>
  <c r="O554" i="3"/>
  <c r="N554" i="3"/>
  <c r="M554" i="3"/>
  <c r="L554" i="3"/>
  <c r="P553" i="3"/>
  <c r="O553" i="3"/>
  <c r="N553" i="3"/>
  <c r="M553" i="3"/>
  <c r="L553" i="3"/>
  <c r="P552" i="3"/>
  <c r="O552" i="3"/>
  <c r="N552" i="3"/>
  <c r="M552" i="3"/>
  <c r="L552" i="3"/>
  <c r="P551" i="3"/>
  <c r="O551" i="3"/>
  <c r="N551" i="3"/>
  <c r="M551" i="3"/>
  <c r="L551" i="3"/>
  <c r="P550" i="3"/>
  <c r="O550" i="3"/>
  <c r="N550" i="3"/>
  <c r="M550" i="3"/>
  <c r="L550" i="3"/>
  <c r="P549" i="3"/>
  <c r="O549" i="3"/>
  <c r="N549" i="3"/>
  <c r="M549" i="3"/>
  <c r="L549" i="3"/>
  <c r="P548" i="3"/>
  <c r="O548" i="3"/>
  <c r="N548" i="3"/>
  <c r="M548" i="3"/>
  <c r="L548" i="3"/>
  <c r="P547" i="3"/>
  <c r="O547" i="3"/>
  <c r="N547" i="3"/>
  <c r="M547" i="3"/>
  <c r="L547" i="3"/>
  <c r="P546" i="3"/>
  <c r="O546" i="3"/>
  <c r="N546" i="3"/>
  <c r="M546" i="3"/>
  <c r="L546" i="3"/>
  <c r="P545" i="3"/>
  <c r="O545" i="3"/>
  <c r="N545" i="3"/>
  <c r="M545" i="3"/>
  <c r="L545" i="3"/>
  <c r="P544" i="3"/>
  <c r="O544" i="3"/>
  <c r="N544" i="3"/>
  <c r="M544" i="3"/>
  <c r="L544" i="3"/>
  <c r="P543" i="3"/>
  <c r="O543" i="3"/>
  <c r="N543" i="3"/>
  <c r="M543" i="3"/>
  <c r="L543" i="3"/>
  <c r="P542" i="3"/>
  <c r="O542" i="3"/>
  <c r="N542" i="3"/>
  <c r="M542" i="3"/>
  <c r="L542" i="3"/>
  <c r="P541" i="3"/>
  <c r="O541" i="3"/>
  <c r="N541" i="3"/>
  <c r="M541" i="3"/>
  <c r="L541" i="3"/>
  <c r="P540" i="3"/>
  <c r="O540" i="3"/>
  <c r="N540" i="3"/>
  <c r="M540" i="3"/>
  <c r="L540" i="3"/>
  <c r="P539" i="3"/>
  <c r="O539" i="3"/>
  <c r="N539" i="3"/>
  <c r="M539" i="3"/>
  <c r="L539" i="3"/>
  <c r="P538" i="3"/>
  <c r="O538" i="3"/>
  <c r="N538" i="3"/>
  <c r="M538" i="3"/>
  <c r="L538" i="3"/>
  <c r="P537" i="3"/>
  <c r="O537" i="3"/>
  <c r="N537" i="3"/>
  <c r="M537" i="3"/>
  <c r="L537" i="3"/>
  <c r="P536" i="3"/>
  <c r="O536" i="3"/>
  <c r="N536" i="3"/>
  <c r="M536" i="3"/>
  <c r="L536" i="3"/>
  <c r="P535" i="3"/>
  <c r="O535" i="3"/>
  <c r="N535" i="3"/>
  <c r="M535" i="3"/>
  <c r="L535" i="3"/>
  <c r="P534" i="3"/>
  <c r="O534" i="3"/>
  <c r="N534" i="3"/>
  <c r="M534" i="3"/>
  <c r="L534" i="3"/>
  <c r="P533" i="3"/>
  <c r="O533" i="3"/>
  <c r="N533" i="3"/>
  <c r="M533" i="3"/>
  <c r="L533" i="3"/>
  <c r="P532" i="3"/>
  <c r="O532" i="3"/>
  <c r="N532" i="3"/>
  <c r="M532" i="3"/>
  <c r="L532" i="3"/>
  <c r="P531" i="3"/>
  <c r="O531" i="3"/>
  <c r="N531" i="3"/>
  <c r="M531" i="3"/>
  <c r="L531" i="3"/>
  <c r="P530" i="3"/>
  <c r="O530" i="3"/>
  <c r="N530" i="3"/>
  <c r="M530" i="3"/>
  <c r="L530" i="3"/>
  <c r="P529" i="3"/>
  <c r="O529" i="3"/>
  <c r="N529" i="3"/>
  <c r="M529" i="3"/>
  <c r="L529" i="3"/>
  <c r="P528" i="3"/>
  <c r="O528" i="3"/>
  <c r="N528" i="3"/>
  <c r="M528" i="3"/>
  <c r="L528" i="3"/>
  <c r="P527" i="3"/>
  <c r="O527" i="3"/>
  <c r="N527" i="3"/>
  <c r="M527" i="3"/>
  <c r="L527" i="3"/>
  <c r="P526" i="3"/>
  <c r="O526" i="3"/>
  <c r="N526" i="3"/>
  <c r="M526" i="3"/>
  <c r="L526" i="3"/>
  <c r="P525" i="3"/>
  <c r="O525" i="3"/>
  <c r="N525" i="3"/>
  <c r="M525" i="3"/>
  <c r="L525" i="3"/>
  <c r="P524" i="3"/>
  <c r="O524" i="3"/>
  <c r="N524" i="3"/>
  <c r="M524" i="3"/>
  <c r="L524" i="3"/>
  <c r="P523" i="3"/>
  <c r="O523" i="3"/>
  <c r="N523" i="3"/>
  <c r="M523" i="3"/>
  <c r="L523" i="3"/>
  <c r="P522" i="3"/>
  <c r="O522" i="3"/>
  <c r="N522" i="3"/>
  <c r="M522" i="3"/>
  <c r="L522" i="3"/>
  <c r="P521" i="3"/>
  <c r="O521" i="3"/>
  <c r="N521" i="3"/>
  <c r="M521" i="3"/>
  <c r="L521" i="3"/>
  <c r="P520" i="3"/>
  <c r="O520" i="3"/>
  <c r="N520" i="3"/>
  <c r="M520" i="3"/>
  <c r="L520" i="3"/>
  <c r="P519" i="3"/>
  <c r="O519" i="3"/>
  <c r="N519" i="3"/>
  <c r="M519" i="3"/>
  <c r="L519" i="3"/>
  <c r="P518" i="3"/>
  <c r="O518" i="3"/>
  <c r="N518" i="3"/>
  <c r="M518" i="3"/>
  <c r="L518" i="3"/>
  <c r="P517" i="3"/>
  <c r="O517" i="3"/>
  <c r="N517" i="3"/>
  <c r="M517" i="3"/>
  <c r="L517" i="3"/>
  <c r="P516" i="3"/>
  <c r="O516" i="3"/>
  <c r="N516" i="3"/>
  <c r="M516" i="3"/>
  <c r="L516" i="3"/>
  <c r="P515" i="3"/>
  <c r="O515" i="3"/>
  <c r="N515" i="3"/>
  <c r="M515" i="3"/>
  <c r="L515" i="3"/>
  <c r="P514" i="3"/>
  <c r="O514" i="3"/>
  <c r="N514" i="3"/>
  <c r="M514" i="3"/>
  <c r="L514" i="3"/>
  <c r="P513" i="3"/>
  <c r="O513" i="3"/>
  <c r="N513" i="3"/>
  <c r="M513" i="3"/>
  <c r="L513" i="3"/>
  <c r="P512" i="3"/>
  <c r="O512" i="3"/>
  <c r="N512" i="3"/>
  <c r="M512" i="3"/>
  <c r="L512" i="3"/>
  <c r="P511" i="3"/>
  <c r="O511" i="3"/>
  <c r="N511" i="3"/>
  <c r="M511" i="3"/>
  <c r="L511" i="3"/>
  <c r="P510" i="3"/>
  <c r="O510" i="3"/>
  <c r="N510" i="3"/>
  <c r="M510" i="3"/>
  <c r="L510" i="3"/>
  <c r="P509" i="3"/>
  <c r="O509" i="3"/>
  <c r="N509" i="3"/>
  <c r="M509" i="3"/>
  <c r="L509" i="3"/>
  <c r="P508" i="3"/>
  <c r="O508" i="3"/>
  <c r="N508" i="3"/>
  <c r="M508" i="3"/>
  <c r="L508" i="3"/>
  <c r="P507" i="3"/>
  <c r="O507" i="3"/>
  <c r="N507" i="3"/>
  <c r="M507" i="3"/>
  <c r="L507" i="3"/>
  <c r="P506" i="3"/>
  <c r="O506" i="3"/>
  <c r="N506" i="3"/>
  <c r="M506" i="3"/>
  <c r="L506" i="3"/>
  <c r="P505" i="3"/>
  <c r="O505" i="3"/>
  <c r="N505" i="3"/>
  <c r="M505" i="3"/>
  <c r="L505" i="3"/>
  <c r="P504" i="3"/>
  <c r="O504" i="3"/>
  <c r="N504" i="3"/>
  <c r="M504" i="3"/>
  <c r="L504" i="3"/>
  <c r="P503" i="3"/>
  <c r="O503" i="3"/>
  <c r="N503" i="3"/>
  <c r="M503" i="3"/>
  <c r="L503" i="3"/>
  <c r="P502" i="3"/>
  <c r="O502" i="3"/>
  <c r="N502" i="3"/>
  <c r="M502" i="3"/>
  <c r="L502" i="3"/>
  <c r="P501" i="3"/>
  <c r="O501" i="3"/>
  <c r="N501" i="3"/>
  <c r="M501" i="3"/>
  <c r="L501" i="3"/>
  <c r="P500" i="3"/>
  <c r="O500" i="3"/>
  <c r="N500" i="3"/>
  <c r="M500" i="3"/>
  <c r="L500" i="3"/>
  <c r="P499" i="3"/>
  <c r="O499" i="3"/>
  <c r="N499" i="3"/>
  <c r="M499" i="3"/>
  <c r="L499" i="3"/>
  <c r="P498" i="3"/>
  <c r="O498" i="3"/>
  <c r="N498" i="3"/>
  <c r="M498" i="3"/>
  <c r="L498" i="3"/>
  <c r="P497" i="3"/>
  <c r="O497" i="3"/>
  <c r="N497" i="3"/>
  <c r="M497" i="3"/>
  <c r="L497" i="3"/>
  <c r="P496" i="3"/>
  <c r="O496" i="3"/>
  <c r="N496" i="3"/>
  <c r="M496" i="3"/>
  <c r="L496" i="3"/>
  <c r="P495" i="3"/>
  <c r="O495" i="3"/>
  <c r="N495" i="3"/>
  <c r="M495" i="3"/>
  <c r="L495" i="3"/>
  <c r="P494" i="3"/>
  <c r="O494" i="3"/>
  <c r="N494" i="3"/>
  <c r="M494" i="3"/>
  <c r="L494" i="3"/>
  <c r="P493" i="3"/>
  <c r="O493" i="3"/>
  <c r="N493" i="3"/>
  <c r="M493" i="3"/>
  <c r="L493" i="3"/>
  <c r="P492" i="3"/>
  <c r="O492" i="3"/>
  <c r="N492" i="3"/>
  <c r="M492" i="3"/>
  <c r="L492" i="3"/>
  <c r="P491" i="3"/>
  <c r="O491" i="3"/>
  <c r="N491" i="3"/>
  <c r="M491" i="3"/>
  <c r="L491" i="3"/>
  <c r="P490" i="3"/>
  <c r="O490" i="3"/>
  <c r="N490" i="3"/>
  <c r="M490" i="3"/>
  <c r="L490" i="3"/>
  <c r="P489" i="3"/>
  <c r="O489" i="3"/>
  <c r="N489" i="3"/>
  <c r="M489" i="3"/>
  <c r="L489" i="3"/>
  <c r="P488" i="3"/>
  <c r="O488" i="3"/>
  <c r="N488" i="3"/>
  <c r="M488" i="3"/>
  <c r="L488" i="3"/>
  <c r="P487" i="3"/>
  <c r="O487" i="3"/>
  <c r="N487" i="3"/>
  <c r="M487" i="3"/>
  <c r="L487" i="3"/>
  <c r="P486" i="3"/>
  <c r="O486" i="3"/>
  <c r="N486" i="3"/>
  <c r="M486" i="3"/>
  <c r="L486" i="3"/>
  <c r="P485" i="3"/>
  <c r="O485" i="3"/>
  <c r="N485" i="3"/>
  <c r="M485" i="3"/>
  <c r="L485" i="3"/>
  <c r="P484" i="3"/>
  <c r="O484" i="3"/>
  <c r="N484" i="3"/>
  <c r="M484" i="3"/>
  <c r="L484" i="3"/>
  <c r="P483" i="3"/>
  <c r="O483" i="3"/>
  <c r="N483" i="3"/>
  <c r="M483" i="3"/>
  <c r="L483" i="3"/>
  <c r="P482" i="3"/>
  <c r="O482" i="3"/>
  <c r="N482" i="3"/>
  <c r="M482" i="3"/>
  <c r="L482" i="3"/>
  <c r="P481" i="3"/>
  <c r="O481" i="3"/>
  <c r="N481" i="3"/>
  <c r="M481" i="3"/>
  <c r="L481" i="3"/>
  <c r="P480" i="3"/>
  <c r="O480" i="3"/>
  <c r="N480" i="3"/>
  <c r="M480" i="3"/>
  <c r="L480" i="3"/>
  <c r="P479" i="3"/>
  <c r="O479" i="3"/>
  <c r="N479" i="3"/>
  <c r="M479" i="3"/>
  <c r="L479" i="3"/>
  <c r="P478" i="3"/>
  <c r="O478" i="3"/>
  <c r="N478" i="3"/>
  <c r="M478" i="3"/>
  <c r="L478" i="3"/>
  <c r="P477" i="3"/>
  <c r="O477" i="3"/>
  <c r="N477" i="3"/>
  <c r="M477" i="3"/>
  <c r="L477" i="3"/>
  <c r="P476" i="3"/>
  <c r="O476" i="3"/>
  <c r="N476" i="3"/>
  <c r="M476" i="3"/>
  <c r="L476" i="3"/>
  <c r="P475" i="3"/>
  <c r="O475" i="3"/>
  <c r="N475" i="3"/>
  <c r="M475" i="3"/>
  <c r="L475" i="3"/>
  <c r="P474" i="3"/>
  <c r="O474" i="3"/>
  <c r="N474" i="3"/>
  <c r="M474" i="3"/>
  <c r="L474" i="3"/>
  <c r="P473" i="3"/>
  <c r="O473" i="3"/>
  <c r="N473" i="3"/>
  <c r="M473" i="3"/>
  <c r="L473" i="3"/>
  <c r="P472" i="3"/>
  <c r="O472" i="3"/>
  <c r="N472" i="3"/>
  <c r="M472" i="3"/>
  <c r="L472" i="3"/>
  <c r="P471" i="3"/>
  <c r="O471" i="3"/>
  <c r="N471" i="3"/>
  <c r="M471" i="3"/>
  <c r="L471" i="3"/>
  <c r="P470" i="3"/>
  <c r="O470" i="3"/>
  <c r="N470" i="3"/>
  <c r="M470" i="3"/>
  <c r="L470" i="3"/>
  <c r="P469" i="3"/>
  <c r="O469" i="3"/>
  <c r="N469" i="3"/>
  <c r="M469" i="3"/>
  <c r="L469" i="3"/>
  <c r="P468" i="3"/>
  <c r="O468" i="3"/>
  <c r="N468" i="3"/>
  <c r="M468" i="3"/>
  <c r="L468" i="3"/>
  <c r="P467" i="3"/>
  <c r="O467" i="3"/>
  <c r="N467" i="3"/>
  <c r="M467" i="3"/>
  <c r="L467" i="3"/>
  <c r="P466" i="3"/>
  <c r="O466" i="3"/>
  <c r="N466" i="3"/>
  <c r="M466" i="3"/>
  <c r="L466" i="3"/>
  <c r="P465" i="3"/>
  <c r="O465" i="3"/>
  <c r="N465" i="3"/>
  <c r="M465" i="3"/>
  <c r="L465" i="3"/>
  <c r="P464" i="3"/>
  <c r="O464" i="3"/>
  <c r="N464" i="3"/>
  <c r="M464" i="3"/>
  <c r="L464" i="3"/>
  <c r="P463" i="3"/>
  <c r="O463" i="3"/>
  <c r="N463" i="3"/>
  <c r="M463" i="3"/>
  <c r="L463" i="3"/>
  <c r="P462" i="3"/>
  <c r="O462" i="3"/>
  <c r="N462" i="3"/>
  <c r="M462" i="3"/>
  <c r="L462" i="3"/>
  <c r="P461" i="3"/>
  <c r="O461" i="3"/>
  <c r="N461" i="3"/>
  <c r="M461" i="3"/>
  <c r="L461" i="3"/>
  <c r="P460" i="3"/>
  <c r="O460" i="3"/>
  <c r="N460" i="3"/>
  <c r="M460" i="3"/>
  <c r="L460" i="3"/>
  <c r="P459" i="3"/>
  <c r="O459" i="3"/>
  <c r="N459" i="3"/>
  <c r="M459" i="3"/>
  <c r="L459" i="3"/>
  <c r="P458" i="3"/>
  <c r="O458" i="3"/>
  <c r="N458" i="3"/>
  <c r="M458" i="3"/>
  <c r="L458" i="3"/>
  <c r="P457" i="3"/>
  <c r="O457" i="3"/>
  <c r="N457" i="3"/>
  <c r="M457" i="3"/>
  <c r="L457" i="3"/>
  <c r="P456" i="3"/>
  <c r="O456" i="3"/>
  <c r="N456" i="3"/>
  <c r="M456" i="3"/>
  <c r="L456" i="3"/>
  <c r="P455" i="3"/>
  <c r="O455" i="3"/>
  <c r="N455" i="3"/>
  <c r="M455" i="3"/>
  <c r="L455" i="3"/>
  <c r="P454" i="3"/>
  <c r="O454" i="3"/>
  <c r="N454" i="3"/>
  <c r="M454" i="3"/>
  <c r="L454" i="3"/>
  <c r="P453" i="3"/>
  <c r="O453" i="3"/>
  <c r="N453" i="3"/>
  <c r="M453" i="3"/>
  <c r="L453" i="3"/>
  <c r="P452" i="3"/>
  <c r="O452" i="3"/>
  <c r="N452" i="3"/>
  <c r="M452" i="3"/>
  <c r="L452" i="3"/>
  <c r="P451" i="3"/>
  <c r="O451" i="3"/>
  <c r="N451" i="3"/>
  <c r="M451" i="3"/>
  <c r="L451" i="3"/>
  <c r="P450" i="3"/>
  <c r="O450" i="3"/>
  <c r="N450" i="3"/>
  <c r="M450" i="3"/>
  <c r="L450" i="3"/>
  <c r="P449" i="3"/>
  <c r="O449" i="3"/>
  <c r="N449" i="3"/>
  <c r="M449" i="3"/>
  <c r="L449" i="3"/>
  <c r="P448" i="3"/>
  <c r="O448" i="3"/>
  <c r="N448" i="3"/>
  <c r="M448" i="3"/>
  <c r="L448" i="3"/>
  <c r="P447" i="3"/>
  <c r="O447" i="3"/>
  <c r="N447" i="3"/>
  <c r="M447" i="3"/>
  <c r="L447" i="3"/>
  <c r="P446" i="3"/>
  <c r="O446" i="3"/>
  <c r="N446" i="3"/>
  <c r="M446" i="3"/>
  <c r="L446" i="3"/>
  <c r="P445" i="3"/>
  <c r="O445" i="3"/>
  <c r="N445" i="3"/>
  <c r="M445" i="3"/>
  <c r="L445" i="3"/>
  <c r="P444" i="3"/>
  <c r="O444" i="3"/>
  <c r="N444" i="3"/>
  <c r="M444" i="3"/>
  <c r="L444" i="3"/>
  <c r="P443" i="3"/>
  <c r="O443" i="3"/>
  <c r="N443" i="3"/>
  <c r="M443" i="3"/>
  <c r="L443" i="3"/>
  <c r="P442" i="3"/>
  <c r="O442" i="3"/>
  <c r="N442" i="3"/>
  <c r="M442" i="3"/>
  <c r="L442" i="3"/>
  <c r="P441" i="3"/>
  <c r="O441" i="3"/>
  <c r="N441" i="3"/>
  <c r="M441" i="3"/>
  <c r="L441" i="3"/>
  <c r="P440" i="3"/>
  <c r="O440" i="3"/>
  <c r="N440" i="3"/>
  <c r="M440" i="3"/>
  <c r="L440" i="3"/>
  <c r="P439" i="3"/>
  <c r="O439" i="3"/>
  <c r="N439" i="3"/>
  <c r="M439" i="3"/>
  <c r="L439" i="3"/>
  <c r="P438" i="3"/>
  <c r="O438" i="3"/>
  <c r="N438" i="3"/>
  <c r="M438" i="3"/>
  <c r="L438" i="3"/>
  <c r="P437" i="3"/>
  <c r="O437" i="3"/>
  <c r="N437" i="3"/>
  <c r="M437" i="3"/>
  <c r="L437" i="3"/>
  <c r="P436" i="3"/>
  <c r="O436" i="3"/>
  <c r="N436" i="3"/>
  <c r="M436" i="3"/>
  <c r="L436" i="3"/>
  <c r="P435" i="3"/>
  <c r="O435" i="3"/>
  <c r="N435" i="3"/>
  <c r="M435" i="3"/>
  <c r="L435" i="3"/>
  <c r="P434" i="3"/>
  <c r="O434" i="3"/>
  <c r="N434" i="3"/>
  <c r="M434" i="3"/>
  <c r="L434" i="3"/>
  <c r="P433" i="3"/>
  <c r="O433" i="3"/>
  <c r="N433" i="3"/>
  <c r="M433" i="3"/>
  <c r="L433" i="3"/>
  <c r="P432" i="3"/>
  <c r="O432" i="3"/>
  <c r="N432" i="3"/>
  <c r="M432" i="3"/>
  <c r="L432" i="3"/>
  <c r="P431" i="3"/>
  <c r="O431" i="3"/>
  <c r="N431" i="3"/>
  <c r="M431" i="3"/>
  <c r="L431" i="3"/>
  <c r="P430" i="3"/>
  <c r="O430" i="3"/>
  <c r="N430" i="3"/>
  <c r="M430" i="3"/>
  <c r="L430" i="3"/>
  <c r="P429" i="3"/>
  <c r="O429" i="3"/>
  <c r="N429" i="3"/>
  <c r="M429" i="3"/>
  <c r="L429" i="3"/>
  <c r="P428" i="3"/>
  <c r="O428" i="3"/>
  <c r="N428" i="3"/>
  <c r="M428" i="3"/>
  <c r="L428" i="3"/>
  <c r="P427" i="3"/>
  <c r="O427" i="3"/>
  <c r="N427" i="3"/>
  <c r="M427" i="3"/>
  <c r="L427" i="3"/>
  <c r="P426" i="3"/>
  <c r="O426" i="3"/>
  <c r="N426" i="3"/>
  <c r="M426" i="3"/>
  <c r="L426" i="3"/>
  <c r="P425" i="3"/>
  <c r="O425" i="3"/>
  <c r="N425" i="3"/>
  <c r="M425" i="3"/>
  <c r="L425" i="3"/>
  <c r="P424" i="3"/>
  <c r="O424" i="3"/>
  <c r="N424" i="3"/>
  <c r="M424" i="3"/>
  <c r="L424" i="3"/>
  <c r="P423" i="3"/>
  <c r="O423" i="3"/>
  <c r="N423" i="3"/>
  <c r="M423" i="3"/>
  <c r="L423" i="3"/>
  <c r="P422" i="3"/>
  <c r="O422" i="3"/>
  <c r="N422" i="3"/>
  <c r="M422" i="3"/>
  <c r="L422" i="3"/>
  <c r="P421" i="3"/>
  <c r="O421" i="3"/>
  <c r="N421" i="3"/>
  <c r="M421" i="3"/>
  <c r="L421" i="3"/>
  <c r="P420" i="3"/>
  <c r="O420" i="3"/>
  <c r="N420" i="3"/>
  <c r="M420" i="3"/>
  <c r="L420" i="3"/>
  <c r="P419" i="3"/>
  <c r="O419" i="3"/>
  <c r="N419" i="3"/>
  <c r="M419" i="3"/>
  <c r="L419" i="3"/>
  <c r="P418" i="3"/>
  <c r="O418" i="3"/>
  <c r="N418" i="3"/>
  <c r="M418" i="3"/>
  <c r="L418" i="3"/>
  <c r="P417" i="3"/>
  <c r="O417" i="3"/>
  <c r="N417" i="3"/>
  <c r="M417" i="3"/>
  <c r="L417" i="3"/>
  <c r="P416" i="3"/>
  <c r="O416" i="3"/>
  <c r="N416" i="3"/>
  <c r="M416" i="3"/>
  <c r="L416" i="3"/>
  <c r="P415" i="3"/>
  <c r="O415" i="3"/>
  <c r="N415" i="3"/>
  <c r="M415" i="3"/>
  <c r="L415" i="3"/>
  <c r="P414" i="3"/>
  <c r="O414" i="3"/>
  <c r="N414" i="3"/>
  <c r="M414" i="3"/>
  <c r="L414" i="3"/>
  <c r="P413" i="3"/>
  <c r="O413" i="3"/>
  <c r="N413" i="3"/>
  <c r="M413" i="3"/>
  <c r="L413" i="3"/>
  <c r="P412" i="3"/>
  <c r="O412" i="3"/>
  <c r="N412" i="3"/>
  <c r="M412" i="3"/>
  <c r="L412" i="3"/>
  <c r="P411" i="3"/>
  <c r="O411" i="3"/>
  <c r="N411" i="3"/>
  <c r="M411" i="3"/>
  <c r="L411" i="3"/>
  <c r="P410" i="3"/>
  <c r="O410" i="3"/>
  <c r="N410" i="3"/>
  <c r="M410" i="3"/>
  <c r="L410" i="3"/>
  <c r="P409" i="3"/>
  <c r="O409" i="3"/>
  <c r="N409" i="3"/>
  <c r="M409" i="3"/>
  <c r="L409" i="3"/>
  <c r="P408" i="3"/>
  <c r="O408" i="3"/>
  <c r="N408" i="3"/>
  <c r="M408" i="3"/>
  <c r="L408" i="3"/>
  <c r="P407" i="3"/>
  <c r="O407" i="3"/>
  <c r="N407" i="3"/>
  <c r="M407" i="3"/>
  <c r="L407" i="3"/>
  <c r="P406" i="3"/>
  <c r="O406" i="3"/>
  <c r="N406" i="3"/>
  <c r="M406" i="3"/>
  <c r="L406" i="3"/>
  <c r="P405" i="3"/>
  <c r="O405" i="3"/>
  <c r="N405" i="3"/>
  <c r="M405" i="3"/>
  <c r="L405" i="3"/>
  <c r="P404" i="3"/>
  <c r="O404" i="3"/>
  <c r="N404" i="3"/>
  <c r="M404" i="3"/>
  <c r="L404" i="3"/>
  <c r="P403" i="3"/>
  <c r="O403" i="3"/>
  <c r="N403" i="3"/>
  <c r="M403" i="3"/>
  <c r="L403" i="3"/>
  <c r="P402" i="3"/>
  <c r="O402" i="3"/>
  <c r="N402" i="3"/>
  <c r="M402" i="3"/>
  <c r="L402" i="3"/>
  <c r="P401" i="3"/>
  <c r="O401" i="3"/>
  <c r="N401" i="3"/>
  <c r="M401" i="3"/>
  <c r="L401" i="3"/>
  <c r="P400" i="3"/>
  <c r="O400" i="3"/>
  <c r="N400" i="3"/>
  <c r="M400" i="3"/>
  <c r="L400" i="3"/>
  <c r="P399" i="3"/>
  <c r="O399" i="3"/>
  <c r="N399" i="3"/>
  <c r="M399" i="3"/>
  <c r="L399" i="3"/>
  <c r="P398" i="3"/>
  <c r="O398" i="3"/>
  <c r="N398" i="3"/>
  <c r="M398" i="3"/>
  <c r="L398" i="3"/>
  <c r="P397" i="3"/>
  <c r="O397" i="3"/>
  <c r="N397" i="3"/>
  <c r="M397" i="3"/>
  <c r="L397" i="3"/>
  <c r="P396" i="3"/>
  <c r="O396" i="3"/>
  <c r="N396" i="3"/>
  <c r="M396" i="3"/>
  <c r="L396" i="3"/>
  <c r="P395" i="3"/>
  <c r="O395" i="3"/>
  <c r="N395" i="3"/>
  <c r="M395" i="3"/>
  <c r="L395" i="3"/>
  <c r="P394" i="3"/>
  <c r="O394" i="3"/>
  <c r="N394" i="3"/>
  <c r="M394" i="3"/>
  <c r="L394" i="3"/>
  <c r="P393" i="3"/>
  <c r="O393" i="3"/>
  <c r="N393" i="3"/>
  <c r="M393" i="3"/>
  <c r="L393" i="3"/>
  <c r="P392" i="3"/>
  <c r="O392" i="3"/>
  <c r="N392" i="3"/>
  <c r="M392" i="3"/>
  <c r="L392" i="3"/>
  <c r="P391" i="3"/>
  <c r="O391" i="3"/>
  <c r="N391" i="3"/>
  <c r="M391" i="3"/>
  <c r="L391" i="3"/>
  <c r="P390" i="3"/>
  <c r="O390" i="3"/>
  <c r="N390" i="3"/>
  <c r="M390" i="3"/>
  <c r="L390" i="3"/>
  <c r="P389" i="3"/>
  <c r="O389" i="3"/>
  <c r="N389" i="3"/>
  <c r="M389" i="3"/>
  <c r="L389" i="3"/>
  <c r="P388" i="3"/>
  <c r="O388" i="3"/>
  <c r="N388" i="3"/>
  <c r="M388" i="3"/>
  <c r="L388" i="3"/>
  <c r="P387" i="3"/>
  <c r="O387" i="3"/>
  <c r="N387" i="3"/>
  <c r="M387" i="3"/>
  <c r="L387" i="3"/>
  <c r="P386" i="3"/>
  <c r="O386" i="3"/>
  <c r="N386" i="3"/>
  <c r="M386" i="3"/>
  <c r="L386" i="3"/>
  <c r="P385" i="3"/>
  <c r="O385" i="3"/>
  <c r="N385" i="3"/>
  <c r="M385" i="3"/>
  <c r="L385" i="3"/>
  <c r="P384" i="3"/>
  <c r="O384" i="3"/>
  <c r="N384" i="3"/>
  <c r="M384" i="3"/>
  <c r="L384" i="3"/>
  <c r="P383" i="3"/>
  <c r="O383" i="3"/>
  <c r="N383" i="3"/>
  <c r="M383" i="3"/>
  <c r="L383" i="3"/>
  <c r="P382" i="3"/>
  <c r="O382" i="3"/>
  <c r="N382" i="3"/>
  <c r="M382" i="3"/>
  <c r="L382" i="3"/>
  <c r="P381" i="3"/>
  <c r="O381" i="3"/>
  <c r="N381" i="3"/>
  <c r="M381" i="3"/>
  <c r="L381" i="3"/>
  <c r="P380" i="3"/>
  <c r="O380" i="3"/>
  <c r="N380" i="3"/>
  <c r="M380" i="3"/>
  <c r="L380" i="3"/>
  <c r="P379" i="3"/>
  <c r="O379" i="3"/>
  <c r="N379" i="3"/>
  <c r="M379" i="3"/>
  <c r="L379" i="3"/>
  <c r="P378" i="3"/>
  <c r="O378" i="3"/>
  <c r="N378" i="3"/>
  <c r="M378" i="3"/>
  <c r="L378" i="3"/>
  <c r="P377" i="3"/>
  <c r="O377" i="3"/>
  <c r="N377" i="3"/>
  <c r="M377" i="3"/>
  <c r="L377" i="3"/>
  <c r="P376" i="3"/>
  <c r="O376" i="3"/>
  <c r="N376" i="3"/>
  <c r="M376" i="3"/>
  <c r="L376" i="3"/>
  <c r="P375" i="3"/>
  <c r="O375" i="3"/>
  <c r="N375" i="3"/>
  <c r="M375" i="3"/>
  <c r="L375" i="3"/>
  <c r="P374" i="3"/>
  <c r="O374" i="3"/>
  <c r="N374" i="3"/>
  <c r="M374" i="3"/>
  <c r="L374" i="3"/>
  <c r="P373" i="3"/>
  <c r="O373" i="3"/>
  <c r="N373" i="3"/>
  <c r="M373" i="3"/>
  <c r="L373" i="3"/>
  <c r="P372" i="3"/>
  <c r="O372" i="3"/>
  <c r="N372" i="3"/>
  <c r="M372" i="3"/>
  <c r="L372" i="3"/>
  <c r="P371" i="3"/>
  <c r="O371" i="3"/>
  <c r="N371" i="3"/>
  <c r="M371" i="3"/>
  <c r="L371" i="3"/>
  <c r="P370" i="3"/>
  <c r="O370" i="3"/>
  <c r="N370" i="3"/>
  <c r="M370" i="3"/>
  <c r="L370" i="3"/>
  <c r="P369" i="3"/>
  <c r="O369" i="3"/>
  <c r="N369" i="3"/>
  <c r="M369" i="3"/>
  <c r="L369" i="3"/>
  <c r="P368" i="3"/>
  <c r="O368" i="3"/>
  <c r="N368" i="3"/>
  <c r="M368" i="3"/>
  <c r="L368" i="3"/>
  <c r="P367" i="3"/>
  <c r="O367" i="3"/>
  <c r="N367" i="3"/>
  <c r="M367" i="3"/>
  <c r="L367" i="3"/>
  <c r="P366" i="3"/>
  <c r="O366" i="3"/>
  <c r="N366" i="3"/>
  <c r="M366" i="3"/>
  <c r="L366" i="3"/>
  <c r="P365" i="3"/>
  <c r="O365" i="3"/>
  <c r="N365" i="3"/>
  <c r="M365" i="3"/>
  <c r="L365" i="3"/>
  <c r="P364" i="3"/>
  <c r="O364" i="3"/>
  <c r="N364" i="3"/>
  <c r="M364" i="3"/>
  <c r="L364" i="3"/>
  <c r="P363" i="3"/>
  <c r="O363" i="3"/>
  <c r="N363" i="3"/>
  <c r="M363" i="3"/>
  <c r="L363" i="3"/>
  <c r="P362" i="3"/>
  <c r="O362" i="3"/>
  <c r="N362" i="3"/>
  <c r="M362" i="3"/>
  <c r="L362" i="3"/>
  <c r="P361" i="3"/>
  <c r="O361" i="3"/>
  <c r="N361" i="3"/>
  <c r="M361" i="3"/>
  <c r="L361" i="3"/>
  <c r="P360" i="3"/>
  <c r="O360" i="3"/>
  <c r="N360" i="3"/>
  <c r="M360" i="3"/>
  <c r="L360" i="3"/>
  <c r="P359" i="3"/>
  <c r="O359" i="3"/>
  <c r="N359" i="3"/>
  <c r="M359" i="3"/>
  <c r="L359" i="3"/>
  <c r="P358" i="3"/>
  <c r="O358" i="3"/>
  <c r="N358" i="3"/>
  <c r="M358" i="3"/>
  <c r="L358" i="3"/>
  <c r="P357" i="3"/>
  <c r="O357" i="3"/>
  <c r="N357" i="3"/>
  <c r="M357" i="3"/>
  <c r="L357" i="3"/>
  <c r="P356" i="3"/>
  <c r="O356" i="3"/>
  <c r="N356" i="3"/>
  <c r="M356" i="3"/>
  <c r="L356" i="3"/>
  <c r="P355" i="3"/>
  <c r="O355" i="3"/>
  <c r="N355" i="3"/>
  <c r="M355" i="3"/>
  <c r="L355" i="3"/>
  <c r="P354" i="3"/>
  <c r="O354" i="3"/>
  <c r="N354" i="3"/>
  <c r="M354" i="3"/>
  <c r="L354" i="3"/>
  <c r="P353" i="3"/>
  <c r="O353" i="3"/>
  <c r="N353" i="3"/>
  <c r="M353" i="3"/>
  <c r="L353" i="3"/>
  <c r="P352" i="3"/>
  <c r="O352" i="3"/>
  <c r="N352" i="3"/>
  <c r="M352" i="3"/>
  <c r="L352" i="3"/>
  <c r="P351" i="3"/>
  <c r="O351" i="3"/>
  <c r="N351" i="3"/>
  <c r="M351" i="3"/>
  <c r="L351" i="3"/>
  <c r="P350" i="3"/>
  <c r="O350" i="3"/>
  <c r="N350" i="3"/>
  <c r="M350" i="3"/>
  <c r="L350" i="3"/>
  <c r="P349" i="3"/>
  <c r="O349" i="3"/>
  <c r="N349" i="3"/>
  <c r="M349" i="3"/>
  <c r="L349" i="3"/>
  <c r="P348" i="3"/>
  <c r="O348" i="3"/>
  <c r="N348" i="3"/>
  <c r="M348" i="3"/>
  <c r="L348" i="3"/>
  <c r="P347" i="3"/>
  <c r="O347" i="3"/>
  <c r="N347" i="3"/>
  <c r="M347" i="3"/>
  <c r="L347" i="3"/>
  <c r="P346" i="3"/>
  <c r="O346" i="3"/>
  <c r="N346" i="3"/>
  <c r="M346" i="3"/>
  <c r="L346" i="3"/>
  <c r="P345" i="3"/>
  <c r="O345" i="3"/>
  <c r="N345" i="3"/>
  <c r="M345" i="3"/>
  <c r="L345" i="3"/>
  <c r="P344" i="3"/>
  <c r="O344" i="3"/>
  <c r="N344" i="3"/>
  <c r="M344" i="3"/>
  <c r="L344" i="3"/>
  <c r="P343" i="3"/>
  <c r="O343" i="3"/>
  <c r="N343" i="3"/>
  <c r="M343" i="3"/>
  <c r="L343" i="3"/>
  <c r="P342" i="3"/>
  <c r="O342" i="3"/>
  <c r="N342" i="3"/>
  <c r="M342" i="3"/>
  <c r="L342" i="3"/>
  <c r="P341" i="3"/>
  <c r="O341" i="3"/>
  <c r="N341" i="3"/>
  <c r="M341" i="3"/>
  <c r="L341" i="3"/>
  <c r="P340" i="3"/>
  <c r="O340" i="3"/>
  <c r="N340" i="3"/>
  <c r="M340" i="3"/>
  <c r="L340" i="3"/>
  <c r="P339" i="3"/>
  <c r="O339" i="3"/>
  <c r="N339" i="3"/>
  <c r="M339" i="3"/>
  <c r="L339" i="3"/>
  <c r="P338" i="3"/>
  <c r="O338" i="3"/>
  <c r="N338" i="3"/>
  <c r="M338" i="3"/>
  <c r="L338" i="3"/>
  <c r="P337" i="3"/>
  <c r="O337" i="3"/>
  <c r="N337" i="3"/>
  <c r="M337" i="3"/>
  <c r="L337" i="3"/>
  <c r="P336" i="3"/>
  <c r="O336" i="3"/>
  <c r="N336" i="3"/>
  <c r="M336" i="3"/>
  <c r="L336" i="3"/>
  <c r="P335" i="3"/>
  <c r="O335" i="3"/>
  <c r="N335" i="3"/>
  <c r="M335" i="3"/>
  <c r="L335" i="3"/>
  <c r="P334" i="3"/>
  <c r="O334" i="3"/>
  <c r="N334" i="3"/>
  <c r="M334" i="3"/>
  <c r="L334" i="3"/>
  <c r="P333" i="3"/>
  <c r="O333" i="3"/>
  <c r="N333" i="3"/>
  <c r="M333" i="3"/>
  <c r="L333" i="3"/>
  <c r="P332" i="3"/>
  <c r="O332" i="3"/>
  <c r="N332" i="3"/>
  <c r="M332" i="3"/>
  <c r="L332" i="3"/>
  <c r="P331" i="3"/>
  <c r="O331" i="3"/>
  <c r="N331" i="3"/>
  <c r="M331" i="3"/>
  <c r="L331" i="3"/>
  <c r="P330" i="3"/>
  <c r="O330" i="3"/>
  <c r="N330" i="3"/>
  <c r="M330" i="3"/>
  <c r="L330" i="3"/>
  <c r="P329" i="3"/>
  <c r="O329" i="3"/>
  <c r="N329" i="3"/>
  <c r="M329" i="3"/>
  <c r="L329" i="3"/>
  <c r="P328" i="3"/>
  <c r="O328" i="3"/>
  <c r="N328" i="3"/>
  <c r="M328" i="3"/>
  <c r="L328" i="3"/>
  <c r="P327" i="3"/>
  <c r="O327" i="3"/>
  <c r="N327" i="3"/>
  <c r="M327" i="3"/>
  <c r="L327" i="3"/>
  <c r="P326" i="3"/>
  <c r="O326" i="3"/>
  <c r="N326" i="3"/>
  <c r="M326" i="3"/>
  <c r="L326" i="3"/>
  <c r="P325" i="3"/>
  <c r="O325" i="3"/>
  <c r="N325" i="3"/>
  <c r="M325" i="3"/>
  <c r="L325" i="3"/>
  <c r="P324" i="3"/>
  <c r="O324" i="3"/>
  <c r="N324" i="3"/>
  <c r="M324" i="3"/>
  <c r="L324" i="3"/>
  <c r="P323" i="3"/>
  <c r="O323" i="3"/>
  <c r="N323" i="3"/>
  <c r="M323" i="3"/>
  <c r="L323" i="3"/>
  <c r="P322" i="3"/>
  <c r="O322" i="3"/>
  <c r="N322" i="3"/>
  <c r="M322" i="3"/>
  <c r="L322" i="3"/>
  <c r="P321" i="3"/>
  <c r="O321" i="3"/>
  <c r="N321" i="3"/>
  <c r="M321" i="3"/>
  <c r="L321" i="3"/>
  <c r="P320" i="3"/>
  <c r="O320" i="3"/>
  <c r="N320" i="3"/>
  <c r="M320" i="3"/>
  <c r="L320" i="3"/>
  <c r="P319" i="3"/>
  <c r="O319" i="3"/>
  <c r="N319" i="3"/>
  <c r="M319" i="3"/>
  <c r="L319" i="3"/>
  <c r="P318" i="3"/>
  <c r="O318" i="3"/>
  <c r="N318" i="3"/>
  <c r="M318" i="3"/>
  <c r="L318" i="3"/>
  <c r="P317" i="3"/>
  <c r="O317" i="3"/>
  <c r="N317" i="3"/>
  <c r="M317" i="3"/>
  <c r="L317" i="3"/>
  <c r="P316" i="3"/>
  <c r="O316" i="3"/>
  <c r="N316" i="3"/>
  <c r="M316" i="3"/>
  <c r="L316" i="3"/>
  <c r="P315" i="3"/>
  <c r="O315" i="3"/>
  <c r="N315" i="3"/>
  <c r="M315" i="3"/>
  <c r="L315" i="3"/>
  <c r="P314" i="3"/>
  <c r="O314" i="3"/>
  <c r="N314" i="3"/>
  <c r="M314" i="3"/>
  <c r="L314" i="3"/>
  <c r="P313" i="3"/>
  <c r="O313" i="3"/>
  <c r="N313" i="3"/>
  <c r="M313" i="3"/>
  <c r="L313" i="3"/>
  <c r="P312" i="3"/>
  <c r="O312" i="3"/>
  <c r="N312" i="3"/>
  <c r="M312" i="3"/>
  <c r="L312" i="3"/>
  <c r="P311" i="3"/>
  <c r="O311" i="3"/>
  <c r="N311" i="3"/>
  <c r="M311" i="3"/>
  <c r="L311" i="3"/>
  <c r="P310" i="3"/>
  <c r="O310" i="3"/>
  <c r="N310" i="3"/>
  <c r="M310" i="3"/>
  <c r="L310" i="3"/>
  <c r="P309" i="3"/>
  <c r="O309" i="3"/>
  <c r="N309" i="3"/>
  <c r="M309" i="3"/>
  <c r="L309" i="3"/>
  <c r="P308" i="3"/>
  <c r="O308" i="3"/>
  <c r="N308" i="3"/>
  <c r="M308" i="3"/>
  <c r="L308" i="3"/>
  <c r="P307" i="3"/>
  <c r="O307" i="3"/>
  <c r="N307" i="3"/>
  <c r="M307" i="3"/>
  <c r="L307" i="3"/>
  <c r="P306" i="3"/>
  <c r="O306" i="3"/>
  <c r="N306" i="3"/>
  <c r="M306" i="3"/>
  <c r="L306" i="3"/>
  <c r="P305" i="3"/>
  <c r="O305" i="3"/>
  <c r="N305" i="3"/>
  <c r="M305" i="3"/>
  <c r="L305" i="3"/>
  <c r="P304" i="3"/>
  <c r="O304" i="3"/>
  <c r="N304" i="3"/>
  <c r="M304" i="3"/>
  <c r="L304" i="3"/>
  <c r="P303" i="3"/>
  <c r="O303" i="3"/>
  <c r="N303" i="3"/>
  <c r="M303" i="3"/>
  <c r="L303" i="3"/>
  <c r="P302" i="3"/>
  <c r="O302" i="3"/>
  <c r="N302" i="3"/>
  <c r="M302" i="3"/>
  <c r="L302" i="3"/>
  <c r="P301" i="3"/>
  <c r="O301" i="3"/>
  <c r="N301" i="3"/>
  <c r="M301" i="3"/>
  <c r="L301" i="3"/>
  <c r="P300" i="3"/>
  <c r="O300" i="3"/>
  <c r="N300" i="3"/>
  <c r="M300" i="3"/>
  <c r="L300" i="3"/>
  <c r="P299" i="3"/>
  <c r="O299" i="3"/>
  <c r="N299" i="3"/>
  <c r="M299" i="3"/>
  <c r="L299" i="3"/>
  <c r="P298" i="3"/>
  <c r="O298" i="3"/>
  <c r="N298" i="3"/>
  <c r="M298" i="3"/>
  <c r="L298" i="3"/>
  <c r="P297" i="3"/>
  <c r="O297" i="3"/>
  <c r="N297" i="3"/>
  <c r="M297" i="3"/>
  <c r="L297" i="3"/>
  <c r="P296" i="3"/>
  <c r="O296" i="3"/>
  <c r="N296" i="3"/>
  <c r="M296" i="3"/>
  <c r="L296" i="3"/>
  <c r="P295" i="3"/>
  <c r="O295" i="3"/>
  <c r="N295" i="3"/>
  <c r="M295" i="3"/>
  <c r="L295" i="3"/>
  <c r="P294" i="3"/>
  <c r="O294" i="3"/>
  <c r="N294" i="3"/>
  <c r="M294" i="3"/>
  <c r="L294" i="3"/>
  <c r="P293" i="3"/>
  <c r="O293" i="3"/>
  <c r="N293" i="3"/>
  <c r="M293" i="3"/>
  <c r="L293" i="3"/>
  <c r="P292" i="3"/>
  <c r="O292" i="3"/>
  <c r="N292" i="3"/>
  <c r="M292" i="3"/>
  <c r="L292" i="3"/>
  <c r="P291" i="3"/>
  <c r="O291" i="3"/>
  <c r="N291" i="3"/>
  <c r="M291" i="3"/>
  <c r="L291" i="3"/>
  <c r="P290" i="3"/>
  <c r="O290" i="3"/>
  <c r="N290" i="3"/>
  <c r="M290" i="3"/>
  <c r="L290" i="3"/>
  <c r="P289" i="3"/>
  <c r="O289" i="3"/>
  <c r="N289" i="3"/>
  <c r="M289" i="3"/>
  <c r="L289" i="3"/>
  <c r="P288" i="3"/>
  <c r="O288" i="3"/>
  <c r="N288" i="3"/>
  <c r="M288" i="3"/>
  <c r="L288" i="3"/>
  <c r="P287" i="3"/>
  <c r="O287" i="3"/>
  <c r="N287" i="3"/>
  <c r="M287" i="3"/>
  <c r="L287" i="3"/>
  <c r="P286" i="3"/>
  <c r="O286" i="3"/>
  <c r="N286" i="3"/>
  <c r="M286" i="3"/>
  <c r="L286" i="3"/>
  <c r="P285" i="3"/>
  <c r="O285" i="3"/>
  <c r="N285" i="3"/>
  <c r="M285" i="3"/>
  <c r="L285" i="3"/>
  <c r="P284" i="3"/>
  <c r="O284" i="3"/>
  <c r="N284" i="3"/>
  <c r="M284" i="3"/>
  <c r="L284" i="3"/>
  <c r="P283" i="3"/>
  <c r="O283" i="3"/>
  <c r="N283" i="3"/>
  <c r="M283" i="3"/>
  <c r="L283" i="3"/>
  <c r="P282" i="3"/>
  <c r="O282" i="3"/>
  <c r="N282" i="3"/>
  <c r="M282" i="3"/>
  <c r="L282" i="3"/>
  <c r="P281" i="3"/>
  <c r="O281" i="3"/>
  <c r="N281" i="3"/>
  <c r="M281" i="3"/>
  <c r="L281" i="3"/>
  <c r="P280" i="3"/>
  <c r="O280" i="3"/>
  <c r="N280" i="3"/>
  <c r="M280" i="3"/>
  <c r="L280" i="3"/>
  <c r="P279" i="3"/>
  <c r="O279" i="3"/>
  <c r="N279" i="3"/>
  <c r="M279" i="3"/>
  <c r="L279" i="3"/>
  <c r="P278" i="3"/>
  <c r="O278" i="3"/>
  <c r="N278" i="3"/>
  <c r="M278" i="3"/>
  <c r="L278" i="3"/>
  <c r="P277" i="3"/>
  <c r="O277" i="3"/>
  <c r="N277" i="3"/>
  <c r="M277" i="3"/>
  <c r="L277" i="3"/>
  <c r="P276" i="3"/>
  <c r="O276" i="3"/>
  <c r="N276" i="3"/>
  <c r="M276" i="3"/>
  <c r="L276" i="3"/>
  <c r="P275" i="3"/>
  <c r="O275" i="3"/>
  <c r="N275" i="3"/>
  <c r="M275" i="3"/>
  <c r="L275" i="3"/>
  <c r="P274" i="3"/>
  <c r="O274" i="3"/>
  <c r="N274" i="3"/>
  <c r="M274" i="3"/>
  <c r="L274" i="3"/>
  <c r="P273" i="3"/>
  <c r="O273" i="3"/>
  <c r="N273" i="3"/>
  <c r="M273" i="3"/>
  <c r="L273" i="3"/>
  <c r="P272" i="3"/>
  <c r="O272" i="3"/>
  <c r="N272" i="3"/>
  <c r="M272" i="3"/>
  <c r="L272" i="3"/>
  <c r="P271" i="3"/>
  <c r="O271" i="3"/>
  <c r="N271" i="3"/>
  <c r="M271" i="3"/>
  <c r="L271" i="3"/>
  <c r="P270" i="3"/>
  <c r="O270" i="3"/>
  <c r="N270" i="3"/>
  <c r="M270" i="3"/>
  <c r="L270" i="3"/>
  <c r="P269" i="3"/>
  <c r="O269" i="3"/>
  <c r="N269" i="3"/>
  <c r="M269" i="3"/>
  <c r="L269" i="3"/>
  <c r="P268" i="3"/>
  <c r="O268" i="3"/>
  <c r="N268" i="3"/>
  <c r="M268" i="3"/>
  <c r="L268" i="3"/>
  <c r="P267" i="3"/>
  <c r="O267" i="3"/>
  <c r="N267" i="3"/>
  <c r="M267" i="3"/>
  <c r="L267" i="3"/>
  <c r="P266" i="3"/>
  <c r="O266" i="3"/>
  <c r="N266" i="3"/>
  <c r="M266" i="3"/>
  <c r="L266" i="3"/>
  <c r="P265" i="3"/>
  <c r="O265" i="3"/>
  <c r="N265" i="3"/>
  <c r="M265" i="3"/>
  <c r="L265" i="3"/>
  <c r="P264" i="3"/>
  <c r="O264" i="3"/>
  <c r="N264" i="3"/>
  <c r="M264" i="3"/>
  <c r="L264" i="3"/>
  <c r="P263" i="3"/>
  <c r="O263" i="3"/>
  <c r="N263" i="3"/>
  <c r="M263" i="3"/>
  <c r="L263" i="3"/>
  <c r="P262" i="3"/>
  <c r="O262" i="3"/>
  <c r="N262" i="3"/>
  <c r="M262" i="3"/>
  <c r="L262" i="3"/>
  <c r="P261" i="3"/>
  <c r="O261" i="3"/>
  <c r="N261" i="3"/>
  <c r="M261" i="3"/>
  <c r="L261" i="3"/>
  <c r="P260" i="3"/>
  <c r="O260" i="3"/>
  <c r="N260" i="3"/>
  <c r="M260" i="3"/>
  <c r="L260" i="3"/>
  <c r="P259" i="3"/>
  <c r="O259" i="3"/>
  <c r="N259" i="3"/>
  <c r="M259" i="3"/>
  <c r="L259" i="3"/>
  <c r="P258" i="3"/>
  <c r="O258" i="3"/>
  <c r="N258" i="3"/>
  <c r="M258" i="3"/>
  <c r="L258" i="3"/>
  <c r="P257" i="3"/>
  <c r="O257" i="3"/>
  <c r="N257" i="3"/>
  <c r="M257" i="3"/>
  <c r="L257" i="3"/>
  <c r="P256" i="3"/>
  <c r="O256" i="3"/>
  <c r="N256" i="3"/>
  <c r="M256" i="3"/>
  <c r="L256" i="3"/>
  <c r="P255" i="3"/>
  <c r="O255" i="3"/>
  <c r="N255" i="3"/>
  <c r="M255" i="3"/>
  <c r="L255" i="3"/>
  <c r="P254" i="3"/>
  <c r="O254" i="3"/>
  <c r="N254" i="3"/>
  <c r="M254" i="3"/>
  <c r="L254" i="3"/>
  <c r="P253" i="3"/>
  <c r="O253" i="3"/>
  <c r="N253" i="3"/>
  <c r="M253" i="3"/>
  <c r="L253" i="3"/>
  <c r="P252" i="3"/>
  <c r="O252" i="3"/>
  <c r="N252" i="3"/>
  <c r="M252" i="3"/>
  <c r="L252" i="3"/>
  <c r="P251" i="3"/>
  <c r="O251" i="3"/>
  <c r="N251" i="3"/>
  <c r="M251" i="3"/>
  <c r="L251" i="3"/>
  <c r="P250" i="3"/>
  <c r="O250" i="3"/>
  <c r="N250" i="3"/>
  <c r="M250" i="3"/>
  <c r="L250" i="3"/>
  <c r="P249" i="3"/>
  <c r="O249" i="3"/>
  <c r="N249" i="3"/>
  <c r="M249" i="3"/>
  <c r="L249" i="3"/>
  <c r="P248" i="3"/>
  <c r="O248" i="3"/>
  <c r="N248" i="3"/>
  <c r="M248" i="3"/>
  <c r="L248" i="3"/>
  <c r="P247" i="3"/>
  <c r="O247" i="3"/>
  <c r="N247" i="3"/>
  <c r="M247" i="3"/>
  <c r="L247" i="3"/>
  <c r="P246" i="3"/>
  <c r="O246" i="3"/>
  <c r="N246" i="3"/>
  <c r="M246" i="3"/>
  <c r="L246" i="3"/>
  <c r="P245" i="3"/>
  <c r="O245" i="3"/>
  <c r="N245" i="3"/>
  <c r="M245" i="3"/>
  <c r="L245" i="3"/>
  <c r="P244" i="3"/>
  <c r="O244" i="3"/>
  <c r="N244" i="3"/>
  <c r="M244" i="3"/>
  <c r="L244" i="3"/>
  <c r="P243" i="3"/>
  <c r="O243" i="3"/>
  <c r="N243" i="3"/>
  <c r="M243" i="3"/>
  <c r="L243" i="3"/>
  <c r="P242" i="3"/>
  <c r="O242" i="3"/>
  <c r="N242" i="3"/>
  <c r="M242" i="3"/>
  <c r="L242" i="3"/>
  <c r="P241" i="3"/>
  <c r="O241" i="3"/>
  <c r="N241" i="3"/>
  <c r="M241" i="3"/>
  <c r="L241" i="3"/>
  <c r="P240" i="3"/>
  <c r="O240" i="3"/>
  <c r="N240" i="3"/>
  <c r="M240" i="3"/>
  <c r="L240" i="3"/>
  <c r="P239" i="3"/>
  <c r="O239" i="3"/>
  <c r="N239" i="3"/>
  <c r="M239" i="3"/>
  <c r="L239" i="3"/>
  <c r="P238" i="3"/>
  <c r="O238" i="3"/>
  <c r="N238" i="3"/>
  <c r="M238" i="3"/>
  <c r="L238" i="3"/>
  <c r="P237" i="3"/>
  <c r="O237" i="3"/>
  <c r="N237" i="3"/>
  <c r="M237" i="3"/>
  <c r="L237" i="3"/>
  <c r="P236" i="3"/>
  <c r="O236" i="3"/>
  <c r="N236" i="3"/>
  <c r="M236" i="3"/>
  <c r="L236" i="3"/>
  <c r="P235" i="3"/>
  <c r="O235" i="3"/>
  <c r="N235" i="3"/>
  <c r="M235" i="3"/>
  <c r="L235" i="3"/>
  <c r="P234" i="3"/>
  <c r="O234" i="3"/>
  <c r="N234" i="3"/>
  <c r="M234" i="3"/>
  <c r="L234" i="3"/>
  <c r="P233" i="3"/>
  <c r="O233" i="3"/>
  <c r="N233" i="3"/>
  <c r="M233" i="3"/>
  <c r="L233" i="3"/>
  <c r="P232" i="3"/>
  <c r="O232" i="3"/>
  <c r="N232" i="3"/>
  <c r="M232" i="3"/>
  <c r="L232" i="3"/>
  <c r="P231" i="3"/>
  <c r="O231" i="3"/>
  <c r="N231" i="3"/>
  <c r="M231" i="3"/>
  <c r="L231" i="3"/>
  <c r="P230" i="3"/>
  <c r="O230" i="3"/>
  <c r="N230" i="3"/>
  <c r="M230" i="3"/>
  <c r="L230" i="3"/>
  <c r="P229" i="3"/>
  <c r="O229" i="3"/>
  <c r="N229" i="3"/>
  <c r="M229" i="3"/>
  <c r="L229" i="3"/>
  <c r="P228" i="3"/>
  <c r="O228" i="3"/>
  <c r="N228" i="3"/>
  <c r="M228" i="3"/>
  <c r="L228" i="3"/>
  <c r="P227" i="3"/>
  <c r="O227" i="3"/>
  <c r="N227" i="3"/>
  <c r="M227" i="3"/>
  <c r="L227" i="3"/>
  <c r="P226" i="3"/>
  <c r="O226" i="3"/>
  <c r="N226" i="3"/>
  <c r="M226" i="3"/>
  <c r="L226" i="3"/>
  <c r="P225" i="3"/>
  <c r="O225" i="3"/>
  <c r="N225" i="3"/>
  <c r="M225" i="3"/>
  <c r="L225" i="3"/>
  <c r="P224" i="3"/>
  <c r="O224" i="3"/>
  <c r="N224" i="3"/>
  <c r="M224" i="3"/>
  <c r="L224" i="3"/>
  <c r="P223" i="3"/>
  <c r="O223" i="3"/>
  <c r="N223" i="3"/>
  <c r="M223" i="3"/>
  <c r="L223" i="3"/>
  <c r="P222" i="3"/>
  <c r="O222" i="3"/>
  <c r="N222" i="3"/>
  <c r="M222" i="3"/>
  <c r="L222" i="3"/>
  <c r="P221" i="3"/>
  <c r="O221" i="3"/>
  <c r="N221" i="3"/>
  <c r="M221" i="3"/>
  <c r="L221" i="3"/>
  <c r="P220" i="3"/>
  <c r="O220" i="3"/>
  <c r="N220" i="3"/>
  <c r="M220" i="3"/>
  <c r="L220" i="3"/>
  <c r="P219" i="3"/>
  <c r="O219" i="3"/>
  <c r="N219" i="3"/>
  <c r="M219" i="3"/>
  <c r="L219" i="3"/>
  <c r="P218" i="3"/>
  <c r="O218" i="3"/>
  <c r="N218" i="3"/>
  <c r="M218" i="3"/>
  <c r="L218" i="3"/>
  <c r="P217" i="3"/>
  <c r="O217" i="3"/>
  <c r="N217" i="3"/>
  <c r="M217" i="3"/>
  <c r="L217" i="3"/>
  <c r="P216" i="3"/>
  <c r="O216" i="3"/>
  <c r="N216" i="3"/>
  <c r="M216" i="3"/>
  <c r="L216" i="3"/>
  <c r="P215" i="3"/>
  <c r="O215" i="3"/>
  <c r="N215" i="3"/>
  <c r="M215" i="3"/>
  <c r="L215" i="3"/>
  <c r="P214" i="3"/>
  <c r="O214" i="3"/>
  <c r="N214" i="3"/>
  <c r="M214" i="3"/>
  <c r="L214" i="3"/>
  <c r="P213" i="3"/>
  <c r="O213" i="3"/>
  <c r="N213" i="3"/>
  <c r="M213" i="3"/>
  <c r="L213" i="3"/>
  <c r="P212" i="3"/>
  <c r="O212" i="3"/>
  <c r="N212" i="3"/>
  <c r="M212" i="3"/>
  <c r="L212" i="3"/>
  <c r="P211" i="3"/>
  <c r="O211" i="3"/>
  <c r="N211" i="3"/>
  <c r="M211" i="3"/>
  <c r="L211" i="3"/>
  <c r="P210" i="3"/>
  <c r="O210" i="3"/>
  <c r="N210" i="3"/>
  <c r="M210" i="3"/>
  <c r="L210" i="3"/>
  <c r="P209" i="3"/>
  <c r="O209" i="3"/>
  <c r="N209" i="3"/>
  <c r="M209" i="3"/>
  <c r="L209" i="3"/>
  <c r="P208" i="3"/>
  <c r="O208" i="3"/>
  <c r="N208" i="3"/>
  <c r="M208" i="3"/>
  <c r="L208" i="3"/>
  <c r="P207" i="3"/>
  <c r="O207" i="3"/>
  <c r="N207" i="3"/>
  <c r="M207" i="3"/>
  <c r="L207" i="3"/>
  <c r="P206" i="3"/>
  <c r="O206" i="3"/>
  <c r="N206" i="3"/>
  <c r="M206" i="3"/>
  <c r="L206" i="3"/>
  <c r="P205" i="3"/>
  <c r="O205" i="3"/>
  <c r="N205" i="3"/>
  <c r="M205" i="3"/>
  <c r="L205" i="3"/>
  <c r="P204" i="3"/>
  <c r="O204" i="3"/>
  <c r="N204" i="3"/>
  <c r="M204" i="3"/>
  <c r="L204" i="3"/>
  <c r="P203" i="3"/>
  <c r="O203" i="3"/>
  <c r="N203" i="3"/>
  <c r="M203" i="3"/>
  <c r="L203" i="3"/>
  <c r="P202" i="3"/>
  <c r="O202" i="3"/>
  <c r="N202" i="3"/>
  <c r="M202" i="3"/>
  <c r="L202" i="3"/>
  <c r="P201" i="3"/>
  <c r="O201" i="3"/>
  <c r="N201" i="3"/>
  <c r="M201" i="3"/>
  <c r="L201" i="3"/>
  <c r="P200" i="3"/>
  <c r="O200" i="3"/>
  <c r="N200" i="3"/>
  <c r="M200" i="3"/>
  <c r="L200" i="3"/>
  <c r="P199" i="3"/>
  <c r="O199" i="3"/>
  <c r="N199" i="3"/>
  <c r="M199" i="3"/>
  <c r="L199" i="3"/>
  <c r="P198" i="3"/>
  <c r="O198" i="3"/>
  <c r="N198" i="3"/>
  <c r="M198" i="3"/>
  <c r="L198" i="3"/>
  <c r="P197" i="3"/>
  <c r="O197" i="3"/>
  <c r="N197" i="3"/>
  <c r="M197" i="3"/>
  <c r="L197" i="3"/>
  <c r="P196" i="3"/>
  <c r="O196" i="3"/>
  <c r="N196" i="3"/>
  <c r="M196" i="3"/>
  <c r="L196" i="3"/>
  <c r="P195" i="3"/>
  <c r="O195" i="3"/>
  <c r="N195" i="3"/>
  <c r="M195" i="3"/>
  <c r="L195" i="3"/>
  <c r="P194" i="3"/>
  <c r="O194" i="3"/>
  <c r="N194" i="3"/>
  <c r="M194" i="3"/>
  <c r="L194" i="3"/>
  <c r="P193" i="3"/>
  <c r="O193" i="3"/>
  <c r="N193" i="3"/>
  <c r="M193" i="3"/>
  <c r="L193" i="3"/>
  <c r="P192" i="3"/>
  <c r="O192" i="3"/>
  <c r="N192" i="3"/>
  <c r="M192" i="3"/>
  <c r="L192" i="3"/>
  <c r="P191" i="3"/>
  <c r="O191" i="3"/>
  <c r="N191" i="3"/>
  <c r="M191" i="3"/>
  <c r="L191" i="3"/>
  <c r="P190" i="3"/>
  <c r="O190" i="3"/>
  <c r="N190" i="3"/>
  <c r="M190" i="3"/>
  <c r="L190" i="3"/>
  <c r="P189" i="3"/>
  <c r="O189" i="3"/>
  <c r="N189" i="3"/>
  <c r="M189" i="3"/>
  <c r="L189" i="3"/>
  <c r="P188" i="3"/>
  <c r="O188" i="3"/>
  <c r="N188" i="3"/>
  <c r="M188" i="3"/>
  <c r="L188" i="3"/>
  <c r="P187" i="3"/>
  <c r="O187" i="3"/>
  <c r="N187" i="3"/>
  <c r="M187" i="3"/>
  <c r="L187" i="3"/>
  <c r="P186" i="3"/>
  <c r="O186" i="3"/>
  <c r="N186" i="3"/>
  <c r="M186" i="3"/>
  <c r="L186" i="3"/>
  <c r="P185" i="3"/>
  <c r="O185" i="3"/>
  <c r="N185" i="3"/>
  <c r="M185" i="3"/>
  <c r="L185" i="3"/>
  <c r="P184" i="3"/>
  <c r="O184" i="3"/>
  <c r="N184" i="3"/>
  <c r="M184" i="3"/>
  <c r="L184" i="3"/>
  <c r="P183" i="3"/>
  <c r="O183" i="3"/>
  <c r="N183" i="3"/>
  <c r="M183" i="3"/>
  <c r="L183" i="3"/>
  <c r="P182" i="3"/>
  <c r="O182" i="3"/>
  <c r="N182" i="3"/>
  <c r="M182" i="3"/>
  <c r="L182" i="3"/>
  <c r="P181" i="3"/>
  <c r="O181" i="3"/>
  <c r="N181" i="3"/>
  <c r="M181" i="3"/>
  <c r="L181" i="3"/>
  <c r="P180" i="3"/>
  <c r="O180" i="3"/>
  <c r="N180" i="3"/>
  <c r="M180" i="3"/>
  <c r="L180" i="3"/>
  <c r="P179" i="3"/>
  <c r="O179" i="3"/>
  <c r="N179" i="3"/>
  <c r="M179" i="3"/>
  <c r="L179" i="3"/>
  <c r="P178" i="3"/>
  <c r="O178" i="3"/>
  <c r="N178" i="3"/>
  <c r="M178" i="3"/>
  <c r="L178" i="3"/>
  <c r="P177" i="3"/>
  <c r="O177" i="3"/>
  <c r="N177" i="3"/>
  <c r="M177" i="3"/>
  <c r="L177" i="3"/>
  <c r="P176" i="3"/>
  <c r="O176" i="3"/>
  <c r="N176" i="3"/>
  <c r="M176" i="3"/>
  <c r="L176" i="3"/>
  <c r="P175" i="3"/>
  <c r="O175" i="3"/>
  <c r="N175" i="3"/>
  <c r="M175" i="3"/>
  <c r="L175" i="3"/>
  <c r="P174" i="3"/>
  <c r="O174" i="3"/>
  <c r="N174" i="3"/>
  <c r="M174" i="3"/>
  <c r="L174" i="3"/>
  <c r="P173" i="3"/>
  <c r="O173" i="3"/>
  <c r="N173" i="3"/>
  <c r="M173" i="3"/>
  <c r="L173" i="3"/>
  <c r="P172" i="3"/>
  <c r="O172" i="3"/>
  <c r="N172" i="3"/>
  <c r="M172" i="3"/>
  <c r="L172" i="3"/>
  <c r="P171" i="3"/>
  <c r="O171" i="3"/>
  <c r="N171" i="3"/>
  <c r="M171" i="3"/>
  <c r="L171" i="3"/>
  <c r="P170" i="3"/>
  <c r="O170" i="3"/>
  <c r="N170" i="3"/>
  <c r="M170" i="3"/>
  <c r="L170" i="3"/>
  <c r="P169" i="3"/>
  <c r="O169" i="3"/>
  <c r="N169" i="3"/>
  <c r="M169" i="3"/>
  <c r="L169" i="3"/>
  <c r="P168" i="3"/>
  <c r="O168" i="3"/>
  <c r="N168" i="3"/>
  <c r="M168" i="3"/>
  <c r="L168" i="3"/>
  <c r="P167" i="3"/>
  <c r="O167" i="3"/>
  <c r="N167" i="3"/>
  <c r="M167" i="3"/>
  <c r="L167" i="3"/>
  <c r="P166" i="3"/>
  <c r="O166" i="3"/>
  <c r="N166" i="3"/>
  <c r="M166" i="3"/>
  <c r="L166" i="3"/>
  <c r="P165" i="3"/>
  <c r="O165" i="3"/>
  <c r="N165" i="3"/>
  <c r="M165" i="3"/>
  <c r="L165" i="3"/>
  <c r="P164" i="3"/>
  <c r="O164" i="3"/>
  <c r="N164" i="3"/>
  <c r="M164" i="3"/>
  <c r="L164" i="3"/>
  <c r="P163" i="3"/>
  <c r="O163" i="3"/>
  <c r="N163" i="3"/>
  <c r="M163" i="3"/>
  <c r="L163" i="3"/>
  <c r="P162" i="3"/>
  <c r="O162" i="3"/>
  <c r="N162" i="3"/>
  <c r="M162" i="3"/>
  <c r="L162" i="3"/>
  <c r="P161" i="3"/>
  <c r="O161" i="3"/>
  <c r="N161" i="3"/>
  <c r="M161" i="3"/>
  <c r="L161" i="3"/>
  <c r="P160" i="3"/>
  <c r="O160" i="3"/>
  <c r="N160" i="3"/>
  <c r="M160" i="3"/>
  <c r="L160" i="3"/>
  <c r="P159" i="3"/>
  <c r="O159" i="3"/>
  <c r="N159" i="3"/>
  <c r="M159" i="3"/>
  <c r="L159" i="3"/>
  <c r="P158" i="3"/>
  <c r="O158" i="3"/>
  <c r="N158" i="3"/>
  <c r="M158" i="3"/>
  <c r="L158" i="3"/>
  <c r="P157" i="3"/>
  <c r="O157" i="3"/>
  <c r="N157" i="3"/>
  <c r="M157" i="3"/>
  <c r="L157" i="3"/>
  <c r="P156" i="3"/>
  <c r="O156" i="3"/>
  <c r="N156" i="3"/>
  <c r="M156" i="3"/>
  <c r="L156" i="3"/>
  <c r="P155" i="3"/>
  <c r="O155" i="3"/>
  <c r="N155" i="3"/>
  <c r="M155" i="3"/>
  <c r="L155" i="3"/>
  <c r="P154" i="3"/>
  <c r="O154" i="3"/>
  <c r="N154" i="3"/>
  <c r="M154" i="3"/>
  <c r="L154" i="3"/>
  <c r="P153" i="3"/>
  <c r="O153" i="3"/>
  <c r="N153" i="3"/>
  <c r="M153" i="3"/>
  <c r="L153" i="3"/>
  <c r="P152" i="3"/>
  <c r="O152" i="3"/>
  <c r="N152" i="3"/>
  <c r="M152" i="3"/>
  <c r="L152" i="3"/>
  <c r="P151" i="3"/>
  <c r="O151" i="3"/>
  <c r="N151" i="3"/>
  <c r="M151" i="3"/>
  <c r="L151" i="3"/>
  <c r="P150" i="3"/>
  <c r="O150" i="3"/>
  <c r="N150" i="3"/>
  <c r="M150" i="3"/>
  <c r="L150" i="3"/>
  <c r="P149" i="3"/>
  <c r="O149" i="3"/>
  <c r="N149" i="3"/>
  <c r="M149" i="3"/>
  <c r="L149" i="3"/>
  <c r="P148" i="3"/>
  <c r="O148" i="3"/>
  <c r="N148" i="3"/>
  <c r="M148" i="3"/>
  <c r="L148" i="3"/>
  <c r="P147" i="3"/>
  <c r="O147" i="3"/>
  <c r="N147" i="3"/>
  <c r="M147" i="3"/>
  <c r="L147" i="3"/>
  <c r="P146" i="3"/>
  <c r="O146" i="3"/>
  <c r="N146" i="3"/>
  <c r="M146" i="3"/>
  <c r="L146" i="3"/>
  <c r="P145" i="3"/>
  <c r="O145" i="3"/>
  <c r="N145" i="3"/>
  <c r="M145" i="3"/>
  <c r="L145" i="3"/>
  <c r="P144" i="3"/>
  <c r="O144" i="3"/>
  <c r="N144" i="3"/>
  <c r="M144" i="3"/>
  <c r="L144" i="3"/>
  <c r="P143" i="3"/>
  <c r="O143" i="3"/>
  <c r="N143" i="3"/>
  <c r="M143" i="3"/>
  <c r="L143" i="3"/>
  <c r="P142" i="3"/>
  <c r="O142" i="3"/>
  <c r="N142" i="3"/>
  <c r="M142" i="3"/>
  <c r="L142" i="3"/>
  <c r="P141" i="3"/>
  <c r="O141" i="3"/>
  <c r="N141" i="3"/>
  <c r="M141" i="3"/>
  <c r="L141" i="3"/>
  <c r="P140" i="3"/>
  <c r="O140" i="3"/>
  <c r="N140" i="3"/>
  <c r="M140" i="3"/>
  <c r="L140" i="3"/>
  <c r="P139" i="3"/>
  <c r="O139" i="3"/>
  <c r="N139" i="3"/>
  <c r="M139" i="3"/>
  <c r="L139" i="3"/>
  <c r="P138" i="3"/>
  <c r="O138" i="3"/>
  <c r="N138" i="3"/>
  <c r="M138" i="3"/>
  <c r="L138" i="3"/>
  <c r="P137" i="3"/>
  <c r="O137" i="3"/>
  <c r="N137" i="3"/>
  <c r="M137" i="3"/>
  <c r="L137" i="3"/>
  <c r="P136" i="3"/>
  <c r="O136" i="3"/>
  <c r="N136" i="3"/>
  <c r="M136" i="3"/>
  <c r="L136" i="3"/>
  <c r="P135" i="3"/>
  <c r="O135" i="3"/>
  <c r="N135" i="3"/>
  <c r="M135" i="3"/>
  <c r="L135" i="3"/>
  <c r="P134" i="3"/>
  <c r="O134" i="3"/>
  <c r="N134" i="3"/>
  <c r="M134" i="3"/>
  <c r="L134" i="3"/>
  <c r="P133" i="3"/>
  <c r="O133" i="3"/>
  <c r="N133" i="3"/>
  <c r="M133" i="3"/>
  <c r="L133" i="3"/>
  <c r="P132" i="3"/>
  <c r="O132" i="3"/>
  <c r="N132" i="3"/>
  <c r="M132" i="3"/>
  <c r="L132" i="3"/>
  <c r="P131" i="3"/>
  <c r="O131" i="3"/>
  <c r="N131" i="3"/>
  <c r="M131" i="3"/>
  <c r="L131" i="3"/>
  <c r="P130" i="3"/>
  <c r="O130" i="3"/>
  <c r="N130" i="3"/>
  <c r="M130" i="3"/>
  <c r="L130" i="3"/>
  <c r="P129" i="3"/>
  <c r="O129" i="3"/>
  <c r="N129" i="3"/>
  <c r="M129" i="3"/>
  <c r="L129" i="3"/>
  <c r="P128" i="3"/>
  <c r="O128" i="3"/>
  <c r="N128" i="3"/>
  <c r="M128" i="3"/>
  <c r="L128" i="3"/>
  <c r="P127" i="3"/>
  <c r="O127" i="3"/>
  <c r="N127" i="3"/>
  <c r="M127" i="3"/>
  <c r="L127" i="3"/>
  <c r="P126" i="3"/>
  <c r="O126" i="3"/>
  <c r="N126" i="3"/>
  <c r="M126" i="3"/>
  <c r="L126" i="3"/>
  <c r="P125" i="3"/>
  <c r="O125" i="3"/>
  <c r="N125" i="3"/>
  <c r="M125" i="3"/>
  <c r="L125" i="3"/>
  <c r="P124" i="3"/>
  <c r="O124" i="3"/>
  <c r="N124" i="3"/>
  <c r="M124" i="3"/>
  <c r="L124" i="3"/>
  <c r="P123" i="3"/>
  <c r="O123" i="3"/>
  <c r="N123" i="3"/>
  <c r="M123" i="3"/>
  <c r="L123" i="3"/>
  <c r="P122" i="3"/>
  <c r="O122" i="3"/>
  <c r="N122" i="3"/>
  <c r="M122" i="3"/>
  <c r="L122" i="3"/>
  <c r="P121" i="3"/>
  <c r="O121" i="3"/>
  <c r="N121" i="3"/>
  <c r="M121" i="3"/>
  <c r="L121" i="3"/>
  <c r="P120" i="3"/>
  <c r="O120" i="3"/>
  <c r="N120" i="3"/>
  <c r="M120" i="3"/>
  <c r="L120" i="3"/>
  <c r="P119" i="3"/>
  <c r="O119" i="3"/>
  <c r="N119" i="3"/>
  <c r="M119" i="3"/>
  <c r="L119" i="3"/>
  <c r="P118" i="3"/>
  <c r="O118" i="3"/>
  <c r="N118" i="3"/>
  <c r="M118" i="3"/>
  <c r="L118" i="3"/>
  <c r="P117" i="3"/>
  <c r="O117" i="3"/>
  <c r="N117" i="3"/>
  <c r="M117" i="3"/>
  <c r="L117" i="3"/>
  <c r="P116" i="3"/>
  <c r="O116" i="3"/>
  <c r="N116" i="3"/>
  <c r="M116" i="3"/>
  <c r="L116" i="3"/>
  <c r="P115" i="3"/>
  <c r="O115" i="3"/>
  <c r="N115" i="3"/>
  <c r="M115" i="3"/>
  <c r="L115" i="3"/>
  <c r="P114" i="3"/>
  <c r="O114" i="3"/>
  <c r="N114" i="3"/>
  <c r="M114" i="3"/>
  <c r="L114" i="3"/>
  <c r="P113" i="3"/>
  <c r="O113" i="3"/>
  <c r="N113" i="3"/>
  <c r="M113" i="3"/>
  <c r="L113" i="3"/>
  <c r="P112" i="3"/>
  <c r="O112" i="3"/>
  <c r="N112" i="3"/>
  <c r="M112" i="3"/>
  <c r="L112" i="3"/>
  <c r="P111" i="3"/>
  <c r="O111" i="3"/>
  <c r="N111" i="3"/>
  <c r="M111" i="3"/>
  <c r="L111" i="3"/>
  <c r="P110" i="3"/>
  <c r="O110" i="3"/>
  <c r="N110" i="3"/>
  <c r="M110" i="3"/>
  <c r="L110" i="3"/>
  <c r="P109" i="3"/>
  <c r="O109" i="3"/>
  <c r="N109" i="3"/>
  <c r="M109" i="3"/>
  <c r="L109" i="3"/>
  <c r="P108" i="3"/>
  <c r="O108" i="3"/>
  <c r="N108" i="3"/>
  <c r="M108" i="3"/>
  <c r="L108" i="3"/>
  <c r="P107" i="3"/>
  <c r="O107" i="3"/>
  <c r="N107" i="3"/>
  <c r="M107" i="3"/>
  <c r="L107" i="3"/>
  <c r="P106" i="3"/>
  <c r="O106" i="3"/>
  <c r="N106" i="3"/>
  <c r="M106" i="3"/>
  <c r="L106" i="3"/>
  <c r="P105" i="3"/>
  <c r="O105" i="3"/>
  <c r="N105" i="3"/>
  <c r="M105" i="3"/>
  <c r="L105" i="3"/>
  <c r="P104" i="3"/>
  <c r="O104" i="3"/>
  <c r="N104" i="3"/>
  <c r="M104" i="3"/>
  <c r="L104" i="3"/>
  <c r="P103" i="3"/>
  <c r="O103" i="3"/>
  <c r="N103" i="3"/>
  <c r="M103" i="3"/>
  <c r="L103" i="3"/>
  <c r="P102" i="3"/>
  <c r="O102" i="3"/>
  <c r="N102" i="3"/>
  <c r="M102" i="3"/>
  <c r="L102" i="3"/>
  <c r="P101" i="3"/>
  <c r="O101" i="3"/>
  <c r="N101" i="3"/>
  <c r="M101" i="3"/>
  <c r="L101" i="3"/>
  <c r="P100" i="3"/>
  <c r="O100" i="3"/>
  <c r="N100" i="3"/>
  <c r="M100" i="3"/>
  <c r="L100" i="3"/>
  <c r="P99" i="3"/>
  <c r="O99" i="3"/>
  <c r="N99" i="3"/>
  <c r="M99" i="3"/>
  <c r="L99" i="3"/>
  <c r="P98" i="3"/>
  <c r="O98" i="3"/>
  <c r="N98" i="3"/>
  <c r="M98" i="3"/>
  <c r="L98" i="3"/>
  <c r="P97" i="3"/>
  <c r="O97" i="3"/>
  <c r="N97" i="3"/>
  <c r="M97" i="3"/>
  <c r="L97" i="3"/>
  <c r="P96" i="3"/>
  <c r="O96" i="3"/>
  <c r="N96" i="3"/>
  <c r="M96" i="3"/>
  <c r="L96" i="3"/>
  <c r="P95" i="3"/>
  <c r="O95" i="3"/>
  <c r="N95" i="3"/>
  <c r="M95" i="3"/>
  <c r="L95" i="3"/>
  <c r="P94" i="3"/>
  <c r="O94" i="3"/>
  <c r="N94" i="3"/>
  <c r="M94" i="3"/>
  <c r="L94" i="3"/>
  <c r="P93" i="3"/>
  <c r="O93" i="3"/>
  <c r="N93" i="3"/>
  <c r="M93" i="3"/>
  <c r="L93" i="3"/>
  <c r="P92" i="3"/>
  <c r="O92" i="3"/>
  <c r="N92" i="3"/>
  <c r="M92" i="3"/>
  <c r="L92" i="3"/>
  <c r="P91" i="3"/>
  <c r="O91" i="3"/>
  <c r="N91" i="3"/>
  <c r="M91" i="3"/>
  <c r="L91" i="3"/>
  <c r="P90" i="3"/>
  <c r="O90" i="3"/>
  <c r="N90" i="3"/>
  <c r="M90" i="3"/>
  <c r="L90" i="3"/>
  <c r="P89" i="3"/>
  <c r="O89" i="3"/>
  <c r="N89" i="3"/>
  <c r="M89" i="3"/>
  <c r="L89" i="3"/>
  <c r="P88" i="3"/>
  <c r="O88" i="3"/>
  <c r="N88" i="3"/>
  <c r="M88" i="3"/>
  <c r="L88" i="3"/>
  <c r="P87" i="3"/>
  <c r="O87" i="3"/>
  <c r="N87" i="3"/>
  <c r="M87" i="3"/>
  <c r="L87" i="3"/>
  <c r="P86" i="3"/>
  <c r="O86" i="3"/>
  <c r="N86" i="3"/>
  <c r="M86" i="3"/>
  <c r="L86" i="3"/>
  <c r="P85" i="3"/>
  <c r="O85" i="3"/>
  <c r="N85" i="3"/>
  <c r="M85" i="3"/>
  <c r="L85" i="3"/>
  <c r="P84" i="3"/>
  <c r="O84" i="3"/>
  <c r="N84" i="3"/>
  <c r="M84" i="3"/>
  <c r="L84" i="3"/>
  <c r="P83" i="3"/>
  <c r="O83" i="3"/>
  <c r="N83" i="3"/>
  <c r="M83" i="3"/>
  <c r="L83" i="3"/>
  <c r="P82" i="3"/>
  <c r="O82" i="3"/>
  <c r="N82" i="3"/>
  <c r="M82" i="3"/>
  <c r="L82" i="3"/>
  <c r="P81" i="3"/>
  <c r="O81" i="3"/>
  <c r="N81" i="3"/>
  <c r="M81" i="3"/>
  <c r="L81" i="3"/>
  <c r="P80" i="3"/>
  <c r="O80" i="3"/>
  <c r="N80" i="3"/>
  <c r="M80" i="3"/>
  <c r="L80" i="3"/>
  <c r="P79" i="3"/>
  <c r="O79" i="3"/>
  <c r="N79" i="3"/>
  <c r="M79" i="3"/>
  <c r="L79" i="3"/>
  <c r="P78" i="3"/>
  <c r="O78" i="3"/>
  <c r="N78" i="3"/>
  <c r="M78" i="3"/>
  <c r="L78" i="3"/>
  <c r="P77" i="3"/>
  <c r="O77" i="3"/>
  <c r="N77" i="3"/>
  <c r="M77" i="3"/>
  <c r="L77" i="3"/>
  <c r="P76" i="3"/>
  <c r="O76" i="3"/>
  <c r="N76" i="3"/>
  <c r="M76" i="3"/>
  <c r="L76" i="3"/>
  <c r="P75" i="3"/>
  <c r="O75" i="3"/>
  <c r="N75" i="3"/>
  <c r="M75" i="3"/>
  <c r="L75" i="3"/>
  <c r="P74" i="3"/>
  <c r="O74" i="3"/>
  <c r="N74" i="3"/>
  <c r="M74" i="3"/>
  <c r="L74" i="3"/>
  <c r="P73" i="3"/>
  <c r="O73" i="3"/>
  <c r="N73" i="3"/>
  <c r="M73" i="3"/>
  <c r="L73" i="3"/>
  <c r="P72" i="3"/>
  <c r="O72" i="3"/>
  <c r="N72" i="3"/>
  <c r="M72" i="3"/>
  <c r="L72" i="3"/>
  <c r="P71" i="3"/>
  <c r="O71" i="3"/>
  <c r="N71" i="3"/>
  <c r="M71" i="3"/>
  <c r="L71" i="3"/>
  <c r="P70" i="3"/>
  <c r="O70" i="3"/>
  <c r="N70" i="3"/>
  <c r="M70" i="3"/>
  <c r="L70" i="3"/>
  <c r="P69" i="3"/>
  <c r="O69" i="3"/>
  <c r="N69" i="3"/>
  <c r="M69" i="3"/>
  <c r="L69" i="3"/>
  <c r="P68" i="3"/>
  <c r="O68" i="3"/>
  <c r="N68" i="3"/>
  <c r="M68" i="3"/>
  <c r="L68" i="3"/>
  <c r="P67" i="3"/>
  <c r="O67" i="3"/>
  <c r="N67" i="3"/>
  <c r="M67" i="3"/>
  <c r="L67" i="3"/>
  <c r="P66" i="3"/>
  <c r="O66" i="3"/>
  <c r="N66" i="3"/>
  <c r="M66" i="3"/>
  <c r="L66" i="3"/>
  <c r="P65" i="3"/>
  <c r="O65" i="3"/>
  <c r="N65" i="3"/>
  <c r="M65" i="3"/>
  <c r="L65" i="3"/>
  <c r="P64" i="3"/>
  <c r="O64" i="3"/>
  <c r="N64" i="3"/>
  <c r="M64" i="3"/>
  <c r="L64" i="3"/>
  <c r="P63" i="3"/>
  <c r="O63" i="3"/>
  <c r="N63" i="3"/>
  <c r="M63" i="3"/>
  <c r="L63" i="3"/>
  <c r="P62" i="3"/>
  <c r="O62" i="3"/>
  <c r="N62" i="3"/>
  <c r="M62" i="3"/>
  <c r="L62" i="3"/>
  <c r="P61" i="3"/>
  <c r="O61" i="3"/>
  <c r="N61" i="3"/>
  <c r="M61" i="3"/>
  <c r="L61" i="3"/>
  <c r="P60" i="3"/>
  <c r="O60" i="3"/>
  <c r="N60" i="3"/>
  <c r="M60" i="3"/>
  <c r="L60" i="3"/>
  <c r="P59" i="3"/>
  <c r="O59" i="3"/>
  <c r="N59" i="3"/>
  <c r="M59" i="3"/>
  <c r="L59" i="3"/>
  <c r="P58" i="3"/>
  <c r="O58" i="3"/>
  <c r="N58" i="3"/>
  <c r="M58" i="3"/>
  <c r="L58" i="3"/>
  <c r="P57" i="3"/>
  <c r="O57" i="3"/>
  <c r="N57" i="3"/>
  <c r="M57" i="3"/>
  <c r="L57" i="3"/>
  <c r="P56" i="3"/>
  <c r="O56" i="3"/>
  <c r="N56" i="3"/>
  <c r="M56" i="3"/>
  <c r="L56" i="3"/>
  <c r="P55" i="3"/>
  <c r="O55" i="3"/>
  <c r="N55" i="3"/>
  <c r="M55" i="3"/>
  <c r="L55" i="3"/>
  <c r="P54" i="3"/>
  <c r="O54" i="3"/>
  <c r="N54" i="3"/>
  <c r="M54" i="3"/>
  <c r="L54" i="3"/>
  <c r="P53" i="3"/>
  <c r="O53" i="3"/>
  <c r="N53" i="3"/>
  <c r="M53" i="3"/>
  <c r="L53" i="3"/>
  <c r="P52" i="3"/>
  <c r="O52" i="3"/>
  <c r="N52" i="3"/>
  <c r="M52" i="3"/>
  <c r="L52" i="3"/>
  <c r="P51" i="3"/>
  <c r="O51" i="3"/>
  <c r="N51" i="3"/>
  <c r="M51" i="3"/>
  <c r="L51" i="3"/>
  <c r="P50" i="3"/>
  <c r="O50" i="3"/>
  <c r="N50" i="3"/>
  <c r="M50" i="3"/>
  <c r="L50" i="3"/>
  <c r="P49" i="3"/>
  <c r="O49" i="3"/>
  <c r="N49" i="3"/>
  <c r="M49" i="3"/>
  <c r="L49" i="3"/>
  <c r="P48" i="3"/>
  <c r="O48" i="3"/>
  <c r="N48" i="3"/>
  <c r="M48" i="3"/>
  <c r="L48" i="3"/>
  <c r="P47" i="3"/>
  <c r="O47" i="3"/>
  <c r="N47" i="3"/>
  <c r="M47" i="3"/>
  <c r="L47" i="3"/>
  <c r="P46" i="3"/>
  <c r="O46" i="3"/>
  <c r="N46" i="3"/>
  <c r="M46" i="3"/>
  <c r="L46" i="3"/>
  <c r="P45" i="3"/>
  <c r="O45" i="3"/>
  <c r="N45" i="3"/>
  <c r="M45" i="3"/>
  <c r="L45" i="3"/>
  <c r="P44" i="3"/>
  <c r="O44" i="3"/>
  <c r="N44" i="3"/>
  <c r="M44" i="3"/>
  <c r="L44" i="3"/>
  <c r="P43" i="3"/>
  <c r="O43" i="3"/>
  <c r="N43" i="3"/>
  <c r="M43" i="3"/>
  <c r="L43" i="3"/>
  <c r="P42" i="3"/>
  <c r="O42" i="3"/>
  <c r="N42" i="3"/>
  <c r="M42" i="3"/>
  <c r="L42" i="3"/>
  <c r="P41" i="3"/>
  <c r="O41" i="3"/>
  <c r="N41" i="3"/>
  <c r="M41" i="3"/>
  <c r="L41" i="3"/>
  <c r="P40" i="3"/>
  <c r="O40" i="3"/>
  <c r="N40" i="3"/>
  <c r="M40" i="3"/>
  <c r="L40" i="3"/>
  <c r="P39" i="3"/>
  <c r="O39" i="3"/>
  <c r="N39" i="3"/>
  <c r="M39" i="3"/>
  <c r="L39" i="3"/>
  <c r="P38" i="3"/>
  <c r="O38" i="3"/>
  <c r="N38" i="3"/>
  <c r="M38" i="3"/>
  <c r="L38" i="3"/>
  <c r="P37" i="3"/>
  <c r="O37" i="3"/>
  <c r="N37" i="3"/>
  <c r="M37" i="3"/>
  <c r="L37" i="3"/>
  <c r="P36" i="3"/>
  <c r="O36" i="3"/>
  <c r="N36" i="3"/>
  <c r="M36" i="3"/>
  <c r="L36" i="3"/>
  <c r="P35" i="3"/>
  <c r="O35" i="3"/>
  <c r="N35" i="3"/>
  <c r="M35" i="3"/>
  <c r="L35" i="3"/>
  <c r="P34" i="3"/>
  <c r="O34" i="3"/>
  <c r="N34" i="3"/>
  <c r="M34" i="3"/>
  <c r="L34" i="3"/>
  <c r="P33" i="3"/>
  <c r="O33" i="3"/>
  <c r="N33" i="3"/>
  <c r="M33" i="3"/>
  <c r="L33" i="3"/>
  <c r="P32" i="3"/>
  <c r="O32" i="3"/>
  <c r="N32" i="3"/>
  <c r="M32" i="3"/>
  <c r="L32" i="3"/>
  <c r="P31" i="3"/>
  <c r="O31" i="3"/>
  <c r="N31" i="3"/>
  <c r="M31" i="3"/>
  <c r="L31" i="3"/>
  <c r="P30" i="3"/>
  <c r="O30" i="3"/>
  <c r="N30" i="3"/>
  <c r="M30" i="3"/>
  <c r="L30" i="3"/>
  <c r="P29" i="3"/>
  <c r="O29" i="3"/>
  <c r="N29" i="3"/>
  <c r="M29" i="3"/>
  <c r="L29" i="3"/>
  <c r="P28" i="3"/>
  <c r="O28" i="3"/>
  <c r="N28" i="3"/>
  <c r="M28" i="3"/>
  <c r="L28" i="3"/>
  <c r="P27" i="3"/>
  <c r="O27" i="3"/>
  <c r="N27" i="3"/>
  <c r="M27" i="3"/>
  <c r="L27" i="3"/>
  <c r="P26" i="3"/>
  <c r="O26" i="3"/>
  <c r="N26" i="3"/>
  <c r="M26" i="3"/>
  <c r="L26" i="3"/>
  <c r="P25" i="3"/>
  <c r="O25" i="3"/>
  <c r="N25" i="3"/>
  <c r="M25" i="3"/>
  <c r="L25" i="3"/>
  <c r="P24" i="3"/>
  <c r="O24" i="3"/>
  <c r="N24" i="3"/>
  <c r="M24" i="3"/>
  <c r="L24" i="3"/>
  <c r="P23" i="3"/>
  <c r="O23" i="3"/>
  <c r="N23" i="3"/>
  <c r="M23" i="3"/>
  <c r="L23" i="3"/>
  <c r="P22" i="3"/>
  <c r="O22" i="3"/>
  <c r="N22" i="3"/>
  <c r="M22" i="3"/>
  <c r="L22" i="3"/>
  <c r="P21" i="3"/>
  <c r="O21" i="3"/>
  <c r="N21" i="3"/>
  <c r="M21" i="3"/>
  <c r="L21" i="3"/>
  <c r="P20" i="3"/>
  <c r="O20" i="3"/>
  <c r="N20" i="3"/>
  <c r="M20" i="3"/>
  <c r="L20" i="3"/>
  <c r="P19" i="3"/>
  <c r="O19" i="3"/>
  <c r="N19" i="3"/>
  <c r="M19" i="3"/>
  <c r="L19" i="3"/>
  <c r="P18" i="3"/>
  <c r="O18" i="3"/>
  <c r="N18" i="3"/>
  <c r="M18" i="3"/>
  <c r="L18" i="3"/>
  <c r="P17" i="3"/>
  <c r="O17" i="3"/>
  <c r="N17" i="3"/>
  <c r="M17" i="3"/>
  <c r="L17" i="3"/>
  <c r="P16" i="3"/>
  <c r="O16" i="3"/>
  <c r="N16" i="3"/>
  <c r="M16" i="3"/>
  <c r="L16" i="3"/>
  <c r="P15" i="3"/>
  <c r="O15" i="3"/>
  <c r="N15" i="3"/>
  <c r="M15" i="3"/>
  <c r="L15" i="3"/>
  <c r="P14" i="3"/>
  <c r="O14" i="3"/>
  <c r="N14" i="3"/>
  <c r="M14" i="3"/>
  <c r="L14" i="3"/>
  <c r="P13" i="3"/>
  <c r="O13" i="3"/>
  <c r="N13" i="3"/>
  <c r="M13" i="3"/>
  <c r="L13" i="3"/>
  <c r="P12" i="3"/>
  <c r="O12" i="3"/>
  <c r="N12" i="3"/>
  <c r="M12" i="3"/>
  <c r="L12" i="3"/>
  <c r="P11" i="3"/>
  <c r="O11" i="3"/>
  <c r="N11" i="3"/>
  <c r="M11" i="3"/>
  <c r="L11" i="3"/>
  <c r="P10" i="3"/>
  <c r="O10" i="3"/>
  <c r="N10" i="3"/>
  <c r="M10" i="3"/>
  <c r="L10" i="3"/>
  <c r="P9" i="3"/>
  <c r="O9" i="3"/>
  <c r="N9" i="3"/>
  <c r="M9" i="3"/>
  <c r="L9" i="3"/>
  <c r="P8" i="3"/>
  <c r="O8" i="3"/>
  <c r="N8" i="3"/>
  <c r="M8" i="3"/>
  <c r="L8" i="3"/>
  <c r="P7" i="3"/>
  <c r="O7" i="3"/>
  <c r="N7" i="3"/>
  <c r="M7" i="3"/>
  <c r="L7" i="3"/>
  <c r="P6" i="3"/>
  <c r="O6" i="3"/>
  <c r="N6" i="3"/>
  <c r="M6" i="3"/>
  <c r="L6" i="3"/>
  <c r="P5" i="3"/>
  <c r="O5" i="3"/>
  <c r="N5" i="3"/>
  <c r="M5" i="3"/>
  <c r="L5" i="3"/>
  <c r="P4" i="3"/>
  <c r="O4" i="3"/>
  <c r="N4" i="3"/>
  <c r="M4" i="3"/>
  <c r="L4" i="3"/>
  <c r="P3" i="3"/>
  <c r="O3" i="3"/>
  <c r="N3" i="3"/>
  <c r="M3" i="3"/>
  <c r="L3" i="3"/>
  <c r="P2" i="3"/>
  <c r="O2" i="3"/>
  <c r="N2" i="3"/>
  <c r="M2" i="3"/>
  <c r="L2" i="3"/>
  <c r="T14" i="1"/>
  <c r="T13" i="1"/>
  <c r="W12" i="1"/>
  <c r="T12" i="1"/>
  <c r="N12" i="1"/>
  <c r="M12" i="1"/>
  <c r="T11" i="1"/>
  <c r="W14" i="1" s="1"/>
  <c r="N10" i="1"/>
  <c r="M10" i="1"/>
  <c r="T8" i="1"/>
  <c r="P8" i="1"/>
  <c r="H12" i="13" s="1"/>
  <c r="N8" i="1"/>
  <c r="M8" i="1"/>
  <c r="F8" i="1"/>
  <c r="T7" i="1"/>
  <c r="T6" i="1"/>
  <c r="Q6" i="1"/>
  <c r="P6" i="1"/>
  <c r="B9" i="13" s="1"/>
  <c r="H9" i="13" s="1"/>
  <c r="N6" i="1"/>
  <c r="M6" i="1"/>
  <c r="F6" i="1"/>
  <c r="T5" i="1"/>
  <c r="W8" i="1" l="1"/>
  <c r="I47" i="6"/>
  <c r="C47" i="6" s="1"/>
  <c r="I44" i="6"/>
  <c r="C44" i="6" s="1"/>
  <c r="I50" i="6"/>
  <c r="C50" i="6" s="1"/>
  <c r="I25" i="6"/>
  <c r="C25" i="6" s="1"/>
  <c r="I54" i="6"/>
  <c r="C54" i="6" s="1"/>
  <c r="I12" i="6"/>
  <c r="C12" i="6" s="1"/>
  <c r="T26" i="9"/>
  <c r="T34" i="9"/>
  <c r="T17" i="9"/>
  <c r="T16" i="12"/>
  <c r="T24" i="12"/>
  <c r="T32" i="12"/>
  <c r="A6" i="6"/>
  <c r="D8" i="6"/>
  <c r="E8" i="6" s="1"/>
  <c r="D11" i="6"/>
  <c r="E11" i="6" s="1"/>
  <c r="D17" i="6"/>
  <c r="E17" i="6" s="1"/>
  <c r="D23" i="6"/>
  <c r="E23" i="6" s="1"/>
  <c r="D27" i="6"/>
  <c r="E27" i="6" s="1"/>
  <c r="D33" i="6"/>
  <c r="E33" i="6" s="1"/>
  <c r="I33" i="6" s="1"/>
  <c r="C33" i="6" s="1"/>
  <c r="D39" i="6"/>
  <c r="E39" i="6" s="1"/>
  <c r="I39" i="6" s="1"/>
  <c r="C39" i="6" s="1"/>
  <c r="A46" i="6"/>
  <c r="D52" i="6"/>
  <c r="E52" i="6" s="1"/>
  <c r="A58" i="6"/>
  <c r="D60" i="6"/>
  <c r="E60" i="6" s="1"/>
  <c r="A70" i="6"/>
  <c r="W6" i="1"/>
  <c r="W7" i="1"/>
  <c r="W13" i="1"/>
  <c r="T16" i="9"/>
  <c r="T24" i="9"/>
  <c r="T32" i="9"/>
  <c r="T15" i="12"/>
  <c r="T23" i="12"/>
  <c r="T31" i="12"/>
  <c r="C12" i="13"/>
  <c r="D6" i="6"/>
  <c r="E6" i="6" s="1"/>
  <c r="I6" i="6" s="1"/>
  <c r="C6" i="6" s="1"/>
  <c r="F8" i="6"/>
  <c r="F11" i="6"/>
  <c r="D16" i="6"/>
  <c r="E16" i="6" s="1"/>
  <c r="F17" i="6"/>
  <c r="D21" i="6"/>
  <c r="E21" i="6" s="1"/>
  <c r="F23" i="6"/>
  <c r="D26" i="6"/>
  <c r="E26" i="6" s="1"/>
  <c r="I26" i="6" s="1"/>
  <c r="C26" i="6" s="1"/>
  <c r="F27" i="6"/>
  <c r="D32" i="6"/>
  <c r="E32" i="6" s="1"/>
  <c r="I32" i="6" s="1"/>
  <c r="C32" i="6" s="1"/>
  <c r="F33" i="6"/>
  <c r="D37" i="6"/>
  <c r="E37" i="6" s="1"/>
  <c r="F39" i="6"/>
  <c r="D46" i="6"/>
  <c r="E46" i="6" s="1"/>
  <c r="F52" i="6"/>
  <c r="D58" i="6"/>
  <c r="E58" i="6" s="1"/>
  <c r="F60" i="6"/>
  <c r="D70" i="6"/>
  <c r="E70" i="6" s="1"/>
  <c r="I70" i="6" s="1"/>
  <c r="C70" i="6" s="1"/>
  <c r="W11" i="1"/>
  <c r="C13" i="13"/>
  <c r="F7" i="6"/>
  <c r="I7" i="6" s="1"/>
  <c r="C7" i="6" s="1"/>
  <c r="G8" i="6"/>
  <c r="H8" i="6" s="1"/>
  <c r="G11" i="6"/>
  <c r="H11" i="6" s="1"/>
  <c r="G17" i="6"/>
  <c r="H17" i="6" s="1"/>
  <c r="D20" i="6"/>
  <c r="E20" i="6" s="1"/>
  <c r="I20" i="6" s="1"/>
  <c r="C20" i="6" s="1"/>
  <c r="F22" i="6"/>
  <c r="I22" i="6" s="1"/>
  <c r="C22" i="6" s="1"/>
  <c r="G23" i="6"/>
  <c r="H23" i="6" s="1"/>
  <c r="G27" i="6"/>
  <c r="H27" i="6" s="1"/>
  <c r="G33" i="6"/>
  <c r="H33" i="6" s="1"/>
  <c r="D36" i="6"/>
  <c r="E36" i="6" s="1"/>
  <c r="F38" i="6"/>
  <c r="I38" i="6" s="1"/>
  <c r="C38" i="6" s="1"/>
  <c r="G39" i="6"/>
  <c r="H39" i="6" s="1"/>
  <c r="A43" i="6"/>
  <c r="D45" i="6"/>
  <c r="E45" i="6" s="1"/>
  <c r="I45" i="6" s="1"/>
  <c r="C45" i="6" s="1"/>
  <c r="F47" i="6"/>
  <c r="F48" i="6"/>
  <c r="I48" i="6" s="1"/>
  <c r="C48" i="6" s="1"/>
  <c r="F49" i="6"/>
  <c r="I49" i="6" s="1"/>
  <c r="C49" i="6" s="1"/>
  <c r="F50" i="6"/>
  <c r="F51" i="6"/>
  <c r="I51" i="6" s="1"/>
  <c r="C51" i="6" s="1"/>
  <c r="G52" i="6"/>
  <c r="H52" i="6" s="1"/>
  <c r="D57" i="6"/>
  <c r="E57" i="6" s="1"/>
  <c r="I57" i="6" s="1"/>
  <c r="C57" i="6" s="1"/>
  <c r="F59" i="6"/>
  <c r="I59" i="6" s="1"/>
  <c r="C59" i="6" s="1"/>
  <c r="G60" i="6"/>
  <c r="H60" i="6" s="1"/>
  <c r="D69" i="6"/>
  <c r="E69" i="6" s="1"/>
  <c r="T12" i="12"/>
  <c r="T20" i="12"/>
  <c r="T28" i="12"/>
  <c r="F6" i="6"/>
  <c r="F16" i="6"/>
  <c r="F21" i="6"/>
  <c r="G22" i="6"/>
  <c r="H22" i="6" s="1"/>
  <c r="F26" i="6"/>
  <c r="F32" i="6"/>
  <c r="F37" i="6"/>
  <c r="G38" i="6"/>
  <c r="H38" i="6" s="1"/>
  <c r="F46" i="6"/>
  <c r="A54" i="6"/>
  <c r="F58" i="6"/>
  <c r="A62" i="6"/>
  <c r="F70" i="6"/>
  <c r="W5" i="1"/>
  <c r="T12" i="9"/>
  <c r="T20" i="9"/>
  <c r="T28" i="9"/>
  <c r="T36" i="9"/>
  <c r="T35" i="12"/>
  <c r="D14" i="6"/>
  <c r="E14" i="6" s="1"/>
  <c r="I14" i="6" s="1"/>
  <c r="C14" i="6" s="1"/>
  <c r="G16" i="6"/>
  <c r="H16" i="6" s="1"/>
  <c r="F20" i="6"/>
  <c r="G21" i="6"/>
  <c r="H21" i="6" s="1"/>
  <c r="G26" i="6"/>
  <c r="H26" i="6" s="1"/>
  <c r="D30" i="6"/>
  <c r="E30" i="6" s="1"/>
  <c r="I30" i="6" s="1"/>
  <c r="C30" i="6" s="1"/>
  <c r="G32" i="6"/>
  <c r="H32" i="6" s="1"/>
  <c r="F36" i="6"/>
  <c r="G37" i="6"/>
  <c r="H37" i="6" s="1"/>
  <c r="F45" i="6"/>
  <c r="I56" i="6"/>
  <c r="C56" i="6" s="1"/>
  <c r="F57" i="6"/>
  <c r="I68" i="6"/>
  <c r="C68" i="6" s="1"/>
  <c r="F69" i="6"/>
  <c r="D10" i="6"/>
  <c r="E10" i="6" s="1"/>
  <c r="A10" i="6"/>
  <c r="D13" i="6"/>
  <c r="E13" i="6" s="1"/>
  <c r="I13" i="6" s="1"/>
  <c r="C13" i="6" s="1"/>
  <c r="F15" i="6"/>
  <c r="I15" i="6" s="1"/>
  <c r="C15" i="6" s="1"/>
  <c r="D18" i="6"/>
  <c r="E18" i="6" s="1"/>
  <c r="I18" i="6" s="1"/>
  <c r="C18" i="6" s="1"/>
  <c r="F19" i="6"/>
  <c r="I19" i="6" s="1"/>
  <c r="C19" i="6" s="1"/>
  <c r="G20" i="6"/>
  <c r="H20" i="6" s="1"/>
  <c r="D24" i="6"/>
  <c r="E24" i="6" s="1"/>
  <c r="I24" i="6" s="1"/>
  <c r="C24" i="6" s="1"/>
  <c r="F25" i="6"/>
  <c r="D29" i="6"/>
  <c r="E29" i="6" s="1"/>
  <c r="I29" i="6" s="1"/>
  <c r="C29" i="6" s="1"/>
  <c r="F31" i="6"/>
  <c r="I31" i="6" s="1"/>
  <c r="C31" i="6" s="1"/>
  <c r="D34" i="6"/>
  <c r="E34" i="6" s="1"/>
  <c r="I34" i="6" s="1"/>
  <c r="C34" i="6" s="1"/>
  <c r="F35" i="6"/>
  <c r="I35" i="6" s="1"/>
  <c r="C35" i="6" s="1"/>
  <c r="G36" i="6"/>
  <c r="H36" i="6" s="1"/>
  <c r="B4" i="5"/>
  <c r="G4" i="5"/>
  <c r="F4" i="5"/>
  <c r="I4" i="5" s="1"/>
  <c r="D4" i="5"/>
  <c r="C4" i="5"/>
  <c r="A3" i="6"/>
  <c r="K3" i="5"/>
  <c r="G4" i="6"/>
  <c r="H4" i="6" s="1"/>
  <c r="A4" i="6"/>
  <c r="A2" i="6"/>
  <c r="K2" i="5"/>
  <c r="D9" i="13"/>
  <c r="G9" i="13" s="1"/>
  <c r="I9" i="13" s="1"/>
  <c r="D2" i="6"/>
  <c r="E2" i="6" s="1"/>
  <c r="Q8" i="1"/>
  <c r="B11" i="13"/>
  <c r="I12" i="13"/>
  <c r="B12" i="13"/>
  <c r="B13" i="13"/>
  <c r="H13" i="13" s="1"/>
  <c r="H6" i="13" s="1"/>
  <c r="D12" i="13"/>
  <c r="E12" i="13"/>
  <c r="F12" i="13"/>
  <c r="G12" i="13"/>
  <c r="G10" i="6"/>
  <c r="H10" i="6" s="1"/>
  <c r="F10" i="6"/>
  <c r="H3" i="9"/>
  <c r="T10" i="9"/>
  <c r="F3" i="8"/>
  <c r="E51" i="8"/>
  <c r="E31" i="8"/>
  <c r="G3" i="6"/>
  <c r="H3" i="6" s="1"/>
  <c r="F3" i="6"/>
  <c r="D3" i="6"/>
  <c r="E3" i="6" s="1"/>
  <c r="F2" i="6"/>
  <c r="D4" i="6"/>
  <c r="E4" i="6" s="1"/>
  <c r="G2" i="6"/>
  <c r="H2" i="6" s="1"/>
  <c r="F4" i="6"/>
  <c r="I27" i="6" l="1"/>
  <c r="C27" i="6" s="1"/>
  <c r="G13" i="13"/>
  <c r="I13" i="13" s="1"/>
  <c r="I36" i="6"/>
  <c r="C36" i="6" s="1"/>
  <c r="I46" i="6"/>
  <c r="C46" i="6" s="1"/>
  <c r="I21" i="6"/>
  <c r="C21" i="6" s="1"/>
  <c r="I23" i="6"/>
  <c r="C23" i="6" s="1"/>
  <c r="I60" i="6"/>
  <c r="C60" i="6" s="1"/>
  <c r="I17" i="6"/>
  <c r="C17" i="6" s="1"/>
  <c r="I58" i="6"/>
  <c r="C58" i="6" s="1"/>
  <c r="F13" i="13"/>
  <c r="I69" i="6"/>
  <c r="C69" i="6" s="1"/>
  <c r="I37" i="6"/>
  <c r="C37" i="6" s="1"/>
  <c r="I16" i="6"/>
  <c r="C16" i="6" s="1"/>
  <c r="I11" i="6"/>
  <c r="C11" i="6" s="1"/>
  <c r="I52" i="6"/>
  <c r="C52" i="6" s="1"/>
  <c r="I8" i="6"/>
  <c r="C8" i="6" s="1"/>
  <c r="G3" i="5"/>
  <c r="F3" i="5"/>
  <c r="I3" i="5" s="1"/>
  <c r="B3" i="5"/>
  <c r="D3" i="5"/>
  <c r="C3" i="5"/>
  <c r="B2" i="5"/>
  <c r="D2" i="5"/>
  <c r="C2" i="5"/>
  <c r="G2" i="5"/>
  <c r="F2" i="5"/>
  <c r="I2" i="5" s="1"/>
  <c r="D6" i="13"/>
  <c r="F6" i="13" s="1"/>
  <c r="F9" i="13"/>
  <c r="A75" i="5" a="1"/>
  <c r="A75" i="5" s="1"/>
  <c r="A86" i="5" a="1"/>
  <c r="A86" i="5" s="1"/>
  <c r="M86" i="5" s="1"/>
  <c r="A47" i="5" a="1"/>
  <c r="A47" i="5" s="1"/>
  <c r="D47" i="5" s="1"/>
  <c r="A53" i="5" a="1"/>
  <c r="A53" i="5" s="1"/>
  <c r="D53" i="5" s="1"/>
  <c r="A77" i="5" a="1"/>
  <c r="A77" i="5" s="1"/>
  <c r="M77" i="5" s="1"/>
  <c r="A97" i="5" a="1"/>
  <c r="A97" i="5" s="1"/>
  <c r="A30" i="5" a="1"/>
  <c r="A30" i="5" s="1"/>
  <c r="I10" i="6"/>
  <c r="C10" i="6" s="1"/>
  <c r="A63" i="5" a="1"/>
  <c r="A63" i="5" s="1"/>
  <c r="A90" i="5" a="1"/>
  <c r="A90" i="5" s="1"/>
  <c r="G6" i="13"/>
  <c r="I6" i="13" s="1"/>
  <c r="A22" i="5" a="1"/>
  <c r="A22" i="5" s="1"/>
  <c r="D22" i="5" s="1"/>
  <c r="A19" i="5" a="1"/>
  <c r="A19" i="5" s="1"/>
  <c r="A48" i="5" a="1"/>
  <c r="A48" i="5" s="1"/>
  <c r="D48" i="5" s="1"/>
  <c r="I4" i="6"/>
  <c r="C4" i="6" s="1"/>
  <c r="I2" i="6"/>
  <c r="C2" i="6" s="1"/>
  <c r="A14" i="5" a="1"/>
  <c r="A14" i="5" s="1"/>
  <c r="A6" i="5" a="1"/>
  <c r="A6" i="5" s="1"/>
  <c r="A11" i="5" a="1"/>
  <c r="A11" i="5" s="1"/>
  <c r="A3" i="5" a="1"/>
  <c r="A3" i="5" s="1"/>
  <c r="A40" i="5" a="1"/>
  <c r="A40" i="5" s="1"/>
  <c r="A29" i="5" a="1"/>
  <c r="A29" i="5" s="1"/>
  <c r="A66" i="5" a="1"/>
  <c r="A66" i="5" s="1"/>
  <c r="A55" i="5" a="1"/>
  <c r="A55" i="5" s="1"/>
  <c r="A59" i="5" a="1"/>
  <c r="A59" i="5" s="1"/>
  <c r="A39" i="5" a="1"/>
  <c r="A39" i="5" s="1"/>
  <c r="A31" i="5" a="1"/>
  <c r="A31" i="5" s="1"/>
  <c r="A24" i="5" a="1"/>
  <c r="A24" i="5" s="1"/>
  <c r="A23" i="5" a="1"/>
  <c r="A23" i="5" s="1"/>
  <c r="A21" i="5" a="1"/>
  <c r="A21" i="5" s="1"/>
  <c r="A50" i="5" a="1"/>
  <c r="A50" i="5" s="1"/>
  <c r="A45" i="5" a="1"/>
  <c r="A45" i="5" s="1"/>
  <c r="A36" i="5" a="1"/>
  <c r="A36" i="5" s="1"/>
  <c r="A32" i="5" a="1"/>
  <c r="A32" i="5" s="1"/>
  <c r="A20" i="5" a="1"/>
  <c r="A20" i="5" s="1"/>
  <c r="A18" i="5" a="1"/>
  <c r="A18" i="5" s="1"/>
  <c r="A16" i="5" a="1"/>
  <c r="A16" i="5" s="1"/>
  <c r="A13" i="5" a="1"/>
  <c r="A13" i="5" s="1"/>
  <c r="A26" i="5" a="1"/>
  <c r="A26" i="5" s="1"/>
  <c r="A25" i="5" a="1"/>
  <c r="A25" i="5" s="1"/>
  <c r="A17" i="5" a="1"/>
  <c r="A17" i="5" s="1"/>
  <c r="A15" i="5" a="1"/>
  <c r="A15" i="5" s="1"/>
  <c r="A34" i="5" a="1"/>
  <c r="A34" i="5" s="1"/>
  <c r="A33" i="5" a="1"/>
  <c r="A33" i="5" s="1"/>
  <c r="A12" i="5" a="1"/>
  <c r="A12" i="5" s="1"/>
  <c r="A10" i="5" a="1"/>
  <c r="A10" i="5" s="1"/>
  <c r="A8" i="5" a="1"/>
  <c r="A8" i="5" s="1"/>
  <c r="A9" i="5" a="1"/>
  <c r="A9" i="5" s="1"/>
  <c r="A7" i="5" a="1"/>
  <c r="A7" i="5" s="1"/>
  <c r="A5" i="5" a="1"/>
  <c r="A5" i="5" s="1"/>
  <c r="A28" i="5" a="1"/>
  <c r="A28" i="5" s="1"/>
  <c r="A4" i="5" a="1"/>
  <c r="A4" i="5" s="1"/>
  <c r="A2" i="5" a="1"/>
  <c r="A2" i="5" s="1"/>
  <c r="E2" i="5" s="1"/>
  <c r="H2" i="5" s="1"/>
  <c r="A82" i="5" a="1"/>
  <c r="A82" i="5" s="1"/>
  <c r="A51" i="5" a="1"/>
  <c r="A51" i="5" s="1"/>
  <c r="A44" i="5" a="1"/>
  <c r="A44" i="5" s="1"/>
  <c r="A41" i="5" a="1"/>
  <c r="A41" i="5" s="1"/>
  <c r="A42" i="5" a="1"/>
  <c r="A42" i="5" s="1"/>
  <c r="A98" i="5" a="1"/>
  <c r="A98" i="5" s="1"/>
  <c r="A69" i="5" a="1"/>
  <c r="A69" i="5" s="1"/>
  <c r="A93" i="5" a="1"/>
  <c r="A93" i="5" s="1"/>
  <c r="A96" i="5" a="1"/>
  <c r="A96" i="5" s="1"/>
  <c r="A70" i="5" a="1"/>
  <c r="A70" i="5" s="1"/>
  <c r="A81" i="5" a="1"/>
  <c r="A81" i="5" s="1"/>
  <c r="A92" i="5" a="1"/>
  <c r="A92" i="5" s="1"/>
  <c r="A85" i="5" a="1"/>
  <c r="A85" i="5" s="1"/>
  <c r="A38" i="5" a="1"/>
  <c r="A38" i="5" s="1"/>
  <c r="A61" i="5" a="1"/>
  <c r="A61" i="5" s="1"/>
  <c r="A101" i="5" a="1"/>
  <c r="A101" i="5" s="1"/>
  <c r="A67" i="5" a="1"/>
  <c r="A67" i="5" s="1"/>
  <c r="A78" i="5" a="1"/>
  <c r="A78" i="5" s="1"/>
  <c r="A89" i="5" a="1"/>
  <c r="A89" i="5" s="1"/>
  <c r="A100" i="5" a="1"/>
  <c r="A100" i="5" s="1"/>
  <c r="A58" i="5" a="1"/>
  <c r="A58" i="5" s="1"/>
  <c r="A56" i="5" a="1"/>
  <c r="A56" i="5" s="1"/>
  <c r="A83" i="5" a="1"/>
  <c r="A83" i="5" s="1"/>
  <c r="A94" i="5" a="1"/>
  <c r="A94" i="5" s="1"/>
  <c r="A52" i="5" a="1"/>
  <c r="A52" i="5" s="1"/>
  <c r="A71" i="5" a="1"/>
  <c r="A71" i="5" s="1"/>
  <c r="A43" i="5" a="1"/>
  <c r="A43" i="5" s="1"/>
  <c r="I3" i="6"/>
  <c r="C3" i="6" s="1"/>
  <c r="A35" i="5" a="1"/>
  <c r="A35" i="5" s="1"/>
  <c r="A46" i="5" a="1"/>
  <c r="A46" i="5" s="1"/>
  <c r="A64" i="5" a="1"/>
  <c r="A64" i="5" s="1"/>
  <c r="A91" i="5" a="1"/>
  <c r="A91" i="5" s="1"/>
  <c r="A49" i="5" a="1"/>
  <c r="A49" i="5" s="1"/>
  <c r="A60" i="5" a="1"/>
  <c r="A60" i="5" s="1"/>
  <c r="A79" i="5" a="1"/>
  <c r="A79" i="5" s="1"/>
  <c r="A27" i="5" a="1"/>
  <c r="A27" i="5" s="1"/>
  <c r="A37" i="5" a="1"/>
  <c r="A37" i="5" s="1"/>
  <c r="A72" i="5" a="1"/>
  <c r="A72" i="5" s="1"/>
  <c r="A99" i="5" a="1"/>
  <c r="A99" i="5" s="1"/>
  <c r="A57" i="5" a="1"/>
  <c r="A57" i="5" s="1"/>
  <c r="A68" i="5" a="1"/>
  <c r="A68" i="5" s="1"/>
  <c r="A87" i="5" a="1"/>
  <c r="A87" i="5" s="1"/>
  <c r="A80" i="5" a="1"/>
  <c r="A80" i="5" s="1"/>
  <c r="A54" i="5" a="1"/>
  <c r="A54" i="5" s="1"/>
  <c r="A65" i="5" a="1"/>
  <c r="A65" i="5" s="1"/>
  <c r="A76" i="5" a="1"/>
  <c r="A76" i="5" s="1"/>
  <c r="A95" i="5" a="1"/>
  <c r="A95" i="5" s="1"/>
  <c r="A88" i="5" a="1"/>
  <c r="A88" i="5" s="1"/>
  <c r="A62" i="5" a="1"/>
  <c r="A62" i="5" s="1"/>
  <c r="A73" i="5" a="1"/>
  <c r="A73" i="5" s="1"/>
  <c r="A84" i="5" a="1"/>
  <c r="A84" i="5" s="1"/>
  <c r="A74" i="5" a="1"/>
  <c r="A74" i="5" s="1"/>
  <c r="D86" i="5" l="1"/>
  <c r="I86" i="5"/>
  <c r="L3" i="5"/>
  <c r="E3" i="5"/>
  <c r="H3" i="5" s="1"/>
  <c r="E4" i="5"/>
  <c r="H4" i="5" s="1"/>
  <c r="L4" i="5"/>
  <c r="D75" i="5"/>
  <c r="F75" i="5"/>
  <c r="I75" i="5"/>
  <c r="M75" i="5"/>
  <c r="F47" i="5"/>
  <c r="D97" i="5"/>
  <c r="M97" i="5"/>
  <c r="I47" i="5"/>
  <c r="F86" i="5"/>
  <c r="F48" i="5"/>
  <c r="M47" i="5"/>
  <c r="D77" i="5"/>
  <c r="I77" i="5"/>
  <c r="F77" i="5"/>
  <c r="F19" i="5"/>
  <c r="I30" i="5"/>
  <c r="D30" i="5"/>
  <c r="F30" i="5"/>
  <c r="M48" i="5"/>
  <c r="F97" i="5"/>
  <c r="M30" i="5"/>
  <c r="I97" i="5"/>
  <c r="I48" i="5"/>
  <c r="F63" i="5"/>
  <c r="D90" i="5"/>
  <c r="D63" i="5"/>
  <c r="I63" i="5"/>
  <c r="M63" i="5"/>
  <c r="I53" i="5"/>
  <c r="M53" i="5"/>
  <c r="F53" i="5"/>
  <c r="F90" i="5"/>
  <c r="I90" i="5"/>
  <c r="M90" i="5"/>
  <c r="F22" i="5"/>
  <c r="M22" i="5"/>
  <c r="I22" i="5"/>
  <c r="M19" i="5"/>
  <c r="D19" i="5"/>
  <c r="I19" i="5"/>
  <c r="I57" i="5"/>
  <c r="M57" i="5"/>
  <c r="F57" i="5"/>
  <c r="D57" i="5"/>
  <c r="F33" i="5"/>
  <c r="D33" i="5"/>
  <c r="M33" i="5"/>
  <c r="I33" i="5"/>
  <c r="I76" i="5"/>
  <c r="F76" i="5"/>
  <c r="D76" i="5"/>
  <c r="M76" i="5"/>
  <c r="I84" i="5"/>
  <c r="F84" i="5"/>
  <c r="D84" i="5"/>
  <c r="M84" i="5"/>
  <c r="D80" i="5"/>
  <c r="M80" i="5"/>
  <c r="I80" i="5"/>
  <c r="F80" i="5"/>
  <c r="D88" i="5"/>
  <c r="M88" i="5"/>
  <c r="I88" i="5"/>
  <c r="F88" i="5"/>
  <c r="M70" i="5"/>
  <c r="I70" i="5"/>
  <c r="F70" i="5"/>
  <c r="D70" i="5"/>
  <c r="I79" i="5"/>
  <c r="F79" i="5"/>
  <c r="D79" i="5"/>
  <c r="M79" i="5"/>
  <c r="M43" i="5"/>
  <c r="I43" i="5"/>
  <c r="F43" i="5"/>
  <c r="D43" i="5"/>
  <c r="F58" i="5"/>
  <c r="D58" i="5"/>
  <c r="M58" i="5"/>
  <c r="I58" i="5"/>
  <c r="D61" i="5"/>
  <c r="F61" i="5"/>
  <c r="M61" i="5"/>
  <c r="I61" i="5"/>
  <c r="D96" i="5"/>
  <c r="M96" i="5"/>
  <c r="I96" i="5"/>
  <c r="F96" i="5"/>
  <c r="F82" i="5"/>
  <c r="D82" i="5"/>
  <c r="M82" i="5"/>
  <c r="I82" i="5"/>
  <c r="D10" i="5"/>
  <c r="M10" i="5"/>
  <c r="I10" i="5"/>
  <c r="F10" i="5"/>
  <c r="M13" i="5"/>
  <c r="D13" i="5"/>
  <c r="I13" i="5"/>
  <c r="F13" i="5"/>
  <c r="M21" i="5"/>
  <c r="I21" i="5"/>
  <c r="F21" i="5"/>
  <c r="D21" i="5"/>
  <c r="M29" i="5"/>
  <c r="I29" i="5"/>
  <c r="F29" i="5"/>
  <c r="D29" i="5"/>
  <c r="I49" i="5"/>
  <c r="M49" i="5"/>
  <c r="F49" i="5"/>
  <c r="D49" i="5"/>
  <c r="M62" i="5"/>
  <c r="I62" i="5"/>
  <c r="F62" i="5"/>
  <c r="D62" i="5"/>
  <c r="I35" i="5"/>
  <c r="F35" i="5"/>
  <c r="M35" i="5"/>
  <c r="D35" i="5"/>
  <c r="D56" i="5"/>
  <c r="M56" i="5"/>
  <c r="I56" i="5"/>
  <c r="F56" i="5"/>
  <c r="I87" i="5"/>
  <c r="F87" i="5"/>
  <c r="D87" i="5"/>
  <c r="M87" i="5"/>
  <c r="I68" i="5"/>
  <c r="F68" i="5"/>
  <c r="D68" i="5"/>
  <c r="M68" i="5"/>
  <c r="I60" i="5"/>
  <c r="F60" i="5"/>
  <c r="D60" i="5"/>
  <c r="M60" i="5"/>
  <c r="I38" i="5"/>
  <c r="F38" i="5"/>
  <c r="M38" i="5"/>
  <c r="D38" i="5"/>
  <c r="F93" i="5"/>
  <c r="D93" i="5"/>
  <c r="M93" i="5"/>
  <c r="I93" i="5"/>
  <c r="L2" i="5"/>
  <c r="F12" i="5"/>
  <c r="M12" i="5"/>
  <c r="I12" i="5"/>
  <c r="D12" i="5"/>
  <c r="M16" i="5"/>
  <c r="I16" i="5"/>
  <c r="F16" i="5"/>
  <c r="D16" i="5"/>
  <c r="D23" i="5"/>
  <c r="M23" i="5"/>
  <c r="I23" i="5"/>
  <c r="F23" i="5"/>
  <c r="M40" i="5"/>
  <c r="I40" i="5"/>
  <c r="D40" i="5"/>
  <c r="F40" i="5"/>
  <c r="I95" i="5"/>
  <c r="F95" i="5"/>
  <c r="D95" i="5"/>
  <c r="M95" i="5"/>
  <c r="M24" i="5"/>
  <c r="I24" i="5"/>
  <c r="F24" i="5"/>
  <c r="D24" i="5"/>
  <c r="I100" i="5"/>
  <c r="F100" i="5"/>
  <c r="D100" i="5"/>
  <c r="M100" i="5"/>
  <c r="F98" i="5"/>
  <c r="D98" i="5"/>
  <c r="M98" i="5"/>
  <c r="I98" i="5"/>
  <c r="F28" i="5"/>
  <c r="I28" i="5"/>
  <c r="D28" i="5"/>
  <c r="M28" i="5"/>
  <c r="D34" i="5"/>
  <c r="M34" i="5"/>
  <c r="F34" i="5"/>
  <c r="I34" i="5"/>
  <c r="F20" i="5"/>
  <c r="M20" i="5"/>
  <c r="I20" i="5"/>
  <c r="D20" i="5"/>
  <c r="D31" i="5"/>
  <c r="M31" i="5"/>
  <c r="I31" i="5"/>
  <c r="F31" i="5"/>
  <c r="I11" i="5"/>
  <c r="D11" i="5"/>
  <c r="M11" i="5"/>
  <c r="F11" i="5"/>
  <c r="F85" i="5"/>
  <c r="D85" i="5"/>
  <c r="M85" i="5"/>
  <c r="I85" i="5"/>
  <c r="D18" i="5"/>
  <c r="M18" i="5"/>
  <c r="I18" i="5"/>
  <c r="F18" i="5"/>
  <c r="I71" i="5"/>
  <c r="F71" i="5"/>
  <c r="D71" i="5"/>
  <c r="M71" i="5"/>
  <c r="I52" i="5"/>
  <c r="D52" i="5"/>
  <c r="M52" i="5"/>
  <c r="F52" i="5"/>
  <c r="M89" i="5"/>
  <c r="I89" i="5"/>
  <c r="F89" i="5"/>
  <c r="D89" i="5"/>
  <c r="D42" i="5"/>
  <c r="M42" i="5"/>
  <c r="I42" i="5"/>
  <c r="F42" i="5"/>
  <c r="M5" i="5"/>
  <c r="F5" i="5"/>
  <c r="D5" i="5"/>
  <c r="I5" i="5"/>
  <c r="D15" i="5"/>
  <c r="M15" i="5"/>
  <c r="I15" i="5"/>
  <c r="F15" i="5"/>
  <c r="M32" i="5"/>
  <c r="I32" i="5"/>
  <c r="F32" i="5"/>
  <c r="D32" i="5"/>
  <c r="D39" i="5"/>
  <c r="M39" i="5"/>
  <c r="I39" i="5"/>
  <c r="F39" i="5"/>
  <c r="I6" i="5"/>
  <c r="D6" i="5"/>
  <c r="M6" i="5"/>
  <c r="F6" i="5"/>
  <c r="F69" i="5"/>
  <c r="D69" i="5"/>
  <c r="M69" i="5"/>
  <c r="I69" i="5"/>
  <c r="F74" i="5"/>
  <c r="D74" i="5"/>
  <c r="M74" i="5"/>
  <c r="I74" i="5"/>
  <c r="D91" i="5"/>
  <c r="M91" i="5"/>
  <c r="I91" i="5"/>
  <c r="F91" i="5"/>
  <c r="D64" i="5"/>
  <c r="M64" i="5"/>
  <c r="I64" i="5"/>
  <c r="F64" i="5"/>
  <c r="M73" i="5"/>
  <c r="I73" i="5"/>
  <c r="F73" i="5"/>
  <c r="D73" i="5"/>
  <c r="M54" i="5"/>
  <c r="I54" i="5"/>
  <c r="F54" i="5"/>
  <c r="D54" i="5"/>
  <c r="M37" i="5"/>
  <c r="I37" i="5"/>
  <c r="F37" i="5"/>
  <c r="D37" i="5"/>
  <c r="F46" i="5"/>
  <c r="D46" i="5"/>
  <c r="M46" i="5"/>
  <c r="I46" i="5"/>
  <c r="M94" i="5"/>
  <c r="I94" i="5"/>
  <c r="F94" i="5"/>
  <c r="D94" i="5"/>
  <c r="M78" i="5"/>
  <c r="I78" i="5"/>
  <c r="F78" i="5"/>
  <c r="D78" i="5"/>
  <c r="I92" i="5"/>
  <c r="F92" i="5"/>
  <c r="D92" i="5"/>
  <c r="M92" i="5"/>
  <c r="F41" i="5"/>
  <c r="D41" i="5"/>
  <c r="M41" i="5"/>
  <c r="I41" i="5"/>
  <c r="D7" i="5"/>
  <c r="F7" i="5"/>
  <c r="M7" i="5"/>
  <c r="I7" i="5"/>
  <c r="F17" i="5"/>
  <c r="M17" i="5"/>
  <c r="I17" i="5"/>
  <c r="D17" i="5"/>
  <c r="F36" i="5"/>
  <c r="D36" i="5"/>
  <c r="M36" i="5"/>
  <c r="I36" i="5"/>
  <c r="M59" i="5"/>
  <c r="I59" i="5"/>
  <c r="F59" i="5"/>
  <c r="D59" i="5"/>
  <c r="I14" i="5"/>
  <c r="M14" i="5"/>
  <c r="F14" i="5"/>
  <c r="D14" i="5"/>
  <c r="D72" i="5"/>
  <c r="M72" i="5"/>
  <c r="I72" i="5"/>
  <c r="F72" i="5"/>
  <c r="D83" i="5"/>
  <c r="M83" i="5"/>
  <c r="I83" i="5"/>
  <c r="F83" i="5"/>
  <c r="D67" i="5"/>
  <c r="M67" i="5"/>
  <c r="I67" i="5"/>
  <c r="F67" i="5"/>
  <c r="M81" i="5"/>
  <c r="I81" i="5"/>
  <c r="F81" i="5"/>
  <c r="D81" i="5"/>
  <c r="D44" i="5"/>
  <c r="I44" i="5"/>
  <c r="F44" i="5"/>
  <c r="M44" i="5"/>
  <c r="F9" i="5"/>
  <c r="D9" i="5"/>
  <c r="M9" i="5"/>
  <c r="I9" i="5"/>
  <c r="F25" i="5"/>
  <c r="D25" i="5"/>
  <c r="M25" i="5"/>
  <c r="I25" i="5"/>
  <c r="F45" i="5"/>
  <c r="D45" i="5"/>
  <c r="M45" i="5"/>
  <c r="I45" i="5"/>
  <c r="F55" i="5"/>
  <c r="I55" i="5"/>
  <c r="D55" i="5"/>
  <c r="M55" i="5"/>
  <c r="D99" i="5"/>
  <c r="M99" i="5"/>
  <c r="I99" i="5"/>
  <c r="F99" i="5"/>
  <c r="M65" i="5"/>
  <c r="I65" i="5"/>
  <c r="F65" i="5"/>
  <c r="D65" i="5"/>
  <c r="I27" i="5"/>
  <c r="F27" i="5"/>
  <c r="D27" i="5"/>
  <c r="M27" i="5"/>
  <c r="F101" i="5"/>
  <c r="D101" i="5"/>
  <c r="M101" i="5"/>
  <c r="I101" i="5"/>
  <c r="M51" i="5"/>
  <c r="I51" i="5"/>
  <c r="F51" i="5"/>
  <c r="D51" i="5"/>
  <c r="M8" i="5"/>
  <c r="D8" i="5"/>
  <c r="I8" i="5"/>
  <c r="F8" i="5"/>
  <c r="D26" i="5"/>
  <c r="M26" i="5"/>
  <c r="I26" i="5"/>
  <c r="F26" i="5"/>
  <c r="M50" i="5"/>
  <c r="I50" i="5"/>
  <c r="F50" i="5"/>
  <c r="D50" i="5"/>
  <c r="F66" i="5"/>
  <c r="D66" i="5"/>
  <c r="M66" i="5"/>
  <c r="I66"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<sst xmlns="http://schemas.openxmlformats.org/spreadsheetml/2006/main" count="17498" uniqueCount="7404">
  <si>
    <t>大会名</t>
    <rPh sb="0" eb="3">
      <t>タイカイメイ</t>
    </rPh>
    <phoneticPr fontId="2"/>
  </si>
  <si>
    <t>種目</t>
    <rPh sb="0" eb="2">
      <t>シュモク</t>
    </rPh>
    <phoneticPr fontId="2"/>
  </si>
  <si>
    <t>男子</t>
    <rPh sb="0" eb="2">
      <t>ダンシ</t>
    </rPh>
    <phoneticPr fontId="2"/>
  </si>
  <si>
    <t>女子</t>
    <rPh sb="0" eb="2">
      <t>ジョシ</t>
    </rPh>
    <phoneticPr fontId="2"/>
  </si>
  <si>
    <t>価格</t>
    <rPh sb="0" eb="2">
      <t>カカク</t>
    </rPh>
    <phoneticPr fontId="2"/>
  </si>
  <si>
    <t>→</t>
    <phoneticPr fontId="2"/>
  </si>
  <si>
    <t>種目数</t>
    <rPh sb="0" eb="3">
      <t>シュモクスウ</t>
    </rPh>
    <phoneticPr fontId="2"/>
  </si>
  <si>
    <t>種別コード</t>
    <rPh sb="0" eb="2">
      <t>シュベツ</t>
    </rPh>
    <phoneticPr fontId="2"/>
  </si>
  <si>
    <t>種目選択用</t>
    <rPh sb="0" eb="5">
      <t>シュモクセンタクヨウ</t>
    </rPh>
    <phoneticPr fontId="2"/>
  </si>
  <si>
    <t>登録番号</t>
    <rPh sb="0" eb="2">
      <t>トウロク</t>
    </rPh>
    <rPh sb="2" eb="4">
      <t>バンゴウ</t>
    </rPh>
    <phoneticPr fontId="1"/>
  </si>
  <si>
    <t>団体コード</t>
    <rPh sb="0" eb="2">
      <t>ダンタイ</t>
    </rPh>
    <phoneticPr fontId="1"/>
  </si>
  <si>
    <t>団体名</t>
    <rPh sb="0" eb="3">
      <t>ダンタイメイ</t>
    </rPh>
    <phoneticPr fontId="1"/>
  </si>
  <si>
    <t>氏名</t>
    <rPh sb="0" eb="2">
      <t>シメイ</t>
    </rPh>
    <phoneticPr fontId="1"/>
  </si>
  <si>
    <t>カナ氏名</t>
    <rPh sb="2" eb="4">
      <t>シメイ</t>
    </rPh>
    <phoneticPr fontId="1"/>
  </si>
  <si>
    <t>生年月日</t>
    <rPh sb="0" eb="2">
      <t>セイネン</t>
    </rPh>
    <rPh sb="2" eb="4">
      <t>ガッピ</t>
    </rPh>
    <phoneticPr fontId="1"/>
  </si>
  <si>
    <t>学年</t>
    <rPh sb="0" eb="2">
      <t>ガクネン</t>
    </rPh>
    <phoneticPr fontId="1"/>
  </si>
  <si>
    <t>陸協コード</t>
    <rPh sb="0" eb="2">
      <t>リッキョウ</t>
    </rPh>
    <phoneticPr fontId="1"/>
  </si>
  <si>
    <t>アルファベット(姓)</t>
    <rPh sb="8" eb="9">
      <t>セイ</t>
    </rPh>
    <phoneticPr fontId="1"/>
  </si>
  <si>
    <t>アルファベット(名)</t>
    <rPh sb="8" eb="9">
      <t>メイ</t>
    </rPh>
    <phoneticPr fontId="1"/>
  </si>
  <si>
    <t>国籍(3レター)</t>
    <rPh sb="0" eb="2">
      <t>コクセキ</t>
    </rPh>
    <phoneticPr fontId="1"/>
  </si>
  <si>
    <t>漢字（学年）</t>
    <rPh sb="0" eb="2">
      <t>カンジ</t>
    </rPh>
    <rPh sb="3" eb="5">
      <t>ガクネン</t>
    </rPh>
    <phoneticPr fontId="1"/>
  </si>
  <si>
    <t>アルファベット（生年月日）</t>
    <rPh sb="8" eb="12">
      <t>セイネンガッピ</t>
    </rPh>
    <phoneticPr fontId="1"/>
  </si>
  <si>
    <t>DB</t>
  </si>
  <si>
    <t>関西学院大学</t>
  </si>
  <si>
    <t>KAWAKAMI</t>
  </si>
  <si>
    <t>SHIMIZU</t>
  </si>
  <si>
    <t>FUJIMOTO</t>
  </si>
  <si>
    <t>Kotaro</t>
  </si>
  <si>
    <t>Keisuke</t>
  </si>
  <si>
    <t>OKADA</t>
  </si>
  <si>
    <t>Taisuke</t>
  </si>
  <si>
    <t>UEMURA</t>
  </si>
  <si>
    <t>Yuya</t>
  </si>
  <si>
    <t>Shin</t>
  </si>
  <si>
    <t>SAKAMOTO</t>
  </si>
  <si>
    <t>Yuki</t>
  </si>
  <si>
    <t>Haruki</t>
  </si>
  <si>
    <t>YAMADA</t>
  </si>
  <si>
    <t>Tsubasa</t>
  </si>
  <si>
    <t>SAKAI</t>
  </si>
  <si>
    <t>Masaya</t>
  </si>
  <si>
    <t>MORIMOTO</t>
  </si>
  <si>
    <t>Takumi</t>
  </si>
  <si>
    <t>TAKEGAMI</t>
  </si>
  <si>
    <t>MORITA</t>
  </si>
  <si>
    <t>Ryosei</t>
  </si>
  <si>
    <t>KAWAKITA</t>
  </si>
  <si>
    <t>Daichi</t>
  </si>
  <si>
    <t>KITAMURA</t>
  </si>
  <si>
    <t>Kanata</t>
  </si>
  <si>
    <t>YAGI</t>
  </si>
  <si>
    <t>Masato</t>
  </si>
  <si>
    <t>ITO</t>
  </si>
  <si>
    <t>Koki</t>
  </si>
  <si>
    <t>Ryo</t>
  </si>
  <si>
    <t>MURAKAMI</t>
  </si>
  <si>
    <t>Yudai</t>
  </si>
  <si>
    <t>Takuya</t>
  </si>
  <si>
    <t>KATO</t>
  </si>
  <si>
    <t>TANIGUCHI</t>
  </si>
  <si>
    <t>Kodai</t>
  </si>
  <si>
    <t>TAKEUCHI</t>
  </si>
  <si>
    <t>Sho</t>
  </si>
  <si>
    <t>MATSUMOTO</t>
  </si>
  <si>
    <t>Kota</t>
  </si>
  <si>
    <t>Tomoya</t>
  </si>
  <si>
    <t>FUJIWARA</t>
  </si>
  <si>
    <t>Homare</t>
  </si>
  <si>
    <t>KOTANI</t>
  </si>
  <si>
    <t>Hayato</t>
  </si>
  <si>
    <t>UEDA</t>
  </si>
  <si>
    <t>Sota</t>
  </si>
  <si>
    <t>Yushi</t>
  </si>
  <si>
    <t>Genki</t>
  </si>
  <si>
    <t>Yusuke</t>
  </si>
  <si>
    <t>IMAI</t>
  </si>
  <si>
    <t>IWAMOTO</t>
  </si>
  <si>
    <t>Ryosuke</t>
  </si>
  <si>
    <t>Taichi</t>
  </si>
  <si>
    <t>ONO</t>
  </si>
  <si>
    <t>Rikiya</t>
  </si>
  <si>
    <t>KOBAYASHI</t>
  </si>
  <si>
    <t>NISHIO</t>
  </si>
  <si>
    <t>Kenta</t>
  </si>
  <si>
    <t>Atsushi</t>
  </si>
  <si>
    <t>Keigo</t>
  </si>
  <si>
    <t>MAEDA</t>
  </si>
  <si>
    <t>Tomoki</t>
  </si>
  <si>
    <t>Ayuto</t>
  </si>
  <si>
    <t>HAMADA</t>
  </si>
  <si>
    <t>Shogo</t>
  </si>
  <si>
    <t>KAWAGUCHI</t>
  </si>
  <si>
    <t>Shuhei</t>
  </si>
  <si>
    <t>Shuta</t>
  </si>
  <si>
    <t>KUBOTA</t>
  </si>
  <si>
    <t>Kosuke</t>
  </si>
  <si>
    <t>ANDO</t>
  </si>
  <si>
    <t>Ryuki</t>
  </si>
  <si>
    <t>Iori</t>
  </si>
  <si>
    <t>Kohei</t>
  </si>
  <si>
    <t>TANAKA</t>
  </si>
  <si>
    <t>Tatsuya</t>
  </si>
  <si>
    <t>NAKAMURA</t>
  </si>
  <si>
    <t>Riku</t>
  </si>
  <si>
    <t>Kengo</t>
  </si>
  <si>
    <t>SAITO</t>
  </si>
  <si>
    <t>Shoya</t>
  </si>
  <si>
    <t>Yasuaki</t>
  </si>
  <si>
    <t>YASUDA</t>
  </si>
  <si>
    <t>Shun</t>
  </si>
  <si>
    <t>Kazuki</t>
  </si>
  <si>
    <t>OKAMOTO</t>
  </si>
  <si>
    <t>Naoya</t>
  </si>
  <si>
    <t>KOJIMA</t>
  </si>
  <si>
    <t>So</t>
  </si>
  <si>
    <t>ISHII</t>
  </si>
  <si>
    <t>Rikuto</t>
  </si>
  <si>
    <t>NAKATA</t>
  </si>
  <si>
    <t>Ryogo</t>
  </si>
  <si>
    <t>Shuto</t>
  </si>
  <si>
    <t>SATO</t>
  </si>
  <si>
    <t>SHIBATA</t>
  </si>
  <si>
    <t>Yuma</t>
  </si>
  <si>
    <t>TAKADA</t>
  </si>
  <si>
    <t>HAYASHI</t>
  </si>
  <si>
    <t>NAKATANI</t>
  </si>
  <si>
    <t>Kentaro</t>
  </si>
  <si>
    <t>SUTO</t>
  </si>
  <si>
    <t>Makoto</t>
  </si>
  <si>
    <t>Kosei</t>
  </si>
  <si>
    <t>OMURA</t>
  </si>
  <si>
    <t>Kazuto</t>
  </si>
  <si>
    <t>Masaki</t>
  </si>
  <si>
    <t>MAKI</t>
  </si>
  <si>
    <t>NAKAO</t>
  </si>
  <si>
    <t>Shinya</t>
  </si>
  <si>
    <t>Yusei</t>
  </si>
  <si>
    <t>Yohei</t>
  </si>
  <si>
    <t>Taro</t>
  </si>
  <si>
    <t>立命館大学</t>
  </si>
  <si>
    <t>M1</t>
  </si>
  <si>
    <t>Takamasa</t>
  </si>
  <si>
    <t>Koyo</t>
  </si>
  <si>
    <t>SUZUKI</t>
  </si>
  <si>
    <t>Yuta</t>
  </si>
  <si>
    <t>Ryota</t>
  </si>
  <si>
    <t>NAGATA</t>
  </si>
  <si>
    <t>Itsuki</t>
  </si>
  <si>
    <t>Kaito</t>
  </si>
  <si>
    <t>HIGASHI</t>
  </si>
  <si>
    <t>Naoki</t>
  </si>
  <si>
    <t>YOSHIDA</t>
  </si>
  <si>
    <t>Hikaru</t>
  </si>
  <si>
    <t>Kairi</t>
  </si>
  <si>
    <t>MATSUMURA</t>
  </si>
  <si>
    <t>FUKUDA</t>
  </si>
  <si>
    <t>SASAKI</t>
  </si>
  <si>
    <t>ISHIDA</t>
  </si>
  <si>
    <t>NAITO</t>
  </si>
  <si>
    <t>YAMASHITA</t>
  </si>
  <si>
    <t>Issei</t>
  </si>
  <si>
    <t>Jun</t>
  </si>
  <si>
    <t>KONDO</t>
  </si>
  <si>
    <t>Akito</t>
  </si>
  <si>
    <t>KIMURA</t>
  </si>
  <si>
    <t>Toshiki</t>
  </si>
  <si>
    <t>NAKAGAWA</t>
  </si>
  <si>
    <t>Kazuya</t>
  </si>
  <si>
    <t>MASUDA</t>
  </si>
  <si>
    <t>Ryusei</t>
  </si>
  <si>
    <t>FUJITA</t>
  </si>
  <si>
    <t>Yuto</t>
  </si>
  <si>
    <t>MATSUYAMA</t>
  </si>
  <si>
    <t>Akira</t>
  </si>
  <si>
    <t>Asahi</t>
  </si>
  <si>
    <t>Daiki</t>
  </si>
  <si>
    <t>Nao</t>
  </si>
  <si>
    <t>Tsuyoshi</t>
  </si>
  <si>
    <t>Ayumu</t>
  </si>
  <si>
    <t>Ryohei</t>
  </si>
  <si>
    <t>Hayate</t>
  </si>
  <si>
    <t>TAKAMURA</t>
  </si>
  <si>
    <t>Akifumi</t>
  </si>
  <si>
    <t>ENDO</t>
  </si>
  <si>
    <t>KURIBAYASHI</t>
  </si>
  <si>
    <t>Harunobu</t>
  </si>
  <si>
    <t>OISHI</t>
  </si>
  <si>
    <t>Koji</t>
  </si>
  <si>
    <t>Yosuke</t>
  </si>
  <si>
    <t>KIKUCHI</t>
  </si>
  <si>
    <t>Rei</t>
  </si>
  <si>
    <t>KAWAMOTO</t>
  </si>
  <si>
    <t>Shintaro</t>
  </si>
  <si>
    <t>YAMAZAKI</t>
  </si>
  <si>
    <t>Koshi</t>
  </si>
  <si>
    <t>ABE</t>
  </si>
  <si>
    <t>YAMANAKA</t>
  </si>
  <si>
    <t>Seiya</t>
  </si>
  <si>
    <t>NAKAYAMA</t>
  </si>
  <si>
    <t>Shotaro</t>
  </si>
  <si>
    <t>Kazutaka</t>
  </si>
  <si>
    <t>Haruto</t>
  </si>
  <si>
    <t>YAMAGUCHI</t>
  </si>
  <si>
    <t>Yoshiaki</t>
  </si>
  <si>
    <t>HIGUCHI</t>
  </si>
  <si>
    <t>ISHIKAWA</t>
  </si>
  <si>
    <t>Arata</t>
  </si>
  <si>
    <t>INADA</t>
  </si>
  <si>
    <t>NISHIMURA</t>
  </si>
  <si>
    <t>Seitaro</t>
  </si>
  <si>
    <t>MATSUDA</t>
  </si>
  <si>
    <t>びわこ成蹊スポーツ大学</t>
  </si>
  <si>
    <t>USUI</t>
  </si>
  <si>
    <t>KADOTA</t>
  </si>
  <si>
    <t>KITA</t>
  </si>
  <si>
    <t>Takato</t>
  </si>
  <si>
    <t>Soma</t>
  </si>
  <si>
    <t>NAGASAWA</t>
  </si>
  <si>
    <t>MAKINO</t>
  </si>
  <si>
    <t>Kai</t>
  </si>
  <si>
    <t>YAMAMOTO</t>
  </si>
  <si>
    <t>WATANABE</t>
  </si>
  <si>
    <t>Shota</t>
  </si>
  <si>
    <t>MATSUI</t>
  </si>
  <si>
    <t>INOUE</t>
  </si>
  <si>
    <t>Yuji</t>
  </si>
  <si>
    <t>OCHIAI</t>
  </si>
  <si>
    <t>Shinichiro</t>
  </si>
  <si>
    <t>Shunsuke</t>
  </si>
  <si>
    <t>KAWATA</t>
  </si>
  <si>
    <t>KISHIMOTO</t>
  </si>
  <si>
    <t>Jin</t>
  </si>
  <si>
    <t>SUGIMOTO</t>
  </si>
  <si>
    <t>TADA</t>
  </si>
  <si>
    <t>Ryoma</t>
  </si>
  <si>
    <t>NAKAZAWA</t>
  </si>
  <si>
    <t>Taisei</t>
  </si>
  <si>
    <t>NAKANISHI</t>
  </si>
  <si>
    <t>Mizuki</t>
  </si>
  <si>
    <t>Taito</t>
  </si>
  <si>
    <t>HIRAI</t>
  </si>
  <si>
    <t>Ryuto</t>
  </si>
  <si>
    <t>HIROSE</t>
  </si>
  <si>
    <t>Masayuki</t>
  </si>
  <si>
    <t>Ryuta</t>
  </si>
  <si>
    <t>MAEKAWA</t>
  </si>
  <si>
    <t>MIYAGI</t>
  </si>
  <si>
    <t>MIYAMOTO</t>
  </si>
  <si>
    <t>MORISHITA</t>
  </si>
  <si>
    <t>Shunya</t>
  </si>
  <si>
    <t>YAMAMURA</t>
  </si>
  <si>
    <t>ADACHI</t>
  </si>
  <si>
    <t>Ren</t>
  </si>
  <si>
    <t>Tomohiro</t>
  </si>
  <si>
    <t>Haru</t>
  </si>
  <si>
    <t>Kento</t>
  </si>
  <si>
    <t>Soshi</t>
  </si>
  <si>
    <t>Shoki</t>
  </si>
  <si>
    <t>Yukiya</t>
  </si>
  <si>
    <t>TANABE</t>
  </si>
  <si>
    <t>TOMITA</t>
  </si>
  <si>
    <t>NAGANO</t>
  </si>
  <si>
    <t>Koshiro</t>
  </si>
  <si>
    <t>Akihiro</t>
  </si>
  <si>
    <t>MATSUBARA</t>
  </si>
  <si>
    <t>Kazuma</t>
  </si>
  <si>
    <t>MOCHIZUKI</t>
  </si>
  <si>
    <t>Yuito</t>
  </si>
  <si>
    <t>YAMASAKI</t>
  </si>
  <si>
    <t>KANEMITSU</t>
  </si>
  <si>
    <t>Hiroki</t>
  </si>
  <si>
    <t>同志社大学</t>
  </si>
  <si>
    <t>HASHIMOTO</t>
  </si>
  <si>
    <t>Takafumi</t>
  </si>
  <si>
    <t>YOSHIKAWA</t>
  </si>
  <si>
    <t>Keitaro</t>
  </si>
  <si>
    <t>TAKAOKA</t>
  </si>
  <si>
    <t>NISHIYAMA</t>
  </si>
  <si>
    <t>OKAMURA</t>
  </si>
  <si>
    <t>HIRANO</t>
  </si>
  <si>
    <t>TAKESHITA</t>
  </si>
  <si>
    <t>Yamato</t>
  </si>
  <si>
    <t>WADA</t>
  </si>
  <si>
    <t>SHINJO</t>
  </si>
  <si>
    <t>Takeru</t>
  </si>
  <si>
    <t>Fumiaki</t>
  </si>
  <si>
    <t>KONO</t>
  </si>
  <si>
    <t>Shoma</t>
  </si>
  <si>
    <t>NISHIKAWA</t>
  </si>
  <si>
    <t>TANIMOTO</t>
  </si>
  <si>
    <t>TSUJIMOTO</t>
  </si>
  <si>
    <t>Rentaro</t>
  </si>
  <si>
    <t>Junki</t>
  </si>
  <si>
    <t>ODA</t>
  </si>
  <si>
    <t>SAWADA</t>
  </si>
  <si>
    <t>Shohei</t>
  </si>
  <si>
    <t>Harutaka</t>
  </si>
  <si>
    <t>OTA</t>
  </si>
  <si>
    <t>Ryoji</t>
  </si>
  <si>
    <t>KATAOKA</t>
  </si>
  <si>
    <t>Riki</t>
  </si>
  <si>
    <t>Atsuki</t>
  </si>
  <si>
    <t>Kanta</t>
  </si>
  <si>
    <t>NISHIDA</t>
  </si>
  <si>
    <t>TAMAKI</t>
  </si>
  <si>
    <t>MORI</t>
  </si>
  <si>
    <t>Taiga</t>
  </si>
  <si>
    <t>TAKAHASHI</t>
  </si>
  <si>
    <t>NOZAKI</t>
  </si>
  <si>
    <t>近畿大学</t>
  </si>
  <si>
    <t>Taiki</t>
  </si>
  <si>
    <t>MATSUOKA</t>
  </si>
  <si>
    <t>MIKI</t>
  </si>
  <si>
    <t>SHINTANI</t>
  </si>
  <si>
    <t>GOTO</t>
  </si>
  <si>
    <t>Daigo</t>
  </si>
  <si>
    <t>KINOSHITA</t>
  </si>
  <si>
    <t>TAKAGI</t>
  </si>
  <si>
    <t>TAKAYAMA</t>
  </si>
  <si>
    <t>Mahiro</t>
  </si>
  <si>
    <t>NAKANO</t>
  </si>
  <si>
    <t>Takuto</t>
  </si>
  <si>
    <t>OZAKI</t>
  </si>
  <si>
    <t>TANI</t>
  </si>
  <si>
    <t>Ryoki</t>
  </si>
  <si>
    <t>HAMAGUCHI</t>
  </si>
  <si>
    <t>Toma</t>
  </si>
  <si>
    <t>Jumpei</t>
  </si>
  <si>
    <t>FUJII</t>
  </si>
  <si>
    <t>SUENAGA</t>
  </si>
  <si>
    <t>Keita</t>
  </si>
  <si>
    <t>UCHIDA</t>
  </si>
  <si>
    <t>Wataru</t>
  </si>
  <si>
    <t>Rui</t>
  </si>
  <si>
    <t>BESSHO</t>
  </si>
  <si>
    <t>Hibiki</t>
  </si>
  <si>
    <t>大阪体育大学</t>
  </si>
  <si>
    <t>Taku</t>
  </si>
  <si>
    <t>SASAMOTO</t>
  </si>
  <si>
    <t>TAKEDA</t>
  </si>
  <si>
    <t>Shion</t>
  </si>
  <si>
    <t>AOKI</t>
  </si>
  <si>
    <t>Kei</t>
  </si>
  <si>
    <t>ICHIKAWA</t>
  </si>
  <si>
    <t>Hiroto</t>
  </si>
  <si>
    <t>Hajime</t>
  </si>
  <si>
    <t>FURUKAWA</t>
  </si>
  <si>
    <t>MATSUSHITA</t>
  </si>
  <si>
    <t>MIZUNO</t>
  </si>
  <si>
    <t>YAMAUCHI</t>
  </si>
  <si>
    <t>YOSHIMOTO</t>
  </si>
  <si>
    <t>Shuya</t>
  </si>
  <si>
    <t>KAWAI</t>
  </si>
  <si>
    <t>MIYAZAKI</t>
  </si>
  <si>
    <t>IWATA</t>
  </si>
  <si>
    <t>Naoto</t>
  </si>
  <si>
    <t>Takuma</t>
  </si>
  <si>
    <t>Ryoga</t>
  </si>
  <si>
    <t>Fumiya</t>
  </si>
  <si>
    <t>NAKAJIMA</t>
  </si>
  <si>
    <t>Kiichi</t>
  </si>
  <si>
    <t>HOSOMI</t>
  </si>
  <si>
    <t>Shunichi</t>
  </si>
  <si>
    <t>KODAMA</t>
  </si>
  <si>
    <t>Junta</t>
  </si>
  <si>
    <t>HASEGAWA</t>
  </si>
  <si>
    <t>HATA</t>
  </si>
  <si>
    <t>Hiroaki</t>
  </si>
  <si>
    <t>OKUMURA</t>
  </si>
  <si>
    <t>IWASAKI</t>
  </si>
  <si>
    <t>Yoshiki</t>
  </si>
  <si>
    <t>Kensuke</t>
  </si>
  <si>
    <t>MARUYAMA</t>
  </si>
  <si>
    <t>MIURA</t>
  </si>
  <si>
    <t>KAJI</t>
  </si>
  <si>
    <t>OKAWA</t>
  </si>
  <si>
    <t>KURODA</t>
  </si>
  <si>
    <t>OGAWA</t>
  </si>
  <si>
    <t>Tasuku</t>
  </si>
  <si>
    <t>BAN</t>
  </si>
  <si>
    <t>ONISHI</t>
  </si>
  <si>
    <t>M2</t>
  </si>
  <si>
    <t>NAGAYAMA</t>
  </si>
  <si>
    <t>Junya</t>
  </si>
  <si>
    <t>MURATA</t>
  </si>
  <si>
    <t>関西大学</t>
  </si>
  <si>
    <t>AIKAWA</t>
  </si>
  <si>
    <t>HONDA</t>
  </si>
  <si>
    <t>Takahiro</t>
  </si>
  <si>
    <t>YOSHIOKA</t>
  </si>
  <si>
    <t>UNO</t>
  </si>
  <si>
    <t>Hideaki</t>
  </si>
  <si>
    <t>Fuga</t>
  </si>
  <si>
    <t>Yu</t>
  </si>
  <si>
    <t>Hideki</t>
  </si>
  <si>
    <t>HARA</t>
  </si>
  <si>
    <t>MIYAUCHI</t>
  </si>
  <si>
    <t>BANDO</t>
  </si>
  <si>
    <t>Ayato</t>
  </si>
  <si>
    <t>SAKURAI</t>
  </si>
  <si>
    <t>HAMA</t>
  </si>
  <si>
    <t>坂本　亘生</t>
  </si>
  <si>
    <t>ｻｶﾓﾄ ｺｳｾｲ</t>
  </si>
  <si>
    <t>京都大学</t>
  </si>
  <si>
    <t>Takaaki</t>
  </si>
  <si>
    <t>Rintaro</t>
  </si>
  <si>
    <t>TSUCHIYA</t>
  </si>
  <si>
    <t>Sora</t>
  </si>
  <si>
    <t>Renya</t>
  </si>
  <si>
    <t>Masataka</t>
  </si>
  <si>
    <t>ASAI</t>
  </si>
  <si>
    <t>SAKAGUCHI</t>
  </si>
  <si>
    <t>Natsuki</t>
  </si>
  <si>
    <t>YOSHIMURA</t>
  </si>
  <si>
    <t>Shunta</t>
  </si>
  <si>
    <t>NODA</t>
  </si>
  <si>
    <t>Toya</t>
  </si>
  <si>
    <t>Satoshi</t>
  </si>
  <si>
    <t>Ritsuki</t>
  </si>
  <si>
    <t>IKEDA</t>
  </si>
  <si>
    <t>Shinsuke</t>
  </si>
  <si>
    <t>SHIMAMURA</t>
  </si>
  <si>
    <t>IZUMI</t>
  </si>
  <si>
    <t>天理大学</t>
  </si>
  <si>
    <t>KAWAMURA</t>
  </si>
  <si>
    <t>KANNO</t>
  </si>
  <si>
    <t>KONISHI</t>
  </si>
  <si>
    <t>NAKAI</t>
  </si>
  <si>
    <t>Masahiro</t>
  </si>
  <si>
    <t>SANO</t>
  </si>
  <si>
    <t>TSUKAMOTO</t>
  </si>
  <si>
    <t>Reo</t>
  </si>
  <si>
    <t>Ryuma</t>
  </si>
  <si>
    <t>DOI</t>
  </si>
  <si>
    <t>Yuhei</t>
  </si>
  <si>
    <t>KAMEYAMA</t>
  </si>
  <si>
    <t>ｷﾑﾗ ｶｲ</t>
  </si>
  <si>
    <t>YAMANE</t>
  </si>
  <si>
    <t>IMAIZUMI</t>
  </si>
  <si>
    <t>京都産業大学</t>
  </si>
  <si>
    <t>Yota</t>
  </si>
  <si>
    <t>KOIZUMI</t>
  </si>
  <si>
    <t>KITADA</t>
  </si>
  <si>
    <t>OTSUKI</t>
  </si>
  <si>
    <t>YAMASHIRO</t>
  </si>
  <si>
    <t>TACHIBANA</t>
  </si>
  <si>
    <t>Shunki</t>
  </si>
  <si>
    <t>SUGIURA</t>
  </si>
  <si>
    <t>HATTA</t>
  </si>
  <si>
    <t>Daisuke</t>
  </si>
  <si>
    <t>KITAZAWA</t>
  </si>
  <si>
    <t>Keijiro</t>
  </si>
  <si>
    <t>NOGAMI</t>
  </si>
  <si>
    <t>AWAI</t>
  </si>
  <si>
    <t>ﾀﾀﾞ ｿｳﾀ</t>
  </si>
  <si>
    <t>ﾅｶﾑﾗ ｺｳｷ</t>
  </si>
  <si>
    <t>Taiyo</t>
  </si>
  <si>
    <t>OKUBO</t>
  </si>
  <si>
    <t>KANEKO</t>
  </si>
  <si>
    <t>Hiromu</t>
  </si>
  <si>
    <t>OMORI</t>
  </si>
  <si>
    <t>TOMINAGA</t>
  </si>
  <si>
    <t>Kenshin</t>
  </si>
  <si>
    <t>Ryuji</t>
  </si>
  <si>
    <t>SENDA</t>
  </si>
  <si>
    <t>龍谷大学</t>
  </si>
  <si>
    <t>Kyosuke</t>
  </si>
  <si>
    <t>MINAMI</t>
  </si>
  <si>
    <t>KAKIUCHI</t>
  </si>
  <si>
    <t>SHIBUYA</t>
  </si>
  <si>
    <t>TAHARA</t>
  </si>
  <si>
    <t>FUJINO</t>
  </si>
  <si>
    <t>OHASHI</t>
  </si>
  <si>
    <t>MIZUTANI</t>
  </si>
  <si>
    <t>Sosuke</t>
  </si>
  <si>
    <t>SHIMADA</t>
  </si>
  <si>
    <t>Sogo</t>
  </si>
  <si>
    <t>IBE</t>
  </si>
  <si>
    <t>NAMBU</t>
  </si>
  <si>
    <t>大阪教育大学</t>
  </si>
  <si>
    <t>Kazushi</t>
  </si>
  <si>
    <t>YONEDA</t>
  </si>
  <si>
    <t>TERAMOTO</t>
  </si>
  <si>
    <t>Tetsuya</t>
  </si>
  <si>
    <t>堀田　和志</t>
  </si>
  <si>
    <t>HORITA</t>
  </si>
  <si>
    <t>YASUI</t>
  </si>
  <si>
    <t>ﾀﾅｶ ﾖｳｽｹ</t>
  </si>
  <si>
    <t>Kojiro</t>
  </si>
  <si>
    <t>NAKASHIMA</t>
  </si>
  <si>
    <t>NAKAMOTO</t>
  </si>
  <si>
    <t>Atsuya</t>
  </si>
  <si>
    <t>Jo</t>
  </si>
  <si>
    <t>大阪大学</t>
  </si>
  <si>
    <t>D1</t>
  </si>
  <si>
    <t>Go</t>
  </si>
  <si>
    <t>ISHIHARA</t>
  </si>
  <si>
    <t>OTSUKA</t>
  </si>
  <si>
    <t>KAWASAKI</t>
  </si>
  <si>
    <t>Taishi</t>
  </si>
  <si>
    <t>Shinnosuke</t>
  </si>
  <si>
    <t>OFUCHI</t>
  </si>
  <si>
    <t>Ken</t>
  </si>
  <si>
    <t>KUBO</t>
  </si>
  <si>
    <t>Hirokazu</t>
  </si>
  <si>
    <t>Gaku</t>
  </si>
  <si>
    <t>FUJIMURA</t>
  </si>
  <si>
    <t>FURUSAWA</t>
  </si>
  <si>
    <t>Shunichiro</t>
  </si>
  <si>
    <t>Soichiro</t>
  </si>
  <si>
    <t>Tomoaki</t>
  </si>
  <si>
    <t>SAEKI</t>
  </si>
  <si>
    <t>Yukito</t>
  </si>
  <si>
    <t>SEKI</t>
  </si>
  <si>
    <t>Noriyuki</t>
  </si>
  <si>
    <t>Aito</t>
  </si>
  <si>
    <t>坂口　智樹</t>
  </si>
  <si>
    <t>ｻｶｸﾞﾁ ﾄﾓｷ</t>
  </si>
  <si>
    <t>TAMURA</t>
  </si>
  <si>
    <t>YOSHIYAMA</t>
  </si>
  <si>
    <t>追手門学院大学</t>
  </si>
  <si>
    <t>HATANAKA</t>
  </si>
  <si>
    <t>YAO</t>
  </si>
  <si>
    <t>神戸大学</t>
  </si>
  <si>
    <t>Masanori</t>
  </si>
  <si>
    <t>Sohei</t>
  </si>
  <si>
    <t>TANIGAKI</t>
  </si>
  <si>
    <t>Futa</t>
  </si>
  <si>
    <t>佐藤　勇斗</t>
  </si>
  <si>
    <t>ｻﾄｳ ﾊﾔﾄ</t>
  </si>
  <si>
    <t>山崎　大毅</t>
  </si>
  <si>
    <t>ﾔﾏｻﾞｷ ﾀｲｷ</t>
  </si>
  <si>
    <t>Rikuya</t>
  </si>
  <si>
    <t>MISHIMA</t>
  </si>
  <si>
    <t>MIYATA</t>
  </si>
  <si>
    <t>神戸学院大学</t>
  </si>
  <si>
    <t>ASAO</t>
  </si>
  <si>
    <t>Shuji</t>
  </si>
  <si>
    <t>Reiji</t>
  </si>
  <si>
    <t>HIRAYAMA</t>
  </si>
  <si>
    <t>兵庫教育大学</t>
  </si>
  <si>
    <t>WAKAMATSU</t>
  </si>
  <si>
    <t>甲南大学</t>
  </si>
  <si>
    <t>SHIKATA</t>
  </si>
  <si>
    <t>Seita</t>
  </si>
  <si>
    <t>ｺｼﾞﾏ ｼｮｳﾀ</t>
  </si>
  <si>
    <t>流通科学大学</t>
  </si>
  <si>
    <t>UMEDA</t>
  </si>
  <si>
    <t>関西福祉大学</t>
  </si>
  <si>
    <t>Ryunosuke</t>
  </si>
  <si>
    <t>MORIKAWA</t>
  </si>
  <si>
    <t>Ryoya</t>
  </si>
  <si>
    <t>兵庫県立大学</t>
  </si>
  <si>
    <t>MATSUNAGA</t>
  </si>
  <si>
    <t>Tomonori</t>
  </si>
  <si>
    <t>Koichi</t>
  </si>
  <si>
    <t>大阪経済大学</t>
  </si>
  <si>
    <t>SUDA</t>
  </si>
  <si>
    <t>HORI</t>
  </si>
  <si>
    <t>大阪国際大学</t>
  </si>
  <si>
    <t>AZUMA</t>
  </si>
  <si>
    <t>ONOUE</t>
  </si>
  <si>
    <t>Towa</t>
  </si>
  <si>
    <t>Kensho</t>
  </si>
  <si>
    <t>Ibuki</t>
  </si>
  <si>
    <t>Masashi</t>
  </si>
  <si>
    <t>Genta</t>
  </si>
  <si>
    <t>Shoei</t>
  </si>
  <si>
    <t>TAKAMATSU</t>
  </si>
  <si>
    <t>Temma</t>
  </si>
  <si>
    <t>HATTORI</t>
  </si>
  <si>
    <t>Yuzuki</t>
  </si>
  <si>
    <t>FURUTANI</t>
  </si>
  <si>
    <t>Minato</t>
  </si>
  <si>
    <t>和歌山大学</t>
  </si>
  <si>
    <t>MARUO</t>
  </si>
  <si>
    <t>TANIMURA</t>
  </si>
  <si>
    <t>KASHIWAGI</t>
  </si>
  <si>
    <t>大阪大谷大学</t>
  </si>
  <si>
    <t>DEGUCHI</t>
  </si>
  <si>
    <t>HARAGUCHI</t>
  </si>
  <si>
    <t>京都府立大学</t>
  </si>
  <si>
    <t>KITANO</t>
  </si>
  <si>
    <t>関西外国語大学</t>
  </si>
  <si>
    <t>大阪医科薬科大学</t>
  </si>
  <si>
    <t>TSUJI</t>
  </si>
  <si>
    <t>大阪学院大学</t>
  </si>
  <si>
    <t>HORIUCHI</t>
  </si>
  <si>
    <t>関西医科大学</t>
  </si>
  <si>
    <t>ｳｴﾀﾞ ｺｳﾍｲ</t>
  </si>
  <si>
    <t>MAEGAWA</t>
  </si>
  <si>
    <t>OKITA</t>
  </si>
  <si>
    <t>FURUTA</t>
  </si>
  <si>
    <t>Tetsuo</t>
  </si>
  <si>
    <t>桃山学院大学</t>
  </si>
  <si>
    <t>IKEBE</t>
  </si>
  <si>
    <t>NISHINO</t>
  </si>
  <si>
    <t>京都工芸繊維大学</t>
  </si>
  <si>
    <t>白矢　昂汰</t>
  </si>
  <si>
    <t>ｼﾗﾔ ｺｳﾀ</t>
  </si>
  <si>
    <t>SHIRAYA</t>
  </si>
  <si>
    <t>Reon</t>
  </si>
  <si>
    <t>AKITA</t>
  </si>
  <si>
    <t>Takeshi</t>
  </si>
  <si>
    <t>Ryushin</t>
  </si>
  <si>
    <t>HAMASAKI</t>
  </si>
  <si>
    <t>Keima</t>
  </si>
  <si>
    <t>大阪産業大学</t>
  </si>
  <si>
    <t>YONEZAWA</t>
  </si>
  <si>
    <t>大阪成蹊大学</t>
  </si>
  <si>
    <t>Yoshihiro</t>
  </si>
  <si>
    <t>奈良教育大学</t>
  </si>
  <si>
    <t>大阪工業大学</t>
  </si>
  <si>
    <t>Haruya</t>
  </si>
  <si>
    <t>SAWAI</t>
  </si>
  <si>
    <t>放送大学関西</t>
  </si>
  <si>
    <t>村上　将悟</t>
  </si>
  <si>
    <t>ﾑﾗｶﾐ ｼｮｳｺﾞ</t>
  </si>
  <si>
    <t>阿賀　康生</t>
  </si>
  <si>
    <t>ｱｶﾞ ﾔｽｵ</t>
  </si>
  <si>
    <t>AGA</t>
  </si>
  <si>
    <t>Yasuo</t>
  </si>
  <si>
    <t>奈良県立医科大学</t>
  </si>
  <si>
    <t>野本　大介</t>
  </si>
  <si>
    <t>ﾉﾓﾄ ﾀﾞｲｽｹ</t>
  </si>
  <si>
    <t>KANAZAWA</t>
  </si>
  <si>
    <t>Manato</t>
  </si>
  <si>
    <t>YOSHIHARA</t>
  </si>
  <si>
    <t>IIDA</t>
  </si>
  <si>
    <t>京都薬科大学</t>
  </si>
  <si>
    <t>ARAKI</t>
  </si>
  <si>
    <t>京都教育大学</t>
  </si>
  <si>
    <t>UMEHARA</t>
  </si>
  <si>
    <t>Takeaki</t>
  </si>
  <si>
    <t>京都府立医科大学</t>
  </si>
  <si>
    <t>IGUCHI</t>
  </si>
  <si>
    <t>滋賀医科大学</t>
  </si>
  <si>
    <t>滋賀県立大学</t>
  </si>
  <si>
    <t>ｲﾄｳ ﾕｳﾀ</t>
  </si>
  <si>
    <t>Yusaku</t>
  </si>
  <si>
    <t>上田　康平</t>
  </si>
  <si>
    <t>佛教大学</t>
  </si>
  <si>
    <t>KAWASE</t>
  </si>
  <si>
    <t>NISHIMOTO</t>
  </si>
  <si>
    <t>Aoto</t>
  </si>
  <si>
    <t>UOTANI</t>
  </si>
  <si>
    <t>ASADA</t>
  </si>
  <si>
    <t>明治国際医療大学</t>
  </si>
  <si>
    <t>Satoru</t>
  </si>
  <si>
    <t>NISHIOKA</t>
  </si>
  <si>
    <t>SHIMOMURA</t>
  </si>
  <si>
    <t>Ryoto</t>
  </si>
  <si>
    <t>HIROTA</t>
  </si>
  <si>
    <t>Keito</t>
  </si>
  <si>
    <t>松原　光汰</t>
  </si>
  <si>
    <t>ﾏﾂﾊﾞﾗ ｺｳﾀ</t>
  </si>
  <si>
    <t>Shu</t>
  </si>
  <si>
    <t>京都橘大学</t>
  </si>
  <si>
    <t>摂南大学</t>
  </si>
  <si>
    <t>Kenji</t>
  </si>
  <si>
    <t>Shusuke</t>
  </si>
  <si>
    <t>Keiichiro</t>
  </si>
  <si>
    <t>東大阪大学</t>
  </si>
  <si>
    <t>Masatoshi</t>
  </si>
  <si>
    <t>びわこ学院大学</t>
  </si>
  <si>
    <t>URAKAWA</t>
  </si>
  <si>
    <t>Rukiya</t>
  </si>
  <si>
    <t>Hakuto</t>
  </si>
  <si>
    <t>KITAGAWA</t>
  </si>
  <si>
    <t>HIRAO</t>
  </si>
  <si>
    <t>HORIGUCHI</t>
  </si>
  <si>
    <t>ﾀﾅｶ ﾕｳｾｲ</t>
  </si>
  <si>
    <t>Miyu</t>
  </si>
  <si>
    <t>TODA</t>
  </si>
  <si>
    <t>木子　雄斗</t>
  </si>
  <si>
    <t>ｷｺﾞ ﾕｳﾄ</t>
  </si>
  <si>
    <t>KIGO</t>
  </si>
  <si>
    <t>AKAMATSU</t>
  </si>
  <si>
    <t>Ko</t>
  </si>
  <si>
    <t>FUKUMOTO</t>
  </si>
  <si>
    <t>中川　遥仁</t>
  </si>
  <si>
    <t>ﾅｶｶﾞﾜ ﾊﾙﾄ</t>
  </si>
  <si>
    <t>山中　駿</t>
  </si>
  <si>
    <t>ﾔﾏﾅｶ ｼｭﾝ</t>
  </si>
  <si>
    <t>長田　雅史</t>
  </si>
  <si>
    <t>ﾅｶﾞﾀ ﾏｻｼ</t>
  </si>
  <si>
    <t>AMANO</t>
  </si>
  <si>
    <t>OKANO</t>
  </si>
  <si>
    <t>二村　草輔</t>
  </si>
  <si>
    <t>ﾆﾑﾗ ｿｳｽｹ</t>
  </si>
  <si>
    <t>NIMURA</t>
  </si>
  <si>
    <t>Reiya</t>
  </si>
  <si>
    <t>井上　貴文</t>
  </si>
  <si>
    <t>ｲﾉｳｴ ﾀｶﾌﾐ</t>
  </si>
  <si>
    <t>田中　駿一朗</t>
  </si>
  <si>
    <t>ﾀﾅｶ ｼｭﾝｲﾁﾛｳ</t>
  </si>
  <si>
    <t>SHIRAI</t>
  </si>
  <si>
    <t>松井　洋輔</t>
  </si>
  <si>
    <t>ﾏﾂｲ ﾖｳｽｹ</t>
  </si>
  <si>
    <t>NAGAO</t>
  </si>
  <si>
    <t>YAMAGISHI</t>
  </si>
  <si>
    <t>OKA</t>
  </si>
  <si>
    <t>EDA</t>
  </si>
  <si>
    <t>AONO</t>
  </si>
  <si>
    <t>KOHARA</t>
  </si>
  <si>
    <t>板東　帝太</t>
  </si>
  <si>
    <t>ﾊﾞﾝﾄﾞｳ ｵｳﾀ</t>
  </si>
  <si>
    <t>井上　陽登</t>
  </si>
  <si>
    <t>ｲﾉｳｴ ｱｷﾄ</t>
  </si>
  <si>
    <t>佐藤　智樹</t>
  </si>
  <si>
    <t>ｻﾄｳ ﾄﾓｷ</t>
  </si>
  <si>
    <t>志水　宙斗</t>
  </si>
  <si>
    <t>ｼﾐｽﾞ ﾋﾛﾄ</t>
  </si>
  <si>
    <t>MURASHIMA</t>
  </si>
  <si>
    <t>山本　智丈</t>
  </si>
  <si>
    <t>ﾔﾏﾓﾄ ﾄﾓﾋﾛ</t>
  </si>
  <si>
    <t>細江　友暉</t>
  </si>
  <si>
    <t>ﾎｿｴ ﾕｳｷ</t>
  </si>
  <si>
    <t>HOSOE</t>
  </si>
  <si>
    <t>橋本　慶太</t>
  </si>
  <si>
    <t>ﾊｼﾓﾄ ｹｲﾀ</t>
  </si>
  <si>
    <t>関　晃太朗</t>
  </si>
  <si>
    <t>ｾｷ ｺｳﾀﾛｳ</t>
  </si>
  <si>
    <t>中村　一貴</t>
  </si>
  <si>
    <t>ﾅｶﾑﾗ ｶｽﾞﾀｶ</t>
  </si>
  <si>
    <t>奥谷　俊介</t>
  </si>
  <si>
    <t>ｵｸﾀﾆ ｼｭﾝｽｹ</t>
  </si>
  <si>
    <t>OKUTANI</t>
  </si>
  <si>
    <t>ｻｲﾄｳ ｶﾞｸ</t>
  </si>
  <si>
    <t>Kaede</t>
  </si>
  <si>
    <t>朝田　康聖</t>
  </si>
  <si>
    <t>ｱｻﾀﾞ ｺｳｾｲ</t>
  </si>
  <si>
    <t>島田　拓実</t>
  </si>
  <si>
    <t>ｼﾏﾀﾞ ﾀｸﾐ</t>
  </si>
  <si>
    <t>ﾌｸｻﾞｷ ﾄﾓｷ</t>
  </si>
  <si>
    <t>FUKUZAKI</t>
  </si>
  <si>
    <t>FURUNO</t>
  </si>
  <si>
    <t>Zen</t>
  </si>
  <si>
    <t>KAJITA</t>
  </si>
  <si>
    <t>大藪　輝</t>
  </si>
  <si>
    <t>ｵｵﾔﾌﾞ ｱｷﾗ</t>
  </si>
  <si>
    <t>NAKAHIRA</t>
  </si>
  <si>
    <t>Yoshihiko</t>
  </si>
  <si>
    <t>NISHIBATA</t>
  </si>
  <si>
    <t>大和大学</t>
  </si>
  <si>
    <t>KAWABE</t>
  </si>
  <si>
    <t>Shuma</t>
  </si>
  <si>
    <t>HATANO</t>
  </si>
  <si>
    <t>KUWANO</t>
  </si>
  <si>
    <t>KOMAI</t>
  </si>
  <si>
    <t>菊池　太賀</t>
  </si>
  <si>
    <t>ｷｸﾁ ﾀｲｶﾞ</t>
  </si>
  <si>
    <t>武田　博樹</t>
  </si>
  <si>
    <t>ﾀｹﾀﾞ ﾋﾛｷ</t>
  </si>
  <si>
    <t>沖田　啓紀</t>
  </si>
  <si>
    <t>ｵｷﾀ ﾋﾛｷ</t>
  </si>
  <si>
    <t>尾田　晴風</t>
  </si>
  <si>
    <t>ｵﾀﾞ ﾊﾔｶ</t>
  </si>
  <si>
    <t>Hayaka</t>
  </si>
  <si>
    <t>辻本　駿葵</t>
  </si>
  <si>
    <t>ﾂｼﾞﾓﾄ ｼｭﾝｷ</t>
  </si>
  <si>
    <t>谷垣　幹</t>
  </si>
  <si>
    <t>ﾀﾆｶﾞｷ ﾂﾖｼ</t>
  </si>
  <si>
    <t>ｲﾄｳ ﾀｸﾏ</t>
  </si>
  <si>
    <t>角川　裕哉</t>
  </si>
  <si>
    <t>ｶﾄﾞｶﾜ ﾕｳﾔ</t>
  </si>
  <si>
    <t>KADOKAWA</t>
  </si>
  <si>
    <t>池本　陽介</t>
  </si>
  <si>
    <t>ｲｹﾓﾄ ﾖｳｽｹ</t>
  </si>
  <si>
    <t>IKEMOTO</t>
  </si>
  <si>
    <t>原　麻嘉</t>
  </si>
  <si>
    <t>ﾊﾗ ﾏﾋﾛ</t>
  </si>
  <si>
    <t>HIROHATA</t>
  </si>
  <si>
    <t>Mikito</t>
  </si>
  <si>
    <t>Hijiri</t>
  </si>
  <si>
    <t>岩本　翔太</t>
  </si>
  <si>
    <t>ｲﾜﾓﾄ ｼｮｳﾀ</t>
  </si>
  <si>
    <t>西川　洸平</t>
  </si>
  <si>
    <t>ﾆｼｶﾜ ｺｳﾍｲ</t>
  </si>
  <si>
    <t>平山　悦章</t>
  </si>
  <si>
    <t>ﾋﾗﾔﾏ ﾖｼｱｷ</t>
  </si>
  <si>
    <t>金盛　圭悟</t>
  </si>
  <si>
    <t>ｶﾅﾓﾘ ｹｲｺﾞ</t>
  </si>
  <si>
    <t>KANAMORI</t>
  </si>
  <si>
    <t>Takaya</t>
  </si>
  <si>
    <t>NISHI</t>
  </si>
  <si>
    <t>ﾀｶﾔﾏ ｹﾝｽｹ</t>
  </si>
  <si>
    <t>髙田　雄平</t>
  </si>
  <si>
    <t>ﾀｶﾀﾞ ﾕｳﾍｲ</t>
  </si>
  <si>
    <t>三嶋　友貴</t>
  </si>
  <si>
    <t>ﾐｼﾏ ﾄﾓｷ</t>
  </si>
  <si>
    <t>小笹　陽輝</t>
  </si>
  <si>
    <t>ｵｻﾞｻ ﾊﾙｷ</t>
  </si>
  <si>
    <t>OZASA</t>
  </si>
  <si>
    <t>YOKOTE</t>
  </si>
  <si>
    <t>川井　流星</t>
  </si>
  <si>
    <t>ｶﾜｲ ﾘｭｳｾｲ</t>
  </si>
  <si>
    <t>小南　翔</t>
  </si>
  <si>
    <t>ｺﾐﾅﾐ ｼｮｳ</t>
  </si>
  <si>
    <t>KOMINAMI</t>
  </si>
  <si>
    <t>河本　琉希</t>
  </si>
  <si>
    <t>ｶﾜﾓﾄ ﾘｭｳｷ</t>
  </si>
  <si>
    <t>長谷川　大智</t>
  </si>
  <si>
    <t>ﾊｾｶﾞﾜ ﾀﾞｲﾁ</t>
  </si>
  <si>
    <t>Suzuka</t>
  </si>
  <si>
    <t>Sena</t>
  </si>
  <si>
    <t>ASANO</t>
  </si>
  <si>
    <t>Hinata</t>
  </si>
  <si>
    <t>NISHIWAKI</t>
  </si>
  <si>
    <t>KAI</t>
  </si>
  <si>
    <t>NAKASE</t>
  </si>
  <si>
    <t>KIRIKURI</t>
  </si>
  <si>
    <t>KATSURA</t>
  </si>
  <si>
    <t>KANO</t>
  </si>
  <si>
    <t>MIYADE</t>
  </si>
  <si>
    <t>Mutsuki</t>
  </si>
  <si>
    <t>HOSOKAWA</t>
  </si>
  <si>
    <t>Rin</t>
  </si>
  <si>
    <t>FUKUI</t>
  </si>
  <si>
    <t>YABUTA</t>
  </si>
  <si>
    <t>TABATA</t>
  </si>
  <si>
    <t>AOYAMA</t>
  </si>
  <si>
    <t>SHIROTANI</t>
  </si>
  <si>
    <t>MIZUTA</t>
  </si>
  <si>
    <t>Hazuki</t>
  </si>
  <si>
    <t>SUGIYAMA</t>
  </si>
  <si>
    <t>OKUDA</t>
  </si>
  <si>
    <t>MORIOKA</t>
  </si>
  <si>
    <t>NAKAJI</t>
  </si>
  <si>
    <t>TABUCHI</t>
  </si>
  <si>
    <t>Mirai</t>
  </si>
  <si>
    <t>NAKATO</t>
  </si>
  <si>
    <t>KAMO</t>
  </si>
  <si>
    <t>団体名略称</t>
    <rPh sb="0" eb="5">
      <t>ダンタイメイリャクショウ</t>
    </rPh>
    <phoneticPr fontId="2"/>
  </si>
  <si>
    <t>申込責任者</t>
    <rPh sb="0" eb="2">
      <t>モウシコミ</t>
    </rPh>
    <rPh sb="2" eb="5">
      <t>セキニンシャ</t>
    </rPh>
    <phoneticPr fontId="2"/>
  </si>
  <si>
    <t>氏名</t>
    <rPh sb="0" eb="2">
      <t>シメイ</t>
    </rPh>
    <phoneticPr fontId="2"/>
  </si>
  <si>
    <t>連絡先〒</t>
    <rPh sb="0" eb="3">
      <t>レンラクサキ</t>
    </rPh>
    <phoneticPr fontId="2"/>
  </si>
  <si>
    <t>連絡先電話番号</t>
    <rPh sb="0" eb="3">
      <t>レンラクサキ</t>
    </rPh>
    <rPh sb="3" eb="7">
      <t>デンワバンゴウ</t>
    </rPh>
    <phoneticPr fontId="2"/>
  </si>
  <si>
    <t>連絡先住所</t>
    <rPh sb="0" eb="3">
      <t>レンラクサキ</t>
    </rPh>
    <rPh sb="3" eb="5">
      <t>ジュウショ</t>
    </rPh>
    <phoneticPr fontId="2"/>
  </si>
  <si>
    <t>N1</t>
  </si>
  <si>
    <t>N2</t>
  </si>
  <si>
    <t>N3</t>
  </si>
  <si>
    <t>SX</t>
  </si>
  <si>
    <t>KC</t>
  </si>
  <si>
    <t>MC</t>
  </si>
  <si>
    <t>TL</t>
  </si>
  <si>
    <t>WT</t>
  </si>
  <si>
    <t>ZK</t>
  </si>
  <si>
    <t>S1</t>
  </si>
  <si>
    <t>S2</t>
  </si>
  <si>
    <t>S3</t>
  </si>
  <si>
    <t>S1</t>
    <phoneticPr fontId="2"/>
  </si>
  <si>
    <t>大学名</t>
  </si>
  <si>
    <t>団体コード</t>
  </si>
  <si>
    <t>ｶﾅ</t>
  </si>
  <si>
    <t>男</t>
  </si>
  <si>
    <t>女</t>
  </si>
  <si>
    <t>追手門学院大</t>
  </si>
  <si>
    <t>ｵｳﾃﾓﾝｶﾞｸｲﾝﾀﾞｲ</t>
  </si>
  <si>
    <t>大阪医科薬科大</t>
  </si>
  <si>
    <t>ｵｵｻｶｲｶﾔｯｶﾀﾞｲ</t>
  </si>
  <si>
    <t>大阪大谷大</t>
  </si>
  <si>
    <t>ｵｵｻｶｵｵﾀﾆﾀﾞｲ</t>
  </si>
  <si>
    <t>大阪学院大</t>
  </si>
  <si>
    <t>ｵｵｻｶｶﾞｸｲﾝﾀﾞｲ</t>
  </si>
  <si>
    <t>大阪教育大</t>
  </si>
  <si>
    <t>ｵｵｻｶｷｮｳｲｸﾀﾞｲ</t>
  </si>
  <si>
    <t>大阪経済大</t>
  </si>
  <si>
    <t>ｵｵｻｶｹｲｻﾞｲﾀﾞｲ</t>
  </si>
  <si>
    <t>大阪経済法科大</t>
  </si>
  <si>
    <t>ｵｵｻｶｹｲｻﾞｲﾎｳｶﾀﾞｲ</t>
  </si>
  <si>
    <t>大阪芸術大</t>
  </si>
  <si>
    <t>ｵｵｻｶｹﾞｲｼﾞｭﾂﾀﾞｲ</t>
  </si>
  <si>
    <t>大阪工業大</t>
  </si>
  <si>
    <t>ｵｵｻｶｺｳｷﾞｮｳﾀﾞｲ</t>
  </si>
  <si>
    <t>大阪国際大</t>
  </si>
  <si>
    <t>ｵｵｻｶｺｸｻｲﾀﾞｲ</t>
  </si>
  <si>
    <t>大阪産業大</t>
  </si>
  <si>
    <t>ｵｵｻｶｻﾝｷﾞｮｳﾀﾞｲ</t>
  </si>
  <si>
    <t>大阪商業大</t>
  </si>
  <si>
    <t>ｵｵｻｶｼｮｳｷﾞｮｳﾀﾞｲ</t>
  </si>
  <si>
    <t>大阪成蹊大</t>
  </si>
  <si>
    <t>ｵｵｻｶｾｲｹｲﾀﾞｲ</t>
  </si>
  <si>
    <t>大阪大</t>
  </si>
  <si>
    <t>ｵｵｻｶﾀﾞｲ</t>
  </si>
  <si>
    <t>大阪体育大</t>
  </si>
  <si>
    <t>ｵｵｻｶﾀｲｲｸﾀﾞｲ</t>
  </si>
  <si>
    <t>大谷大</t>
  </si>
  <si>
    <t>ｵｵﾀﾆﾀﾞｲ</t>
  </si>
  <si>
    <t>関西外国語大</t>
  </si>
  <si>
    <t>ｶﾝｻｲｶﾞｲｺｸｺﾞﾀﾞｲ</t>
  </si>
  <si>
    <t>関西大</t>
  </si>
  <si>
    <t>ｶﾝｻｲﾀﾞｲ</t>
  </si>
  <si>
    <t>関西福祉大</t>
  </si>
  <si>
    <t>ｶﾝｻｲﾌｸｼﾀﾞｲ</t>
  </si>
  <si>
    <t>関西学院大</t>
  </si>
  <si>
    <t>ｶﾝｾｲｶﾞｸｲﾝﾀﾞｲ</t>
  </si>
  <si>
    <t>京都外国語大</t>
  </si>
  <si>
    <t>ｷｮｳﾄｶﾞｲｺｸｺﾞﾀﾞｲ</t>
  </si>
  <si>
    <t>京都教育大</t>
  </si>
  <si>
    <t>京都光華女子大</t>
  </si>
  <si>
    <t>ｷｮｳﾄｺｳｶｼﾞｮｼﾀﾞｲ</t>
  </si>
  <si>
    <t>京都工芸繊維大</t>
  </si>
  <si>
    <t>ｷｮｳﾄｺｳｹﾞｲｾﾝｲﾀﾞｲ</t>
  </si>
  <si>
    <t>京都産業大</t>
  </si>
  <si>
    <t>ｷｮｳﾄｻﾝｷﾞｮｳﾀﾞｲ</t>
  </si>
  <si>
    <t>京都女子大</t>
  </si>
  <si>
    <t>ｷｮｳﾄｼﾞｮｼﾀﾞｲ</t>
  </si>
  <si>
    <t>京都大</t>
  </si>
  <si>
    <t>ｷｮｳﾄﾀﾞｲ</t>
  </si>
  <si>
    <t>京都橘大</t>
  </si>
  <si>
    <t>ｷｮｳﾄﾀﾁﾊﾞﾅﾀﾞｲ</t>
  </si>
  <si>
    <t>京都府立医科大</t>
  </si>
  <si>
    <t>ｷｮｳﾄﾌﾘﾂｲｶﾀﾞｲ</t>
  </si>
  <si>
    <t>京都府立大</t>
  </si>
  <si>
    <t>ｷｮｳﾄﾌﾘﾂﾀﾞｲ</t>
  </si>
  <si>
    <t>京都薬科大</t>
  </si>
  <si>
    <t>ｷｮｳﾄﾔｯｶﾀﾞｲ</t>
  </si>
  <si>
    <t>近畿大</t>
  </si>
  <si>
    <t>ｷﾝｷﾀﾞｲ</t>
  </si>
  <si>
    <t>甲南大</t>
  </si>
  <si>
    <t>ｺｳﾅﾝﾀﾞｲ</t>
  </si>
  <si>
    <t>神戸学院大</t>
  </si>
  <si>
    <t>ｺｳﾍﾞｶﾞｸｲﾝﾀﾞｲ</t>
  </si>
  <si>
    <t>ｺｳﾍﾞｺｸｻｲﾀﾞｲ</t>
  </si>
  <si>
    <t>神戸大</t>
  </si>
  <si>
    <t>ｺｳﾍﾞﾀﾞｲ</t>
  </si>
  <si>
    <t>滋賀医科大</t>
  </si>
  <si>
    <t>ｼｶﾞｲｶﾀﾞｲ</t>
  </si>
  <si>
    <t>滋賀県立大</t>
  </si>
  <si>
    <t>ｼｶﾞｹﾝﾘﾂﾀﾞｲ</t>
  </si>
  <si>
    <t>滋賀大</t>
  </si>
  <si>
    <t>ｼｶﾞﾀﾞｲ</t>
  </si>
  <si>
    <t>摂南大</t>
  </si>
  <si>
    <t>ｾﾂﾅﾝﾀﾞｲ</t>
  </si>
  <si>
    <t>園田学園女子大</t>
  </si>
  <si>
    <t>ｿﾉﾀﾞｶﾞｸｴﾝｼﾞｮｼﾀﾞｲ</t>
  </si>
  <si>
    <t>天理大</t>
  </si>
  <si>
    <t>ﾃﾝﾘﾀﾞｲ</t>
  </si>
  <si>
    <t>同志社女子大</t>
  </si>
  <si>
    <t>ﾄﾞｳｼｼｬｼﾞｮｼﾀﾞｲ</t>
  </si>
  <si>
    <t>同志社大</t>
  </si>
  <si>
    <t>ﾄﾞｳｼｼｬﾀﾞｲ</t>
  </si>
  <si>
    <t>奈良県立医科大</t>
  </si>
  <si>
    <t>ﾅﾗｹﾝﾘﾂｲｶﾀﾞｲ</t>
  </si>
  <si>
    <t>羽衣国際大</t>
  </si>
  <si>
    <t>ﾊｺﾞﾛﾓｺｸｻｲﾀﾞｲ</t>
  </si>
  <si>
    <t>阪南大</t>
  </si>
  <si>
    <t>ﾊﾝﾅﾝﾀﾞｲ</t>
  </si>
  <si>
    <t>東大阪大</t>
  </si>
  <si>
    <t>ﾋｶﾞｼｵｵｻｶﾀﾞｲ</t>
  </si>
  <si>
    <t>兵庫教育大</t>
  </si>
  <si>
    <t>ﾋｮｳｺﾞｷｮｳｲｸﾀﾞｲ</t>
  </si>
  <si>
    <t>兵庫県立大</t>
  </si>
  <si>
    <t>ﾋｮｳｺﾞｹﾝﾘﾂﾀﾞｲ</t>
  </si>
  <si>
    <t>兵庫大</t>
  </si>
  <si>
    <t>ﾋｮｳｺﾞﾀﾞｲ</t>
  </si>
  <si>
    <t>びわこ学院大</t>
  </si>
  <si>
    <t>ﾋﾞﾜｺｶﾞｸｲﾝﾀﾞｲ</t>
  </si>
  <si>
    <t>びわこ成蹊スポーツ大</t>
  </si>
  <si>
    <t>佛教大</t>
  </si>
  <si>
    <t>ﾌﾞｯｷｮｳﾀﾞｲ</t>
  </si>
  <si>
    <t>武庫川女子大</t>
  </si>
  <si>
    <t>ﾑｺｶﾞﾜｼﾞｮｼﾀﾞｲ</t>
  </si>
  <si>
    <t>明治国際医療大</t>
  </si>
  <si>
    <t>ﾒｲｼﾞｺｸｻｲｲﾘｮｳﾀﾞｲ</t>
  </si>
  <si>
    <t>桃山学院大</t>
  </si>
  <si>
    <t>ﾓﾓﾔﾏｶﾞｸｲﾝﾀﾞｲ</t>
  </si>
  <si>
    <t>大和大</t>
  </si>
  <si>
    <t>ﾔﾏﾄﾀﾞｲ</t>
  </si>
  <si>
    <t>立命館大</t>
  </si>
  <si>
    <t>ﾘﾂﾒｲｶﾝﾀﾞｲ</t>
  </si>
  <si>
    <t>龍谷大</t>
  </si>
  <si>
    <t>ﾘｭｳｺｸﾀﾞｲ</t>
  </si>
  <si>
    <t>流通科学大</t>
  </si>
  <si>
    <t>ﾘｭｳﾂｳｶｶﾞｸﾀﾞｲ</t>
  </si>
  <si>
    <t>和歌山大</t>
  </si>
  <si>
    <t>ﾜｶﾔﾏﾀﾞｲ</t>
  </si>
  <si>
    <t>ハーフマラソン</t>
    <phoneticPr fontId="2"/>
  </si>
  <si>
    <t>00</t>
    <phoneticPr fontId="2"/>
  </si>
  <si>
    <t>団体名</t>
    <rPh sb="0" eb="3">
      <t>ダンタイメイ</t>
    </rPh>
    <phoneticPr fontId="2"/>
  </si>
  <si>
    <t>性別</t>
    <rPh sb="0" eb="2">
      <t>セイベツ</t>
    </rPh>
    <phoneticPr fontId="2"/>
  </si>
  <si>
    <t>男</t>
    <rPh sb="0" eb="1">
      <t>オトコ</t>
    </rPh>
    <phoneticPr fontId="2"/>
  </si>
  <si>
    <t>申込責任者氏名</t>
    <rPh sb="0" eb="5">
      <t>モウシコミセキニンシャ</t>
    </rPh>
    <rPh sb="5" eb="7">
      <t>シメイ</t>
    </rPh>
    <phoneticPr fontId="2"/>
  </si>
  <si>
    <t>印</t>
    <rPh sb="0" eb="1">
      <t>イン</t>
    </rPh>
    <phoneticPr fontId="2"/>
  </si>
  <si>
    <t>No.</t>
    <phoneticPr fontId="2"/>
  </si>
  <si>
    <t>登録
番号</t>
    <rPh sb="0" eb="2">
      <t>トウロク</t>
    </rPh>
    <rPh sb="3" eb="5">
      <t>バンゴウ</t>
    </rPh>
    <phoneticPr fontId="2"/>
  </si>
  <si>
    <t>ﾌﾘｶﾞﾅ</t>
    <phoneticPr fontId="2"/>
  </si>
  <si>
    <t>学年</t>
    <rPh sb="0" eb="2">
      <t>ガクネン</t>
    </rPh>
    <phoneticPr fontId="2"/>
  </si>
  <si>
    <t>大学名</t>
    <rPh sb="0" eb="3">
      <t>ダイガクメイ</t>
    </rPh>
    <phoneticPr fontId="2"/>
  </si>
  <si>
    <t>分</t>
    <rPh sb="0" eb="1">
      <t>フン</t>
    </rPh>
    <phoneticPr fontId="2"/>
  </si>
  <si>
    <t>秒</t>
    <rPh sb="0" eb="1">
      <t>ビョウ</t>
    </rPh>
    <phoneticPr fontId="2"/>
  </si>
  <si>
    <t>10000m</t>
    <phoneticPr fontId="2"/>
  </si>
  <si>
    <t>5000m</t>
    <phoneticPr fontId="2"/>
  </si>
  <si>
    <t>入力</t>
    <rPh sb="0" eb="2">
      <t>ニュウリョク</t>
    </rPh>
    <phoneticPr fontId="2"/>
  </si>
  <si>
    <t>上から入力</t>
    <rPh sb="0" eb="1">
      <t>ウエ</t>
    </rPh>
    <rPh sb="3" eb="5">
      <t>ニュウリョク</t>
    </rPh>
    <phoneticPr fontId="2"/>
  </si>
  <si>
    <t>区分</t>
    <rPh sb="0" eb="2">
      <t>クブン</t>
    </rPh>
    <phoneticPr fontId="2"/>
  </si>
  <si>
    <t>オープン男子</t>
    <rPh sb="4" eb="6">
      <t>ダンシ</t>
    </rPh>
    <phoneticPr fontId="2"/>
  </si>
  <si>
    <t>オープン女子</t>
    <rPh sb="4" eb="6">
      <t>ジョシ</t>
    </rPh>
    <phoneticPr fontId="2"/>
  </si>
  <si>
    <t>77</t>
    <phoneticPr fontId="2"/>
  </si>
  <si>
    <t>DB</t>
    <phoneticPr fontId="2"/>
  </si>
  <si>
    <t>ZK</t>
    <phoneticPr fontId="2"/>
  </si>
  <si>
    <t>対校女子</t>
    <rPh sb="0" eb="2">
      <t>タイコウ</t>
    </rPh>
    <rPh sb="2" eb="4">
      <t>ジョシ</t>
    </rPh>
    <phoneticPr fontId="2"/>
  </si>
  <si>
    <t>対校男子</t>
    <rPh sb="0" eb="2">
      <t>タイコウ</t>
    </rPh>
    <rPh sb="2" eb="4">
      <t>ダンシ</t>
    </rPh>
    <phoneticPr fontId="2"/>
  </si>
  <si>
    <t>競技種目</t>
    <rPh sb="0" eb="2">
      <t>キョウギ</t>
    </rPh>
    <rPh sb="2" eb="4">
      <t>シュモク</t>
    </rPh>
    <phoneticPr fontId="2"/>
  </si>
  <si>
    <t>A</t>
    <phoneticPr fontId="2"/>
  </si>
  <si>
    <t>申込人数</t>
    <rPh sb="0" eb="2">
      <t>モウシコミ</t>
    </rPh>
    <rPh sb="2" eb="4">
      <t>ニンズウ</t>
    </rPh>
    <phoneticPr fontId="2"/>
  </si>
  <si>
    <t>生年月日</t>
    <rPh sb="0" eb="4">
      <t>セイネンガッピ</t>
    </rPh>
    <phoneticPr fontId="2"/>
  </si>
  <si>
    <t>ハーフマラソン</t>
  </si>
  <si>
    <t>ハーフマラソン</t>
    <phoneticPr fontId="2"/>
  </si>
  <si>
    <t>10000m</t>
  </si>
  <si>
    <t>10000m</t>
    <phoneticPr fontId="2"/>
  </si>
  <si>
    <t>5000m</t>
  </si>
  <si>
    <t>5000m</t>
    <phoneticPr fontId="2"/>
  </si>
  <si>
    <t>3000m</t>
  </si>
  <si>
    <t>3000m</t>
    <phoneticPr fontId="2"/>
  </si>
  <si>
    <t>男子資格種目</t>
    <rPh sb="0" eb="2">
      <t>ダンシ</t>
    </rPh>
    <rPh sb="2" eb="4">
      <t>シカク</t>
    </rPh>
    <rPh sb="4" eb="6">
      <t>シュモク</t>
    </rPh>
    <phoneticPr fontId="2"/>
  </si>
  <si>
    <t>女子資格種目</t>
    <rPh sb="0" eb="2">
      <t>ジョシ</t>
    </rPh>
    <rPh sb="2" eb="6">
      <t>シカクシュモク</t>
    </rPh>
    <phoneticPr fontId="2"/>
  </si>
  <si>
    <t>男子資格種目</t>
    <rPh sb="0" eb="2">
      <t>ダンシ</t>
    </rPh>
    <rPh sb="2" eb="6">
      <t>シカクシュモク</t>
    </rPh>
    <phoneticPr fontId="2"/>
  </si>
  <si>
    <t>女子資格種目</t>
    <rPh sb="0" eb="6">
      <t>ジョシシカクシュモク</t>
    </rPh>
    <phoneticPr fontId="2"/>
  </si>
  <si>
    <t>女子リスト</t>
    <rPh sb="0" eb="2">
      <t>ジョシ</t>
    </rPh>
    <phoneticPr fontId="2"/>
  </si>
  <si>
    <t>男子リスト</t>
    <rPh sb="0" eb="2">
      <t>ダンシ</t>
    </rPh>
    <phoneticPr fontId="2"/>
  </si>
  <si>
    <t>種目コード</t>
    <rPh sb="0" eb="2">
      <t>シュモク</t>
    </rPh>
    <phoneticPr fontId="2"/>
  </si>
  <si>
    <t>男子1部</t>
    <rPh sb="0" eb="2">
      <t>ダンシ</t>
    </rPh>
    <rPh sb="3" eb="4">
      <t>ブ</t>
    </rPh>
    <phoneticPr fontId="2"/>
  </si>
  <si>
    <t>男子2部</t>
    <rPh sb="0" eb="2">
      <t>ダンシ</t>
    </rPh>
    <rPh sb="3" eb="4">
      <t>ブ</t>
    </rPh>
    <phoneticPr fontId="2"/>
  </si>
  <si>
    <t>オープン</t>
    <phoneticPr fontId="2"/>
  </si>
  <si>
    <t>OPハーフマラソン</t>
    <phoneticPr fontId="2"/>
  </si>
  <si>
    <t>申込確認表</t>
    <rPh sb="0" eb="5">
      <t>モウシコミカクニンヒョウ</t>
    </rPh>
    <phoneticPr fontId="2"/>
  </si>
  <si>
    <t>対校</t>
    <rPh sb="0" eb="2">
      <t>タイコウ</t>
    </rPh>
    <phoneticPr fontId="2"/>
  </si>
  <si>
    <t>部</t>
    <rPh sb="0" eb="1">
      <t>ブ</t>
    </rPh>
    <phoneticPr fontId="2"/>
  </si>
  <si>
    <t>大学名（性別抜き）</t>
    <rPh sb="0" eb="3">
      <t>ダイガクメイ</t>
    </rPh>
    <rPh sb="4" eb="7">
      <t>セイベツヌ</t>
    </rPh>
    <phoneticPr fontId="5"/>
  </si>
  <si>
    <t>ｵｵｻｶｺｳﾘﾂﾀﾞｲ</t>
  </si>
  <si>
    <t>大阪公立大</t>
  </si>
  <si>
    <t>放送大関西</t>
    <rPh sb="3" eb="5">
      <t>カンサイ</t>
    </rPh>
    <phoneticPr fontId="2"/>
  </si>
  <si>
    <t>競技種目</t>
    <rPh sb="0" eb="4">
      <t>キョウギシュモク</t>
    </rPh>
    <phoneticPr fontId="2"/>
  </si>
  <si>
    <t>区分</t>
    <rPh sb="0" eb="2">
      <t>クブン</t>
    </rPh>
    <phoneticPr fontId="2"/>
  </si>
  <si>
    <t>登録番号</t>
    <rPh sb="0" eb="4">
      <t>トウロクバンゴウ</t>
    </rPh>
    <phoneticPr fontId="2"/>
  </si>
  <si>
    <t>氏名</t>
    <rPh sb="0" eb="2">
      <t>シメイ</t>
    </rPh>
    <phoneticPr fontId="2"/>
  </si>
  <si>
    <t>ﾌﾘｶﾞﾅ</t>
    <phoneticPr fontId="2"/>
  </si>
  <si>
    <t>性別</t>
    <rPh sb="0" eb="2">
      <t>セイベツ</t>
    </rPh>
    <phoneticPr fontId="2"/>
  </si>
  <si>
    <t>学年</t>
    <rPh sb="0" eb="2">
      <t>ガクネン</t>
    </rPh>
    <phoneticPr fontId="2"/>
  </si>
  <si>
    <t>生年月日</t>
    <rPh sb="0" eb="4">
      <t>セイネンガッピ</t>
    </rPh>
    <phoneticPr fontId="2"/>
  </si>
  <si>
    <t>大学名</t>
    <rPh sb="0" eb="3">
      <t>ダイガクメイ</t>
    </rPh>
    <phoneticPr fontId="2"/>
  </si>
  <si>
    <t>ハーフマラソン</t>
    <phoneticPr fontId="2"/>
  </si>
  <si>
    <t>標準突破種目</t>
    <rPh sb="0" eb="4">
      <t>ヒョウジュントッパ</t>
    </rPh>
    <rPh sb="4" eb="6">
      <t>シュモク</t>
    </rPh>
    <phoneticPr fontId="2"/>
  </si>
  <si>
    <t>標準突破記録</t>
    <rPh sb="0" eb="4">
      <t>ヒョウジュントッパ</t>
    </rPh>
    <rPh sb="4" eb="6">
      <t>キロク</t>
    </rPh>
    <phoneticPr fontId="2"/>
  </si>
  <si>
    <t>分</t>
    <rPh sb="0" eb="1">
      <t>フン</t>
    </rPh>
    <phoneticPr fontId="2"/>
  </si>
  <si>
    <t>秒</t>
    <rPh sb="0" eb="1">
      <t>ビョウ</t>
    </rPh>
    <phoneticPr fontId="2"/>
  </si>
  <si>
    <t>記録会/ラウンド</t>
    <rPh sb="0" eb="3">
      <t>キロクカイ</t>
    </rPh>
    <phoneticPr fontId="2"/>
  </si>
  <si>
    <t>組</t>
    <rPh sb="0" eb="1">
      <t>クミ</t>
    </rPh>
    <phoneticPr fontId="2"/>
  </si>
  <si>
    <t>記録審査情報</t>
    <rPh sb="0" eb="2">
      <t>キロク</t>
    </rPh>
    <rPh sb="2" eb="4">
      <t>シンサ</t>
    </rPh>
    <rPh sb="4" eb="6">
      <t>ジョウホウ</t>
    </rPh>
    <phoneticPr fontId="2"/>
  </si>
  <si>
    <t>選手情報１</t>
    <rPh sb="0" eb="4">
      <t>センシュジョウホウ</t>
    </rPh>
    <phoneticPr fontId="2"/>
  </si>
  <si>
    <t>標準記録</t>
    <rPh sb="0" eb="4">
      <t>ヒョウジュンキロク</t>
    </rPh>
    <phoneticPr fontId="2"/>
  </si>
  <si>
    <t>競技場名</t>
    <rPh sb="0" eb="3">
      <t>キョウギジョウ</t>
    </rPh>
    <rPh sb="3" eb="4">
      <t>メイ</t>
    </rPh>
    <phoneticPr fontId="2"/>
  </si>
  <si>
    <t>標準突破日</t>
    <rPh sb="0" eb="5">
      <t>ヒョウジュントッパヒ</t>
    </rPh>
    <phoneticPr fontId="2"/>
  </si>
  <si>
    <t>年</t>
    <rPh sb="0" eb="1">
      <t>ネン</t>
    </rPh>
    <phoneticPr fontId="2"/>
  </si>
  <si>
    <t>日</t>
    <rPh sb="0" eb="1">
      <t>ニチ</t>
    </rPh>
    <phoneticPr fontId="2"/>
  </si>
  <si>
    <t>月</t>
    <rPh sb="0" eb="1">
      <t>ガツ</t>
    </rPh>
    <phoneticPr fontId="2"/>
  </si>
  <si>
    <t>記録証明書のコピー</t>
    <rPh sb="0" eb="5">
      <t>キロクショウメイショ</t>
    </rPh>
    <phoneticPr fontId="2"/>
  </si>
  <si>
    <t>月間陸上競技のコピー</t>
    <rPh sb="0" eb="6">
      <t>ゲッカンリクジョウキョウギ</t>
    </rPh>
    <phoneticPr fontId="2"/>
  </si>
  <si>
    <t>陸上競技マガジンのコピー</t>
    <rPh sb="0" eb="4">
      <t>リクジョウキョウギ</t>
    </rPh>
    <phoneticPr fontId="2"/>
  </si>
  <si>
    <t>競技会名</t>
    <rPh sb="0" eb="3">
      <t>キョウギカイ</t>
    </rPh>
    <rPh sb="3" eb="4">
      <t>メイ</t>
    </rPh>
    <phoneticPr fontId="2"/>
  </si>
  <si>
    <t>Ⅰ</t>
    <phoneticPr fontId="2"/>
  </si>
  <si>
    <t>Ⅱ</t>
    <phoneticPr fontId="2"/>
  </si>
  <si>
    <t>Ⅲ</t>
    <phoneticPr fontId="2"/>
  </si>
  <si>
    <t>関西学連主催競技会（学連競技会、支部IC、関西チャンピオンシップ、関西新人、関西IC、
　　　　　　　　　　長距離強化、全日本大学駅伝選考会）</t>
    <rPh sb="0" eb="4">
      <t>カンサイガクレン</t>
    </rPh>
    <rPh sb="4" eb="6">
      <t>シュサイ</t>
    </rPh>
    <rPh sb="6" eb="9">
      <t>キョウギカイ</t>
    </rPh>
    <rPh sb="10" eb="15">
      <t>ガクレンキョウギカイ</t>
    </rPh>
    <rPh sb="16" eb="18">
      <t>シブ</t>
    </rPh>
    <rPh sb="21" eb="23">
      <t>カンサイ</t>
    </rPh>
    <rPh sb="54" eb="57">
      <t>チョウキョリ</t>
    </rPh>
    <rPh sb="57" eb="59">
      <t>キョウカ</t>
    </rPh>
    <rPh sb="60" eb="67">
      <t>ゼンニホンダイガクエキデン</t>
    </rPh>
    <rPh sb="67" eb="70">
      <t>センコウカイ</t>
    </rPh>
    <phoneticPr fontId="2"/>
  </si>
  <si>
    <t>関西学連後援競技会（関西で行われた対校戦、大体大記録会、びわスポ大競技会、
　　　　　　　　　　関学大競技会、京産大競技会、Ritsumeikan Athletics Games等）</t>
    <rPh sb="0" eb="4">
      <t>カンサイガクレン</t>
    </rPh>
    <rPh sb="4" eb="6">
      <t>コウエン</t>
    </rPh>
    <rPh sb="6" eb="9">
      <t>キョウギカイ</t>
    </rPh>
    <rPh sb="10" eb="12">
      <t>カンサイ</t>
    </rPh>
    <rPh sb="13" eb="14">
      <t>オコナ</t>
    </rPh>
    <rPh sb="17" eb="20">
      <t>タイコウセン</t>
    </rPh>
    <rPh sb="21" eb="24">
      <t>ダイタイダイ</t>
    </rPh>
    <rPh sb="24" eb="27">
      <t>キロクカイ</t>
    </rPh>
    <rPh sb="32" eb="33">
      <t>ダイ</t>
    </rPh>
    <rPh sb="33" eb="36">
      <t>キョウギカイ</t>
    </rPh>
    <rPh sb="48" eb="51">
      <t>カンガクダイ</t>
    </rPh>
    <rPh sb="51" eb="54">
      <t>キョウギカイ</t>
    </rPh>
    <rPh sb="55" eb="58">
      <t>キョウサンダイ</t>
    </rPh>
    <rPh sb="58" eb="61">
      <t>キョウギカイ</t>
    </rPh>
    <rPh sb="89" eb="90">
      <t>ナド</t>
    </rPh>
    <phoneticPr fontId="2"/>
  </si>
  <si>
    <t>日本IC、個人選手権</t>
    <rPh sb="0" eb="2">
      <t>ニホン</t>
    </rPh>
    <rPh sb="5" eb="10">
      <t>コジンセンシュケン</t>
    </rPh>
    <phoneticPr fontId="2"/>
  </si>
  <si>
    <t>その他（※下欄に記入）</t>
    <rPh sb="2" eb="3">
      <t>タ</t>
    </rPh>
    <rPh sb="5" eb="7">
      <t>シタラン</t>
    </rPh>
    <rPh sb="8" eb="10">
      <t>キニュウ</t>
    </rPh>
    <phoneticPr fontId="2"/>
  </si>
  <si>
    <t>）</t>
    <phoneticPr fontId="2"/>
  </si>
  <si>
    <t>※　（</t>
    <phoneticPr fontId="2"/>
  </si>
  <si>
    <t>月号</t>
    <rPh sb="0" eb="1">
      <t>ガツ</t>
    </rPh>
    <rPh sb="1" eb="2">
      <t>ゴウ</t>
    </rPh>
    <phoneticPr fontId="2"/>
  </si>
  <si>
    <t>ページ</t>
    <phoneticPr fontId="2"/>
  </si>
  <si>
    <t>京都・大阪・兵庫陸協記録集のコピー</t>
    <rPh sb="0" eb="2">
      <t>キョウト</t>
    </rPh>
    <rPh sb="3" eb="5">
      <t>オオサカ</t>
    </rPh>
    <rPh sb="6" eb="8">
      <t>ヒョウゴ</t>
    </rPh>
    <rPh sb="8" eb="9">
      <t>リク</t>
    </rPh>
    <rPh sb="9" eb="10">
      <t>キョウ</t>
    </rPh>
    <rPh sb="10" eb="12">
      <t>キロク</t>
    </rPh>
    <rPh sb="12" eb="13">
      <t>シュウ</t>
    </rPh>
    <phoneticPr fontId="2"/>
  </si>
  <si>
    <t>○を入力↓</t>
    <rPh sb="2" eb="4">
      <t>ニュウリョク</t>
    </rPh>
    <phoneticPr fontId="2"/>
  </si>
  <si>
    <t>　　　 記録審査方法</t>
    <rPh sb="4" eb="10">
      <t>キロクシンサホウホウ</t>
    </rPh>
    <phoneticPr fontId="2"/>
  </si>
  <si>
    <t>位</t>
    <rPh sb="0" eb="1">
      <t>イ</t>
    </rPh>
    <phoneticPr fontId="2"/>
  </si>
  <si>
    <t>選手情報２</t>
    <rPh sb="0" eb="4">
      <t>センシュジョウホウ</t>
    </rPh>
    <phoneticPr fontId="2"/>
  </si>
  <si>
    <t>選手情報３</t>
    <rPh sb="0" eb="4">
      <t>センシュジョウホウ</t>
    </rPh>
    <phoneticPr fontId="2"/>
  </si>
  <si>
    <t>男</t>
    <rPh sb="0" eb="1">
      <t>オトコ</t>
    </rPh>
    <phoneticPr fontId="2"/>
  </si>
  <si>
    <t>申込人数</t>
    <rPh sb="0" eb="4">
      <t>モウシコミニンズウ</t>
    </rPh>
    <phoneticPr fontId="2"/>
  </si>
  <si>
    <t>その他ホームページに記載されているリザルトのコピー（※下欄に記入）</t>
    <rPh sb="2" eb="3">
      <t>タ</t>
    </rPh>
    <rPh sb="10" eb="12">
      <t>キサイ</t>
    </rPh>
    <rPh sb="27" eb="28">
      <t>シタ</t>
    </rPh>
    <rPh sb="28" eb="29">
      <t>ラン</t>
    </rPh>
    <rPh sb="30" eb="32">
      <t>キニュウ</t>
    </rPh>
    <phoneticPr fontId="2"/>
  </si>
  <si>
    <t>標準記録</t>
    <rPh sb="0" eb="4">
      <t>ヒョウジュンキロク</t>
    </rPh>
    <phoneticPr fontId="2"/>
  </si>
  <si>
    <t>1時間10分00秒</t>
    <rPh sb="1" eb="3">
      <t>ジカン</t>
    </rPh>
    <rPh sb="5" eb="6">
      <t>フン</t>
    </rPh>
    <rPh sb="8" eb="9">
      <t>ビョウ</t>
    </rPh>
    <phoneticPr fontId="2"/>
  </si>
  <si>
    <t>1時間13分00秒</t>
    <rPh sb="1" eb="3">
      <t>ジカン</t>
    </rPh>
    <rPh sb="5" eb="6">
      <t>フン</t>
    </rPh>
    <rPh sb="8" eb="9">
      <t>ビョウ</t>
    </rPh>
    <phoneticPr fontId="2"/>
  </si>
  <si>
    <t>32分00秒00</t>
    <rPh sb="2" eb="3">
      <t>フン</t>
    </rPh>
    <rPh sb="5" eb="6">
      <t>ビョウ</t>
    </rPh>
    <phoneticPr fontId="2"/>
  </si>
  <si>
    <t>33分00秒00</t>
    <rPh sb="2" eb="3">
      <t>フン</t>
    </rPh>
    <rPh sb="5" eb="6">
      <t>ビョウ</t>
    </rPh>
    <phoneticPr fontId="2"/>
  </si>
  <si>
    <t>15分25秒00</t>
    <rPh sb="2" eb="3">
      <t>フン</t>
    </rPh>
    <rPh sb="5" eb="6">
      <t>ビョウ</t>
    </rPh>
    <phoneticPr fontId="2"/>
  </si>
  <si>
    <t>15分55秒00</t>
    <rPh sb="2" eb="3">
      <t>フン</t>
    </rPh>
    <rPh sb="5" eb="6">
      <t>ビョウ</t>
    </rPh>
    <phoneticPr fontId="2"/>
  </si>
  <si>
    <t>記録会/ラウンド</t>
    <rPh sb="0" eb="2">
      <t>キロク</t>
    </rPh>
    <rPh sb="2" eb="3">
      <t>カイ</t>
    </rPh>
    <phoneticPr fontId="2"/>
  </si>
  <si>
    <t>記録会</t>
    <rPh sb="0" eb="3">
      <t>キロクカイ</t>
    </rPh>
    <phoneticPr fontId="2"/>
  </si>
  <si>
    <t>予選</t>
    <rPh sb="0" eb="2">
      <t>ヨセン</t>
    </rPh>
    <phoneticPr fontId="2"/>
  </si>
  <si>
    <t>準決勝</t>
    <rPh sb="0" eb="3">
      <t>ジュンケッショウ</t>
    </rPh>
    <phoneticPr fontId="2"/>
  </si>
  <si>
    <t>A決勝</t>
    <rPh sb="1" eb="3">
      <t>ケッショウ</t>
    </rPh>
    <phoneticPr fontId="2"/>
  </si>
  <si>
    <t>B決勝</t>
    <rPh sb="1" eb="3">
      <t>ケッショウ</t>
    </rPh>
    <phoneticPr fontId="2"/>
  </si>
  <si>
    <t>タイムレース</t>
    <phoneticPr fontId="2"/>
  </si>
  <si>
    <t>標準記録突破年</t>
    <rPh sb="0" eb="4">
      <t>ヒョウジュンキロク</t>
    </rPh>
    <rPh sb="4" eb="7">
      <t>トッパネン</t>
    </rPh>
    <phoneticPr fontId="2"/>
  </si>
  <si>
    <t>選択</t>
    <rPh sb="0" eb="2">
      <t>センタク</t>
    </rPh>
    <phoneticPr fontId="2"/>
  </si>
  <si>
    <t>○</t>
    <phoneticPr fontId="2"/>
  </si>
  <si>
    <t>陸協記録集</t>
    <rPh sb="0" eb="2">
      <t>リクキョウ</t>
    </rPh>
    <rPh sb="2" eb="5">
      <t>キロクシュウ</t>
    </rPh>
    <phoneticPr fontId="2"/>
  </si>
  <si>
    <t>京都</t>
    <rPh sb="0" eb="2">
      <t>キョウト</t>
    </rPh>
    <phoneticPr fontId="2"/>
  </si>
  <si>
    <t>大阪</t>
    <rPh sb="0" eb="2">
      <t>オオサカ</t>
    </rPh>
    <phoneticPr fontId="2"/>
  </si>
  <si>
    <t>兵庫</t>
    <rPh sb="0" eb="2">
      <t>ヒョウゴ</t>
    </rPh>
    <phoneticPr fontId="2"/>
  </si>
  <si>
    <t>参考記録</t>
    <rPh sb="0" eb="2">
      <t>サンコウ</t>
    </rPh>
    <rPh sb="2" eb="4">
      <t>キロク</t>
    </rPh>
    <phoneticPr fontId="2"/>
  </si>
  <si>
    <t>記録</t>
    <rPh sb="0" eb="2">
      <t>キロク</t>
    </rPh>
    <phoneticPr fontId="2"/>
  </si>
  <si>
    <t>コード＆記録</t>
    <rPh sb="4" eb="6">
      <t>キロク</t>
    </rPh>
    <phoneticPr fontId="2"/>
  </si>
  <si>
    <t>女</t>
    <rPh sb="0" eb="1">
      <t>オンナ</t>
    </rPh>
    <phoneticPr fontId="2"/>
  </si>
  <si>
    <t>合計</t>
    <rPh sb="0" eb="2">
      <t>ゴウケイ</t>
    </rPh>
    <phoneticPr fontId="2"/>
  </si>
  <si>
    <t>エントリー料</t>
    <rPh sb="5" eb="6">
      <t>リョウ</t>
    </rPh>
    <phoneticPr fontId="2"/>
  </si>
  <si>
    <t>単価</t>
    <rPh sb="0" eb="2">
      <t>タンカ</t>
    </rPh>
    <phoneticPr fontId="2"/>
  </si>
  <si>
    <t>男子</t>
    <rPh sb="0" eb="2">
      <t>ダンシ</t>
    </rPh>
    <phoneticPr fontId="13"/>
  </si>
  <si>
    <t>女子</t>
    <rPh sb="0" eb="1">
      <t>ジョ</t>
    </rPh>
    <rPh sb="1" eb="2">
      <t>シ</t>
    </rPh>
    <phoneticPr fontId="13"/>
  </si>
  <si>
    <t>小計</t>
    <rPh sb="0" eb="2">
      <t>ショウケイ</t>
    </rPh>
    <phoneticPr fontId="13"/>
  </si>
  <si>
    <t>人数</t>
    <rPh sb="0" eb="2">
      <t>ニンズウ</t>
    </rPh>
    <phoneticPr fontId="13"/>
  </si>
  <si>
    <t>対校の部</t>
    <rPh sb="0" eb="2">
      <t>タイコウ</t>
    </rPh>
    <rPh sb="3" eb="4">
      <t>ブ</t>
    </rPh>
    <phoneticPr fontId="2"/>
  </si>
  <si>
    <t>生年月日表示用</t>
    <rPh sb="0" eb="4">
      <t>セイネンガッピ</t>
    </rPh>
    <rPh sb="4" eb="7">
      <t>ヒョウジヨウ</t>
    </rPh>
    <phoneticPr fontId="2"/>
  </si>
  <si>
    <t>資格種目</t>
    <rPh sb="0" eb="2">
      <t>シカク</t>
    </rPh>
    <rPh sb="2" eb="4">
      <t>シュモク</t>
    </rPh>
    <phoneticPr fontId="2"/>
  </si>
  <si>
    <t>決勝</t>
    <rPh sb="0" eb="2">
      <t>ケッショウ</t>
    </rPh>
    <phoneticPr fontId="2"/>
  </si>
  <si>
    <t>なし</t>
    <phoneticPr fontId="2"/>
  </si>
  <si>
    <t>88</t>
    <phoneticPr fontId="2"/>
  </si>
  <si>
    <t>55</t>
    <phoneticPr fontId="2"/>
  </si>
  <si>
    <t>2021年関西学生女子30傑に掲載されている</t>
    <rPh sb="4" eb="5">
      <t>ネン</t>
    </rPh>
    <rPh sb="5" eb="9">
      <t>カンサイガクセイ</t>
    </rPh>
    <rPh sb="13" eb="14">
      <t>ケツ</t>
    </rPh>
    <rPh sb="15" eb="17">
      <t>ケイサイ</t>
    </rPh>
    <phoneticPr fontId="2"/>
  </si>
  <si>
    <t>桃山学院教育大</t>
  </si>
  <si>
    <t>ﾓﾓﾔﾏｶﾞｸｲﾝｷｮｳｲｸﾀﾞｲ</t>
  </si>
  <si>
    <t>神戸薬科大</t>
  </si>
  <si>
    <t>ｺｳﾍﾞﾔｯｶﾀﾞｲ</t>
  </si>
  <si>
    <t>藍野大</t>
  </si>
  <si>
    <t>ｱｲﾉﾀﾞｲ</t>
  </si>
  <si>
    <t>芦屋大</t>
  </si>
  <si>
    <t>ｱｼﾔﾀﾞｲ</t>
  </si>
  <si>
    <t>英知大</t>
  </si>
  <si>
    <t>ｴｲﾁﾀﾞｲ</t>
  </si>
  <si>
    <t>大阪青山大</t>
  </si>
  <si>
    <t>ｵｵｻｶｱｵﾔﾏﾀﾞｲ</t>
  </si>
  <si>
    <t>大阪医科大</t>
  </si>
  <si>
    <t>ｵｵｻｶｲｶﾀﾞｲ</t>
  </si>
  <si>
    <t>大阪音楽大</t>
  </si>
  <si>
    <t>ｵｵｻｶｵﾝｶﾞｸﾀﾞｲ</t>
  </si>
  <si>
    <t>大阪河﨑リハビリテーション大</t>
  </si>
  <si>
    <t>ｵｵｻｶｶﾜｻｷﾘﾊﾋﾞﾘﾃｰｼｮﾝﾀﾞｲ</t>
  </si>
  <si>
    <t>大阪観光大</t>
  </si>
  <si>
    <t>ｵｵｻｶｶﾝｺｳﾀﾞｲ</t>
  </si>
  <si>
    <t>大阪歯科大</t>
  </si>
  <si>
    <t>ｵｵｻｶｼｶﾀﾞｲ</t>
  </si>
  <si>
    <t>大阪樟蔭女子大</t>
  </si>
  <si>
    <t>ｵｵｻｶｼｮｳｲﾝｼﾞｮｼﾀﾞｲ</t>
  </si>
  <si>
    <t>大阪女学院大</t>
  </si>
  <si>
    <t>ｵｵｻｶｼﾞｮｶﾞｸｲﾝﾀﾞｲ</t>
  </si>
  <si>
    <t>大阪女子大</t>
  </si>
  <si>
    <t>ｵｵｻｶｼﾞｮｼﾀﾞｲ</t>
  </si>
  <si>
    <t>大阪市立大</t>
  </si>
  <si>
    <t>ｵｵｻｶｼﾘﾂﾀﾞｲ</t>
  </si>
  <si>
    <t>大阪総合保育大</t>
  </si>
  <si>
    <t>ｵｵｻｶｿｳｺﾞｳﾎｲｸﾀﾞｲ</t>
  </si>
  <si>
    <t>大阪電気通信大</t>
  </si>
  <si>
    <t>ｵｵｻｶﾃﾞﾝｷﾂｳｼﾝﾀﾞｲ</t>
  </si>
  <si>
    <t>大阪人間科学大</t>
  </si>
  <si>
    <t>ｵｵｻｶﾆﾝｹﾞﾝｶｶﾞｸﾀﾞｲ</t>
  </si>
  <si>
    <t>大阪物療大</t>
  </si>
  <si>
    <t>ｵｵｻｶﾌﾞﾂﾘｮｳﾀﾞｲ</t>
  </si>
  <si>
    <t>大阪府立大</t>
  </si>
  <si>
    <t>ｵｵｻｶﾌﾘﾂﾀﾞｲ</t>
  </si>
  <si>
    <t>大阪保健医療大</t>
  </si>
  <si>
    <t>ｵｵｻｶﾎｹﾝｲﾘｮｳﾀﾞｲ</t>
  </si>
  <si>
    <t>大阪薬科大</t>
  </si>
  <si>
    <t>ｵｵｻｶﾔｯｶﾀﾞｲ</t>
  </si>
  <si>
    <t>大阪行岡医療大</t>
  </si>
  <si>
    <t>ｵｵｻｶﾕｷｵｶｲﾘｮｳﾀﾞｲ</t>
  </si>
  <si>
    <t>大手前大</t>
  </si>
  <si>
    <t>ｵｵﾃﾏｴﾀﾞｲ</t>
  </si>
  <si>
    <t>関西医科大</t>
  </si>
  <si>
    <t>ｶﾝｻｲｲｶﾀﾞｲ</t>
  </si>
  <si>
    <t>関西医療大</t>
  </si>
  <si>
    <t>ｶﾝｻｲｲﾘｮｳﾀﾞｲ</t>
  </si>
  <si>
    <t>関西看護医療大</t>
  </si>
  <si>
    <t>ｶﾝｻｲｶﾝｺﾞｲﾘｮｳﾀﾞｲ</t>
  </si>
  <si>
    <t>関西国際大</t>
  </si>
  <si>
    <t>ｶﾝｻｲｺｸｻｲﾀﾞｲ</t>
  </si>
  <si>
    <t>関西福祉科学大</t>
  </si>
  <si>
    <t>ｶﾝｻｲﾌｸｼｶｶﾞｸﾀﾞｲ</t>
  </si>
  <si>
    <t>幾央大</t>
  </si>
  <si>
    <t>ｷｵｳﾀﾞｲ</t>
  </si>
  <si>
    <t>京都医療科学大</t>
  </si>
  <si>
    <t>ｷｮｳﾄｲﾘｮｳｶｶﾞｸﾀﾞｲ</t>
  </si>
  <si>
    <t>京都学園大</t>
  </si>
  <si>
    <t>ｷｮｳﾄｶﾞｸｴﾝﾀﾞｲ</t>
  </si>
  <si>
    <t>京都華頂大</t>
  </si>
  <si>
    <t>ｷｮｳﾄｶﾁｮｳﾀﾞｲ</t>
  </si>
  <si>
    <t>ｷｮｳﾄｷｮｳｲｸﾀﾞｲ</t>
  </si>
  <si>
    <t>京都嵯峨芸術大</t>
  </si>
  <si>
    <t>ｷｮｳﾄｻｶﾞｹﾞｲｼﾞｭﾂﾀﾞｲ</t>
  </si>
  <si>
    <t>京都情報大学院大</t>
  </si>
  <si>
    <t>ｷｮｳﾄｼﾞｮｳﾎｳﾀﾞｲｶﾞｸｲﾝﾀﾞｲ</t>
  </si>
  <si>
    <t>京都市立芸術大</t>
  </si>
  <si>
    <t>ｷｮｳﾄｼﾘﾂｹﾞｲｼﾞｭﾂﾀﾞｲ</t>
  </si>
  <si>
    <t>京都精華大</t>
  </si>
  <si>
    <t>ｷｮｳﾄｾｲｶﾀﾞｲ</t>
  </si>
  <si>
    <t>京都造形芸術大</t>
  </si>
  <si>
    <t>ｷｮｳﾄｿﾞｳｹｲｹﾞｲｼﾞｭﾂﾀﾞｲ</t>
  </si>
  <si>
    <t>京都ノートルダム女子大</t>
  </si>
  <si>
    <t>ｷｮｳﾄﾉｰﾄﾙﾀﾞﾑｼﾞｮｼﾀﾞｲ</t>
  </si>
  <si>
    <t>京都美術工芸大</t>
  </si>
  <si>
    <t>ｷｮｳﾄﾋﾞｼﾞｭﾂｺｳｹﾞｲﾀﾞｲ</t>
  </si>
  <si>
    <t>京都文教大</t>
  </si>
  <si>
    <t>ｷｮｳﾄﾌﾞﾝｷｮｳﾀﾞｲ</t>
  </si>
  <si>
    <t>近大姫路大</t>
  </si>
  <si>
    <t>ｷﾝﾀﾞｲﾋﾒｼﾞﾀﾞｲ</t>
  </si>
  <si>
    <t>甲子園大</t>
  </si>
  <si>
    <t>ｺｳｼｴﾝﾀﾞｲ</t>
  </si>
  <si>
    <t>甲南女子大</t>
  </si>
  <si>
    <t>ｺｳﾅﾝｼﾞｮｼﾀﾞｲ</t>
  </si>
  <si>
    <t>神戸医療福祉大</t>
  </si>
  <si>
    <t>ｺｳﾍﾞｲﾘｮｳﾌｸｼﾀﾞｲ</t>
  </si>
  <si>
    <t>神戸海星女子学院大</t>
  </si>
  <si>
    <t>ｺｳﾍﾞｶｲｾｲｼﾞｮｼｶﾞｸｲﾝﾀﾞｲ</t>
  </si>
  <si>
    <t>神戸芸術工科大</t>
  </si>
  <si>
    <t>ｺｳﾍﾞｹﾞｲｼﾞｭﾂｺｳｶﾀﾞｲ</t>
  </si>
  <si>
    <t>神戸国際大</t>
  </si>
  <si>
    <t>神戸市外国語大</t>
  </si>
  <si>
    <t>ｺｳﾍﾞｼｶﾞｲｺｸｺﾞﾀﾞｲ</t>
  </si>
  <si>
    <t>神戸市看護大</t>
  </si>
  <si>
    <t>ｺｳﾍﾞｼｶﾝｺﾞﾀﾞｲ</t>
  </si>
  <si>
    <t>神戸夙川学院大</t>
  </si>
  <si>
    <t>ｺｳﾍﾞｼｭｸｶﾞﾜｶﾞｸｲﾝﾀﾞｲ</t>
  </si>
  <si>
    <t>神戸松蔭女子学院大</t>
  </si>
  <si>
    <t>ｺｳﾍﾞｼｮｳｲﾝｼﾞｮｼｶﾞｸｲﾝﾀﾞｲ</t>
  </si>
  <si>
    <t>神戸情報大学院大</t>
  </si>
  <si>
    <t>ｺｳﾍﾞｼﾞｮｳﾎｳﾀﾞｲｶﾞｸｲﾝﾀﾞｲ</t>
  </si>
  <si>
    <t>神戸女学院大</t>
  </si>
  <si>
    <t>ｺｳﾍﾞｼﾞｮｶﾞｸｲﾝﾀﾞｲ</t>
  </si>
  <si>
    <t>神戸女子大</t>
  </si>
  <si>
    <t>ｺｳﾍﾞｼﾞｮｼﾀﾞｲ</t>
  </si>
  <si>
    <t>神戸親和女子大</t>
  </si>
  <si>
    <t>ｺｳﾍﾞｼﾝﾜｼﾞｮｼﾀﾞｲ</t>
  </si>
  <si>
    <t>神戸常盤大</t>
  </si>
  <si>
    <t>ｺｳﾍﾞﾄｷﾜﾀﾞｲ</t>
  </si>
  <si>
    <t>神戸ファッション造形大</t>
  </si>
  <si>
    <t>ｺｳﾍﾞﾌｧｯｼｮﾝｿﾞｳｹｲﾀﾞｲ</t>
  </si>
  <si>
    <t>神戸山手大</t>
  </si>
  <si>
    <t>ｺｳﾍﾞﾔﾏﾃﾀﾞｲ</t>
  </si>
  <si>
    <t>高野山大</t>
  </si>
  <si>
    <t>ｺｳﾔｻﾝﾀﾞｲ</t>
  </si>
  <si>
    <t>滋慶医療科学大学院大</t>
  </si>
  <si>
    <t>ｼﾞｹｲｲﾘｮｳｶｶﾞｸﾀﾞｲｶﾞｸｲﾝﾀﾞｲ</t>
  </si>
  <si>
    <t>四条畷学園大</t>
  </si>
  <si>
    <t>ｼｼﾞｮｳﾅﾜﾃｶﾞｸｴﾝﾀﾞｲ</t>
  </si>
  <si>
    <t>四天王寺大</t>
  </si>
  <si>
    <t>ｼﾃﾝﾉｳｼﾞﾀﾞｲ</t>
  </si>
  <si>
    <t>種智院大</t>
  </si>
  <si>
    <t>ｼｭﾁｲﾝﾀﾞｲ</t>
  </si>
  <si>
    <t>成安造形大</t>
  </si>
  <si>
    <t>ｾｲｱﾝｿﾞｳｹｲﾀﾞｲ</t>
  </si>
  <si>
    <t>聖泉大</t>
  </si>
  <si>
    <t>ｾｲｾﾝﾀﾞｲ</t>
  </si>
  <si>
    <t>成美大</t>
  </si>
  <si>
    <t>ｾｲﾋﾞﾀﾞｲ</t>
  </si>
  <si>
    <t>聖和大</t>
  </si>
  <si>
    <t>ｾｲﾜﾀﾞｲ</t>
  </si>
  <si>
    <t>千里金蘭大</t>
  </si>
  <si>
    <t>ｾﾝﾘｷﾝﾗﾝﾀﾞｲ</t>
  </si>
  <si>
    <t>相愛大</t>
  </si>
  <si>
    <t>ｿｳｱｲﾀﾞｲ</t>
  </si>
  <si>
    <t>太成学院大</t>
  </si>
  <si>
    <t>ﾀｲｾｲｶﾞｸｲﾝﾀﾞｲ</t>
  </si>
  <si>
    <t>宝塚医療大</t>
  </si>
  <si>
    <t>ﾀｶﾗﾂﾞｶｲﾘｮｳﾀﾞｲ</t>
  </si>
  <si>
    <t>宝塚大</t>
  </si>
  <si>
    <t>ﾀｶﾗﾂﾞｶﾀﾞｲ</t>
  </si>
  <si>
    <t>帝塚山学院大</t>
  </si>
  <si>
    <t>ﾃﾂﾞｶﾔﾏｶﾞｸｲﾝﾀﾞｲ</t>
  </si>
  <si>
    <t>帝塚山大</t>
  </si>
  <si>
    <t>ﾃﾂﾞｶﾔﾏﾀﾞｲ</t>
  </si>
  <si>
    <t>天理医療大</t>
  </si>
  <si>
    <t>ﾃﾝﾘｲﾘｮｳﾀﾞｲ</t>
  </si>
  <si>
    <t>常磐会学園大</t>
  </si>
  <si>
    <t>ﾄｷﾜｶｲｶﾞｸｴﾝﾀﾞｲ</t>
  </si>
  <si>
    <t>長浜バイオ大</t>
  </si>
  <si>
    <t>ﾅｶﾞﾊﾏﾊﾞｲｵﾀﾞｲ</t>
  </si>
  <si>
    <t>奈良教育大</t>
  </si>
  <si>
    <t>ﾅﾗｷｮｳｲｸﾀﾞｲ</t>
  </si>
  <si>
    <t>奈良県立大</t>
  </si>
  <si>
    <t>ﾅﾗｹﾝﾘﾂﾀﾞｲ</t>
  </si>
  <si>
    <t>奈良学園大</t>
  </si>
  <si>
    <t>ﾅﾗｶﾞｸｴﾝﾀﾞｲ</t>
  </si>
  <si>
    <t>奈良女子大</t>
  </si>
  <si>
    <t>ﾅﾗｼﾞｮｼﾀﾞｲ</t>
  </si>
  <si>
    <t>奈良先端科学技術大学院大</t>
  </si>
  <si>
    <t>ﾅﾗｾﾝﾀﾝｶｶﾞｸｷﾞｼﾞｭﾂﾀﾞｲｶﾞｸｲﾝﾀﾞｲ</t>
  </si>
  <si>
    <t>奈良大</t>
  </si>
  <si>
    <t>ﾅﾗﾀﾞｲ</t>
  </si>
  <si>
    <t>梅花女子大</t>
  </si>
  <si>
    <t>ﾊﾞｲｶｼﾞｮｼﾀﾞｲ</t>
  </si>
  <si>
    <t>花園大</t>
  </si>
  <si>
    <t>ﾊﾅｿﾞﾉﾀﾞｲ</t>
  </si>
  <si>
    <t>姫路獨協大</t>
  </si>
  <si>
    <t>ﾋﾒｼﾞﾄﾞｯｷｮｳﾀﾞｲ</t>
  </si>
  <si>
    <t>兵庫医科大</t>
  </si>
  <si>
    <t>ﾋｮｳｺﾞｲｶﾀﾞｲ</t>
  </si>
  <si>
    <t>兵庫医療大</t>
  </si>
  <si>
    <t>ﾋｮｳｺﾞｲﾘｮｳﾀﾞｲ</t>
  </si>
  <si>
    <t>ﾋﾞﾜｺｾｲｹｲｽﾎﾟｰﾂﾀﾞｲ</t>
  </si>
  <si>
    <t>プール学院大</t>
  </si>
  <si>
    <t>ﾌﾟｰﾙｶﾞｸｲﾝﾀﾞｲ</t>
  </si>
  <si>
    <t>平安女学院大</t>
  </si>
  <si>
    <t>ﾍｲｱﾝｼﾞｮｶﾞｸｲﾝﾀﾞｲ</t>
  </si>
  <si>
    <t>森ノ宮医療大</t>
  </si>
  <si>
    <t>ﾓﾘﾉﾐﾔｲﾘｮｳﾀﾞｲ</t>
  </si>
  <si>
    <t>和歌山県立医科大</t>
  </si>
  <si>
    <t>ﾜｶﾔﾏｹﾝﾘﾂｲｶﾀﾞｲ</t>
  </si>
  <si>
    <t>奈良文化女子短期大</t>
  </si>
  <si>
    <t>ﾅﾗﾌﾞﾝｶｼﾞｮｼﾀﾝｷﾀﾞｲ</t>
  </si>
  <si>
    <t>神戸医療未来大</t>
  </si>
  <si>
    <t>ｺｳﾍﾞｲﾘｮｳﾐﾗｲﾀﾞｲ</t>
  </si>
  <si>
    <t>ﾎｳｿｳﾀﾞｲｶﾝｻｲ</t>
    <phoneticPr fontId="2"/>
  </si>
  <si>
    <t>佐脇　岳</t>
  </si>
  <si>
    <t>ｻﾜｷ ｶﾞｸ</t>
  </si>
  <si>
    <t>SAWAKI</t>
  </si>
  <si>
    <t>MIYAJI</t>
  </si>
  <si>
    <t>Naruki</t>
  </si>
  <si>
    <t>Daijiro</t>
  </si>
  <si>
    <t>Masaharu</t>
  </si>
  <si>
    <t>KIYONAGA</t>
  </si>
  <si>
    <t>GEN</t>
  </si>
  <si>
    <t>YABUUCHI</t>
  </si>
  <si>
    <t>諸岡　一也</t>
  </si>
  <si>
    <t>ﾓﾛｵｶ ｶｽﾞﾔ</t>
  </si>
  <si>
    <t>MOROOKA</t>
  </si>
  <si>
    <t>ﾌｼﾞﾀ ﾕｳﾄ</t>
  </si>
  <si>
    <t>ｲﾜｻｷ ﾀｸﾐ</t>
  </si>
  <si>
    <t>AKIYAMA</t>
  </si>
  <si>
    <t>Keisho</t>
  </si>
  <si>
    <t>春名　友貴</t>
  </si>
  <si>
    <t>ﾊﾙﾅ ﾄﾓｷ</t>
  </si>
  <si>
    <t>HARUNA</t>
  </si>
  <si>
    <t>SHIBA</t>
  </si>
  <si>
    <t>Rento</t>
  </si>
  <si>
    <t>KUWAZURU</t>
  </si>
  <si>
    <t>Kirato</t>
  </si>
  <si>
    <t>ｴﾝﾄﾞｳ ﾐｽﾞｷ</t>
  </si>
  <si>
    <t>Ikuto</t>
  </si>
  <si>
    <t>OGO</t>
  </si>
  <si>
    <t>Masanari</t>
  </si>
  <si>
    <t>岩野　史弥</t>
  </si>
  <si>
    <t>ｲﾜﾉ ﾌﾐﾔ</t>
  </si>
  <si>
    <t>IWANO</t>
  </si>
  <si>
    <t>中田　透羽</t>
  </si>
  <si>
    <t>ﾅｶﾀ ﾄﾜ</t>
  </si>
  <si>
    <t>森玉　鳳雅</t>
  </si>
  <si>
    <t>ﾓﾘﾀﾏ ﾌｳｶﾞ</t>
  </si>
  <si>
    <t>MORITAMA</t>
  </si>
  <si>
    <t>森岡　篤史</t>
  </si>
  <si>
    <t>ﾓﾘｵｶ ｱﾂｼ</t>
  </si>
  <si>
    <t>川又　碧仁</t>
  </si>
  <si>
    <t>ｶﾜﾏﾀ ｱｵﾄ</t>
  </si>
  <si>
    <t>KAWAMATA</t>
  </si>
  <si>
    <t>磯本　楓太</t>
  </si>
  <si>
    <t>ｲｿﾓﾄ ﾌｳﾀ</t>
  </si>
  <si>
    <t>ISOMOTO</t>
  </si>
  <si>
    <t>吉田　陸哉</t>
  </si>
  <si>
    <t>ﾖｼﾀﾞ ﾘｸﾔ</t>
  </si>
  <si>
    <t>平野　圭人</t>
  </si>
  <si>
    <t>ﾋﾗﾉ ｹｲﾄ</t>
  </si>
  <si>
    <t>岡村　和真</t>
  </si>
  <si>
    <t>ｵｶﾑﾗ ﾜｼﾝ</t>
  </si>
  <si>
    <t>Washin</t>
  </si>
  <si>
    <t>大槻　涼人</t>
  </si>
  <si>
    <t>ｵｵﾂｷ ﾘｮｳﾄ</t>
  </si>
  <si>
    <t>森川　葉月</t>
  </si>
  <si>
    <t>水野　翔太</t>
  </si>
  <si>
    <t>ﾐｽﾞﾉ ｼｮｳﾀ</t>
  </si>
  <si>
    <t>ｸﾘﾓﾄ ﾊﾙｷ</t>
  </si>
  <si>
    <t>KURIMOTO</t>
  </si>
  <si>
    <t>KINTAKA</t>
  </si>
  <si>
    <t>田原　佳悟</t>
  </si>
  <si>
    <t>ﾀﾊﾗ ｹｲｺﾞ</t>
  </si>
  <si>
    <t>YOKOTA</t>
  </si>
  <si>
    <t>北川　広大</t>
  </si>
  <si>
    <t>ｷﾀｶﾞﾜ ｺｳﾀﾞｲ</t>
  </si>
  <si>
    <t>KADOWAKI</t>
  </si>
  <si>
    <t>Shunsaku</t>
  </si>
  <si>
    <t>橋本　翔太</t>
  </si>
  <si>
    <t>ﾊｼﾓﾄ ｼｮｳﾀ</t>
  </si>
  <si>
    <t>Kyoya</t>
  </si>
  <si>
    <t>児玉　航洋</t>
  </si>
  <si>
    <t>ｺﾀﾞﾏ ｺｳﾖｳ</t>
  </si>
  <si>
    <t>吉田　正道</t>
  </si>
  <si>
    <t>ﾖｼﾀﾞ ﾏｻﾐﾁ</t>
  </si>
  <si>
    <t>Masamichi</t>
  </si>
  <si>
    <t>堀　航太朗</t>
  </si>
  <si>
    <t>ﾎﾘ ｺｳﾀﾛｳ</t>
  </si>
  <si>
    <t>今岡　遥仁</t>
  </si>
  <si>
    <t>ｲﾏｵｶ ﾊﾙﾄ</t>
  </si>
  <si>
    <t>IMAOKA</t>
  </si>
  <si>
    <t>宮坂　侑汰</t>
  </si>
  <si>
    <t>ﾐﾔｻｶ ﾕｳﾀ</t>
  </si>
  <si>
    <t>MIYASAKA</t>
  </si>
  <si>
    <t>中山　柊太</t>
  </si>
  <si>
    <t>ﾅｶﾔﾏ ｼｭｳﾀ</t>
  </si>
  <si>
    <t>髙木　大翔</t>
  </si>
  <si>
    <t>ﾀｶｷﾞ ﾀｲﾄ</t>
  </si>
  <si>
    <t>中井　翔太</t>
  </si>
  <si>
    <t>ﾅｶｲ ｼｮｳﾀ</t>
  </si>
  <si>
    <t>村田　真一朗</t>
  </si>
  <si>
    <t>ﾑﾗﾀ ｼﾝｲﾁﾛｳ</t>
  </si>
  <si>
    <t>藪田　虎志朗</t>
  </si>
  <si>
    <t>ﾔﾌﾞﾀ ｺｼﾞﾛｳ</t>
  </si>
  <si>
    <t>久永　健太</t>
  </si>
  <si>
    <t>ﾋｻﾅｶﾞ ｹﾝﾀ</t>
  </si>
  <si>
    <t>HISANAGA</t>
  </si>
  <si>
    <t>望月　大生</t>
  </si>
  <si>
    <t>ﾓﾁﾂﾞｷ ﾀｲｾｲ</t>
  </si>
  <si>
    <t>末盛　巧</t>
  </si>
  <si>
    <t>ｽｴﾓﾘ ﾀｸ</t>
  </si>
  <si>
    <t>SUEMORI</t>
  </si>
  <si>
    <t>NARITA</t>
  </si>
  <si>
    <t>喜多　博一</t>
  </si>
  <si>
    <t>ｷﾀ ﾋﾛｶｽﾞ</t>
  </si>
  <si>
    <t>須賀田　陽</t>
  </si>
  <si>
    <t>ｽｶﾞﾀ ﾊﾙ</t>
  </si>
  <si>
    <t>SUGATA</t>
  </si>
  <si>
    <t>藤野　一寿</t>
  </si>
  <si>
    <t>ﾌｼﾞﾉ ｶｽﾞﾄｼ</t>
  </si>
  <si>
    <t>Kazutoshi</t>
  </si>
  <si>
    <t>奥谷　拓征</t>
  </si>
  <si>
    <t>ｵｸﾀﾆ ﾀｸｾｲ</t>
  </si>
  <si>
    <t>Takusei</t>
  </si>
  <si>
    <t>三柳　遥暉</t>
  </si>
  <si>
    <t>ﾐﾂﾔﾅｷﾞ ﾊﾙｷ</t>
  </si>
  <si>
    <t>MITSUYANAGI</t>
  </si>
  <si>
    <t>谷本　琳</t>
  </si>
  <si>
    <t>ﾀﾆﾓﾄ ﾘﾝ</t>
  </si>
  <si>
    <t>Umi</t>
  </si>
  <si>
    <t>加茂　翼</t>
  </si>
  <si>
    <t>ｶﾓ ﾂﾊﾞｻ</t>
  </si>
  <si>
    <t>宮出　誠大</t>
  </si>
  <si>
    <t>ﾐﾔﾃﾞ ﾏｻﾋﾛ</t>
  </si>
  <si>
    <t>ｵｵﾀ ﾘｭｳｾｲ</t>
  </si>
  <si>
    <t>南本　陸斗</t>
  </si>
  <si>
    <t>ﾐﾅﾐﾓﾄ ﾘｸﾄ</t>
  </si>
  <si>
    <t>MINAMIMOTO</t>
  </si>
  <si>
    <t>宮村　友也</t>
  </si>
  <si>
    <t>ﾐﾔﾑﾗ ﾄﾓﾔ</t>
  </si>
  <si>
    <t>MIYAMURA</t>
  </si>
  <si>
    <t>田中　琉聖</t>
  </si>
  <si>
    <t>ﾀﾅｶ ﾘｭｳｾｲ</t>
  </si>
  <si>
    <t>浅野　孔</t>
  </si>
  <si>
    <t>ｱｻﾉ ｺｳ</t>
  </si>
  <si>
    <t>長葭　遥斗</t>
  </si>
  <si>
    <t>ﾅｶﾞﾖｼ ﾊﾙﾄ</t>
  </si>
  <si>
    <t>NAGAYOSHI</t>
  </si>
  <si>
    <t>土出　真佑斗</t>
  </si>
  <si>
    <t>ﾂﾁﾃﾞ ﾏﾕﾄ</t>
  </si>
  <si>
    <t>Mayuto</t>
  </si>
  <si>
    <t>伐栗　暖人</t>
  </si>
  <si>
    <t>ｷﾘｸﾘ ﾊﾙﾄ</t>
  </si>
  <si>
    <t>佐々木　祥吾</t>
  </si>
  <si>
    <t>ｻｻｷ ｼｮｳｺﾞ</t>
  </si>
  <si>
    <t>ｺｼﾞﾏ ﾖｳｶﾞ</t>
  </si>
  <si>
    <t>片岡　大輔</t>
  </si>
  <si>
    <t>ｶﾀｵｶ ﾀﾞｲｽｹ</t>
  </si>
  <si>
    <t>倉　凌雅</t>
  </si>
  <si>
    <t>ｸﾗ ﾘｮｳｶﾞ</t>
  </si>
  <si>
    <t>KURA</t>
  </si>
  <si>
    <t>塩路　添真</t>
  </si>
  <si>
    <t>ｼｵｼﾞ ﾃﾝﾏ</t>
  </si>
  <si>
    <t>SHIOJI</t>
  </si>
  <si>
    <t>Musashi</t>
  </si>
  <si>
    <t>服部　右夢</t>
  </si>
  <si>
    <t>ﾊｯﾄﾘ ﾐﾓ</t>
  </si>
  <si>
    <t>Mimo</t>
  </si>
  <si>
    <t>Ryugo</t>
  </si>
  <si>
    <t>Hiromi</t>
  </si>
  <si>
    <t>MURAYAMA</t>
  </si>
  <si>
    <t>伊藤　大輔</t>
  </si>
  <si>
    <t>ｲﾄｳ ﾀﾞｲｽｹ</t>
  </si>
  <si>
    <t>土井　創嵐</t>
  </si>
  <si>
    <t>ﾄﾞｲ ｿﾗ</t>
  </si>
  <si>
    <t>野原　颯太</t>
  </si>
  <si>
    <t>ﾉﾊﾗ ｿｳﾀ</t>
  </si>
  <si>
    <t>NOHARA</t>
  </si>
  <si>
    <t>Souta</t>
  </si>
  <si>
    <t>ﾍﾞｯﾌﾟ ﾘｮｳｼﾞ</t>
  </si>
  <si>
    <t>BEPPU</t>
  </si>
  <si>
    <t>藤橋　倫太朗</t>
  </si>
  <si>
    <t>ﾌｼﾞﾊｼ ﾘﾝﾀﾛｳ</t>
  </si>
  <si>
    <t>FUJIHASHI</t>
  </si>
  <si>
    <t>門田　大樹</t>
  </si>
  <si>
    <t>ｶﾄﾞﾀ ﾀﾞｲｷ</t>
  </si>
  <si>
    <t>貝崎　渉</t>
  </si>
  <si>
    <t>ｶｲｻﾞｷ ﾜﾀﾙ</t>
  </si>
  <si>
    <t>KAIZAKI</t>
  </si>
  <si>
    <t>酒井　大智</t>
  </si>
  <si>
    <t>ｻｶｲ ﾀﾞｲﾁ</t>
  </si>
  <si>
    <t>西村　聡一郎</t>
  </si>
  <si>
    <t>ﾆｼﾑﾗ ｿｳｲﾁﾛｳ</t>
  </si>
  <si>
    <t>平賀　丈也</t>
  </si>
  <si>
    <t>ﾋﾗｶﾞ ﾀｹﾔ</t>
  </si>
  <si>
    <t>HIRAGA</t>
  </si>
  <si>
    <t>Takeya</t>
  </si>
  <si>
    <t>中野　稜太</t>
  </si>
  <si>
    <t>ﾅｶﾉ ﾘｮｳﾀ</t>
  </si>
  <si>
    <t>伊藤　悠真</t>
  </si>
  <si>
    <t>ｲﾄｳ ﾕｳﾏ</t>
  </si>
  <si>
    <t>林　虎道</t>
  </si>
  <si>
    <t>ﾊﾔｼ ﾄﾗﾐﾁ</t>
  </si>
  <si>
    <t>Toramichi</t>
  </si>
  <si>
    <t>ｲｼｶﾜ ﾃﾙｱｷ</t>
  </si>
  <si>
    <t>Teruaki</t>
  </si>
  <si>
    <t>ﾔﾏｻｷ ﾊﾙﾄ</t>
  </si>
  <si>
    <t>奥村　航貴</t>
  </si>
  <si>
    <t>ｵｸﾑﾗ ｺｳｷ</t>
  </si>
  <si>
    <t>野田　陸人</t>
  </si>
  <si>
    <t>ﾉﾀﾞ ﾘｸﾄ</t>
  </si>
  <si>
    <t>小西　遥斗</t>
  </si>
  <si>
    <t>ｺﾆｼ ﾊﾙﾄ</t>
  </si>
  <si>
    <t>古澤　侑也</t>
  </si>
  <si>
    <t>ﾌﾙｻﾜ ﾕｳﾔ</t>
  </si>
  <si>
    <t>小林　啓祐</t>
  </si>
  <si>
    <t>ｺﾊﾞﾔｼ ｹｲｽｹ</t>
  </si>
  <si>
    <t>佐々木　仁哉</t>
  </si>
  <si>
    <t>ｻｻｷ ｼﾞﾝﾔ</t>
  </si>
  <si>
    <t>Jinya</t>
  </si>
  <si>
    <t>玉村　悠登</t>
  </si>
  <si>
    <t>ﾀﾏﾑﾗ ﾕｳﾄ</t>
  </si>
  <si>
    <t>TAMAMURA</t>
  </si>
  <si>
    <t>中島　迅帝</t>
  </si>
  <si>
    <t>ﾅｶｼﾞﾏ ﾊﾔﾃ</t>
  </si>
  <si>
    <t>TSUJITA</t>
  </si>
  <si>
    <t>多田　颯汰</t>
  </si>
  <si>
    <t>ｷﾉｼﾀ ﾀｲｾｲ</t>
  </si>
  <si>
    <t>KUWATA</t>
  </si>
  <si>
    <t>Yuichiro</t>
  </si>
  <si>
    <t>TERAMURA</t>
  </si>
  <si>
    <t>冨田　悠斗</t>
  </si>
  <si>
    <t>ﾄﾐﾀ ﾕｳﾄ</t>
  </si>
  <si>
    <t>福西　伸哉</t>
  </si>
  <si>
    <t>ﾌｸﾆｼ ｼﾝﾔ</t>
  </si>
  <si>
    <t>FUKUNISHI</t>
  </si>
  <si>
    <t>磯淵　圭一郎</t>
  </si>
  <si>
    <t>ｲｿﾌﾞﾁ ｹｲｲﾁﾛｳ</t>
  </si>
  <si>
    <t>ISOBUCHI</t>
  </si>
  <si>
    <t>松本　太良</t>
  </si>
  <si>
    <t>ﾏﾂﾓﾄ ﾀｲﾗ</t>
  </si>
  <si>
    <t>Taira</t>
  </si>
  <si>
    <t>郷　颯冴</t>
  </si>
  <si>
    <t>ｺﾞｳ ｿｳｶﾞ</t>
  </si>
  <si>
    <t>GO</t>
  </si>
  <si>
    <t>Soga</t>
  </si>
  <si>
    <t>杉山　跳馬</t>
  </si>
  <si>
    <t>ｽｷﾞﾔﾏ ﾁｮｳﾏ</t>
  </si>
  <si>
    <t>Choma</t>
  </si>
  <si>
    <t>嶋渡　涼太</t>
  </si>
  <si>
    <t>ｼﾏﾄﾞ ﾘｮｳﾀ</t>
  </si>
  <si>
    <t>SHIMADO</t>
  </si>
  <si>
    <t>東　大樹</t>
  </si>
  <si>
    <t>ｱｽﾞﾏ ﾀﾞｲｷ</t>
  </si>
  <si>
    <t>市川　隼</t>
  </si>
  <si>
    <t>ｲﾁｶﾜ ﾊﾔﾄ</t>
  </si>
  <si>
    <t>岩城　結太</t>
  </si>
  <si>
    <t>ｲﾜｷ ﾕｳﾀ</t>
  </si>
  <si>
    <t>IWAKI</t>
  </si>
  <si>
    <t>川井　鳳雅</t>
  </si>
  <si>
    <t>ｶﾜｲ ｺｳｶﾞ</t>
  </si>
  <si>
    <t>Koga</t>
  </si>
  <si>
    <t>武井　夢叶</t>
  </si>
  <si>
    <t>ﾀｹｲ ﾕｳﾄ</t>
  </si>
  <si>
    <t>TAKEI</t>
  </si>
  <si>
    <t>ﾌｼﾞﾀ ﾀﾞｲｷ</t>
  </si>
  <si>
    <t>高橋　拓夢</t>
  </si>
  <si>
    <t>ﾀｶﾊｼ ﾋﾛﾑ</t>
  </si>
  <si>
    <t>岩重　功輝</t>
  </si>
  <si>
    <t>ｲﾜｼｹﾞ ｺｳｷ</t>
  </si>
  <si>
    <t>IWASHIGE</t>
  </si>
  <si>
    <t>白糸　晟也</t>
  </si>
  <si>
    <t>ｼﾗｲﾄ ｾﾅ</t>
  </si>
  <si>
    <t>SHIRAITO</t>
  </si>
  <si>
    <t>宮地　大暉</t>
  </si>
  <si>
    <t>ﾐﾔｼﾞ ﾀﾞｲｷ</t>
  </si>
  <si>
    <t>髙山　兼輔</t>
  </si>
  <si>
    <t>松本　良平</t>
  </si>
  <si>
    <t>ﾏﾂﾓﾄ ﾘｮｳﾍｲ</t>
  </si>
  <si>
    <t>梅原　佑介</t>
  </si>
  <si>
    <t>ｳﾒﾊﾗ ﾕｳｽｹ</t>
  </si>
  <si>
    <t>石原　一真</t>
  </si>
  <si>
    <t>ｲｼﾊﾗ ｶｽﾞﾏ</t>
  </si>
  <si>
    <t>青栁　佑</t>
  </si>
  <si>
    <t>ｱｵﾔｷﾞ ﾕｳ</t>
  </si>
  <si>
    <t>AOYAGI</t>
  </si>
  <si>
    <t>高橋　昂生</t>
  </si>
  <si>
    <t>ﾀｶﾊｼ ｺｳｾｲ</t>
  </si>
  <si>
    <t>奥村　究</t>
  </si>
  <si>
    <t>ｵｸﾑﾗ ｷｭｳ</t>
  </si>
  <si>
    <t>Kyu</t>
  </si>
  <si>
    <t>田中　颯真</t>
  </si>
  <si>
    <t>ﾀﾅｶ ｿｳﾏ</t>
  </si>
  <si>
    <t>田渕　凌</t>
  </si>
  <si>
    <t>ﾀﾌﾞﾁ ﾘｮｳ</t>
  </si>
  <si>
    <t>新庄　健</t>
  </si>
  <si>
    <t>ｼﾝｼﾞｮｳ ﾀｹｼ</t>
  </si>
  <si>
    <t>照山　潤</t>
  </si>
  <si>
    <t>ﾃﾙﾔﾏ ｼﾞｭﾝ</t>
  </si>
  <si>
    <t>TERUYAMA</t>
  </si>
  <si>
    <t>稲田　正裕</t>
  </si>
  <si>
    <t>ｲﾅﾀﾞ ﾏｻﾋﾛ</t>
  </si>
  <si>
    <t>松井　和輝</t>
  </si>
  <si>
    <t>ﾏﾂｲ ｶｽﾞｷ</t>
  </si>
  <si>
    <t>服部　来羅</t>
  </si>
  <si>
    <t>ﾊｯﾄﾘ ﾗｲﾗ</t>
  </si>
  <si>
    <t>Raira</t>
  </si>
  <si>
    <t>岡田　雅也</t>
  </si>
  <si>
    <t>ｵｶﾀﾞ ﾏｻﾔ</t>
  </si>
  <si>
    <t>吉冨　文暁</t>
  </si>
  <si>
    <t>ﾖｼﾄﾐ ﾌﾐｱｷ</t>
  </si>
  <si>
    <t>YOSHITOMI</t>
  </si>
  <si>
    <t>川瀬　稔己</t>
  </si>
  <si>
    <t>ｶﾜｾ ﾄｼｷ</t>
  </si>
  <si>
    <t>大住　圭樹</t>
  </si>
  <si>
    <t>ｵｵｽﾐ ｹｲｼﾞｭ</t>
  </si>
  <si>
    <t>OSUMI</t>
  </si>
  <si>
    <t>Keiju</t>
  </si>
  <si>
    <t>ｲｼｶﾜ ﾏﾅﾄ</t>
  </si>
  <si>
    <t>ｳﾁﾀﾞ ﾋﾛｷ</t>
  </si>
  <si>
    <t>屋宜　峻輔</t>
  </si>
  <si>
    <t>ﾔｷﾞ ｼｭﾝｽｹ</t>
  </si>
  <si>
    <t>吉田　隼人</t>
  </si>
  <si>
    <t>ﾖｼﾀﾞ ﾊﾔﾄ</t>
  </si>
  <si>
    <t>木村　悠</t>
  </si>
  <si>
    <t>ｷﾑﾗ ﾕｳ</t>
  </si>
  <si>
    <t>中西　大悟</t>
  </si>
  <si>
    <t>ﾅｶﾆｼ ﾀﾞｲｺﾞ</t>
  </si>
  <si>
    <t>金子　アレックス</t>
  </si>
  <si>
    <t>ｶﾈｺ ｱﾚｯｸｽ</t>
  </si>
  <si>
    <t>Alex</t>
  </si>
  <si>
    <t>松井　天</t>
  </si>
  <si>
    <t>ﾏﾂｲ ﾃﾝ</t>
  </si>
  <si>
    <t>Ten</t>
  </si>
  <si>
    <t>関根　功織</t>
  </si>
  <si>
    <t>ｾｷﾈ ｲｵﾘ</t>
  </si>
  <si>
    <t>SEKINE</t>
  </si>
  <si>
    <t>吉村　祐真</t>
  </si>
  <si>
    <t>ﾖｼﾑﾗ ﾕｳﾏ</t>
  </si>
  <si>
    <t>市川　達也</t>
  </si>
  <si>
    <t>ｲﾁｶﾜ ﾀﾂﾔ</t>
  </si>
  <si>
    <t>宮成　輝一</t>
  </si>
  <si>
    <t>ﾐﾔﾅﾘ ｷｲﾁ</t>
  </si>
  <si>
    <t>MIYANARI</t>
  </si>
  <si>
    <t>中治　秀朗</t>
  </si>
  <si>
    <t>ﾅｶｼﾞ ﾋﾃﾞｱｷ</t>
  </si>
  <si>
    <t>HAYASHIDA</t>
  </si>
  <si>
    <t>佐野　立樹</t>
  </si>
  <si>
    <t>ｻﾉ ﾘﾂｷ</t>
  </si>
  <si>
    <t>堀口　恒希</t>
  </si>
  <si>
    <t>ﾎﾘｸﾞﾁ ｺｳｷ</t>
  </si>
  <si>
    <t>門脇　睦樹</t>
  </si>
  <si>
    <t>ｶﾄﾞﾜｷ ﾑﾂｷ</t>
  </si>
  <si>
    <t>中嶋　大遥</t>
  </si>
  <si>
    <t>ﾅｶｼﾞﾏ ﾀｲﾖｳ</t>
  </si>
  <si>
    <t>大庭　一心</t>
  </si>
  <si>
    <t>ｵｵﾊﾞ ｲｯｼﾝ</t>
  </si>
  <si>
    <t>Isshin</t>
  </si>
  <si>
    <t>風口　奏楽</t>
  </si>
  <si>
    <t>ｶｾﾞｸﾞﾁ ｿｳﾀ</t>
  </si>
  <si>
    <t>KAZEGUCHI</t>
  </si>
  <si>
    <t>阿部　雄斗</t>
  </si>
  <si>
    <t>ｱﾍﾞ ﾕｳﾄ</t>
  </si>
  <si>
    <t>Kanato</t>
  </si>
  <si>
    <t>楳田　知己</t>
  </si>
  <si>
    <t>ｳﾒﾀﾞ ﾄﾓｷ</t>
  </si>
  <si>
    <t>小川　隆太朗</t>
  </si>
  <si>
    <t>ｵｶﾞﾜ ﾘｭｳﾀﾛｳ</t>
  </si>
  <si>
    <t>京川　大真</t>
  </si>
  <si>
    <t>ｷｮｳｶﾜ ﾀｲｼﾞ</t>
  </si>
  <si>
    <t>KYOKAWA</t>
  </si>
  <si>
    <t>Taiji</t>
  </si>
  <si>
    <t>角野　凌誠</t>
  </si>
  <si>
    <t>ｽﾐﾉ ﾘｮｳｾｲ</t>
  </si>
  <si>
    <t>SUMINO</t>
  </si>
  <si>
    <t>橋本　友樹</t>
  </si>
  <si>
    <t>ﾊｼﾓﾄ ﾄﾓｷ</t>
  </si>
  <si>
    <t>宮本　恵成</t>
  </si>
  <si>
    <t>ﾐﾔﾓﾄ ﾖｼﾏｻ</t>
  </si>
  <si>
    <t>Yoshimasa</t>
  </si>
  <si>
    <t>福﨑　友喜</t>
  </si>
  <si>
    <t>吉田　健太郎</t>
  </si>
  <si>
    <t>ﾖｼﾀﾞ ｹﾝﾀﾛｳ</t>
  </si>
  <si>
    <t>菅野　壱心</t>
  </si>
  <si>
    <t>ｶﾝﾉ ｲｯｼﾝ</t>
  </si>
  <si>
    <t>西本　統士</t>
  </si>
  <si>
    <t>ﾆｼﾓﾄ ﾄｳｼﾞ</t>
  </si>
  <si>
    <t>Toji</t>
  </si>
  <si>
    <t>FUJIKAWA</t>
  </si>
  <si>
    <t>Rion</t>
  </si>
  <si>
    <t>高橋　佑治</t>
  </si>
  <si>
    <t>ﾀｶﾊｼ ﾕｳｼﾞ</t>
  </si>
  <si>
    <t>三栖　滉介</t>
  </si>
  <si>
    <t>ﾐｽ ｺｳｽｹ</t>
  </si>
  <si>
    <t>MISU</t>
  </si>
  <si>
    <t>Akitoshi</t>
  </si>
  <si>
    <t>小林　俊輝</t>
  </si>
  <si>
    <t>ｺﾊﾞﾔｼ ﾄｼｷ</t>
  </si>
  <si>
    <t>OYABU</t>
  </si>
  <si>
    <t>Keiichi</t>
  </si>
  <si>
    <t>OJI</t>
  </si>
  <si>
    <t>Retsu</t>
  </si>
  <si>
    <t>Shosei</t>
  </si>
  <si>
    <t>前田　明博</t>
  </si>
  <si>
    <t>ﾏｴﾀﾞ ｱｷﾋﾛ</t>
  </si>
  <si>
    <t>伊藤　瀬奈</t>
  </si>
  <si>
    <t>ｲﾄｳ ｾﾅ</t>
  </si>
  <si>
    <t>勝　琉斗</t>
  </si>
  <si>
    <t>ｶﾂ ﾘｭｳﾄ</t>
  </si>
  <si>
    <t>KATSU</t>
  </si>
  <si>
    <t>坂井　汰久</t>
  </si>
  <si>
    <t>ｻｶｲ ﾀｸ</t>
  </si>
  <si>
    <t>山坂　隼也</t>
  </si>
  <si>
    <t>ﾔﾏｻｶ ｼｭﾝﾔ</t>
  </si>
  <si>
    <t>YAMASAKA</t>
  </si>
  <si>
    <t>Santa</t>
  </si>
  <si>
    <t>小宮　泰誠</t>
  </si>
  <si>
    <t>ｺﾐﾔ ﾀｲｾｲ</t>
  </si>
  <si>
    <t>KOMIYA</t>
  </si>
  <si>
    <t>杉山　遥晃</t>
  </si>
  <si>
    <t>ｽｷﾞﾔﾏ ﾊﾙｱｷ</t>
  </si>
  <si>
    <t>Haruaki</t>
  </si>
  <si>
    <t>ﾏｷ ｼｭﾝｽｹ</t>
  </si>
  <si>
    <t>出原　悠羽</t>
  </si>
  <si>
    <t>ｲｽﾞﾊﾗ ﾕｳ</t>
  </si>
  <si>
    <t>IZUHARA</t>
  </si>
  <si>
    <t>別所　弘規</t>
  </si>
  <si>
    <t>ﾍﾞｯｼｮ ﾋﾛﾉﾘ</t>
  </si>
  <si>
    <t>Hironori</t>
  </si>
  <si>
    <t>山形　晃誠</t>
  </si>
  <si>
    <t>ﾔﾏｶﾞﾀ ｺｳｾｲ</t>
  </si>
  <si>
    <t>YAMAGATA</t>
  </si>
  <si>
    <t>大西　拓海</t>
  </si>
  <si>
    <t>ｵｵﾆｼ ﾀｸﾐ</t>
  </si>
  <si>
    <t>宮田　晴人</t>
  </si>
  <si>
    <t>ﾐﾔﾀ ﾊﾙﾄ</t>
  </si>
  <si>
    <t>則岡　颯太</t>
  </si>
  <si>
    <t>ﾉﾘｵｶ ｿｳﾀ</t>
  </si>
  <si>
    <t>NORIOKA</t>
  </si>
  <si>
    <t>増田　圭紀</t>
  </si>
  <si>
    <t>ﾏｽﾀﾞ ﾖｼｷ</t>
  </si>
  <si>
    <t>平尾　瑛</t>
  </si>
  <si>
    <t>ﾋﾗｵ ｱｷﾗ</t>
  </si>
  <si>
    <t>平井　康士朗</t>
  </si>
  <si>
    <t>ﾋﾗｲ ｺｳｼﾛｳ</t>
  </si>
  <si>
    <t>新谷　浩生</t>
  </si>
  <si>
    <t>ｼﾝﾀﾆ ﾋﾛｷ</t>
  </si>
  <si>
    <t>北澤　太晟</t>
  </si>
  <si>
    <t>ｷﾀｻﾞﾜ ﾀｲｾｲ</t>
  </si>
  <si>
    <t>飛田　駿星</t>
  </si>
  <si>
    <t>ﾄﾋﾞﾀ ﾘｭｳﾄ</t>
  </si>
  <si>
    <t>TOBITA</t>
  </si>
  <si>
    <t>井口　士心</t>
  </si>
  <si>
    <t>ｲｸﾞﾁ ﾔﾏﾄ</t>
  </si>
  <si>
    <t>泉　佑真</t>
  </si>
  <si>
    <t>ｲｽﾞﾐ ﾕｳﾏ</t>
  </si>
  <si>
    <t>大狩　伸太郎</t>
  </si>
  <si>
    <t>ｵｵｶﾞﾘ ｼﾝﾀﾛｳ</t>
  </si>
  <si>
    <t>岡田　優作</t>
  </si>
  <si>
    <t>ｵｶﾀﾞ ﾕｳｻｸ</t>
  </si>
  <si>
    <t>田中　一郎</t>
  </si>
  <si>
    <t>ﾀﾅｶ ｲﾁﾛｳ</t>
  </si>
  <si>
    <t>冨永　康太郎</t>
  </si>
  <si>
    <t>ﾄﾐﾅｶﾞ ｺｳﾀﾛｳ</t>
  </si>
  <si>
    <t>水谷　匠</t>
  </si>
  <si>
    <t>ﾐｽﾞﾀﾆ ｼｮｳ</t>
  </si>
  <si>
    <t>米田　知真</t>
  </si>
  <si>
    <t>ﾖﾈﾀﾞ ｶｽﾞﾏ</t>
  </si>
  <si>
    <t>佐々本　琉聖</t>
  </si>
  <si>
    <t>ｻｻﾓﾄ ﾙｷﾔ</t>
  </si>
  <si>
    <t>財津　志仁</t>
  </si>
  <si>
    <t>ｻﾞｲﾂ ﾕｷﾄ</t>
  </si>
  <si>
    <t>ZAITSU</t>
  </si>
  <si>
    <t>前川　ハル</t>
  </si>
  <si>
    <t>ﾏｴｶﾜ ﾊﾙ</t>
  </si>
  <si>
    <t>ﾜﾀﾅﾍﾞ ﾕｳﾔ</t>
  </si>
  <si>
    <t>小谷　陸大</t>
  </si>
  <si>
    <t>ｺﾀﾆ ﾘｸﾄ</t>
  </si>
  <si>
    <t>ﾜﾀﾅﾍﾞ ﾏｻﾔ</t>
  </si>
  <si>
    <t>渡部　宏斗</t>
  </si>
  <si>
    <t>ﾜﾀﾍﾞ ﾋﾛﾄ</t>
  </si>
  <si>
    <t>WATABE</t>
  </si>
  <si>
    <t>中戸　俊哉</t>
  </si>
  <si>
    <t>ﾅｶﾄ ｼｭﾝﾔ</t>
  </si>
  <si>
    <t>吉本　良真</t>
  </si>
  <si>
    <t>ﾖｼﾓﾄ ﾘｮｳﾏ</t>
  </si>
  <si>
    <t>森　陽太</t>
  </si>
  <si>
    <t>ﾓﾘ ﾋﾅﾀ</t>
  </si>
  <si>
    <t>大阪公立大学</t>
  </si>
  <si>
    <t>瀬川　大翔</t>
  </si>
  <si>
    <t>ｾｶﾞﾜ ﾋﾛﾄ</t>
  </si>
  <si>
    <t>SEGAWA</t>
  </si>
  <si>
    <t>神髙　達也</t>
  </si>
  <si>
    <t>ｶﾝﾀﾞｶ ﾀﾂﾔ</t>
  </si>
  <si>
    <t>KANDAKA</t>
  </si>
  <si>
    <t>田中　湧晟</t>
  </si>
  <si>
    <t>千草　開</t>
  </si>
  <si>
    <t>ﾁｸﾞｻ ﾊﾙｷ</t>
  </si>
  <si>
    <t>CHIGUSA</t>
  </si>
  <si>
    <t>藤本　陽紀</t>
  </si>
  <si>
    <t>ﾌｼﾞﾓﾄ ﾊﾙｷ</t>
  </si>
  <si>
    <t>吉田　直剛</t>
  </si>
  <si>
    <t>ﾖｼﾀﾞ ﾅｵﾀｹ</t>
  </si>
  <si>
    <t>Naotake</t>
  </si>
  <si>
    <t>北川　勝久</t>
  </si>
  <si>
    <t>ｷﾀｶﾞﾜ ｶﾂﾋｻ</t>
  </si>
  <si>
    <t>Katsuhisa</t>
  </si>
  <si>
    <t>米澤　晴惟</t>
  </si>
  <si>
    <t>ﾖﾈｻﾞﾜ ﾊﾙﾉﾌﾞ</t>
  </si>
  <si>
    <t>大藪　敬二郎</t>
  </si>
  <si>
    <t>ｵｵﾔﾌﾞ ｹｲｼﾞﾛｳ</t>
  </si>
  <si>
    <t>Ota</t>
  </si>
  <si>
    <t>愚川　瑛晨</t>
  </si>
  <si>
    <t>ｸﾞｶﾜ ｴｲｷ</t>
  </si>
  <si>
    <t>GUKAWA</t>
  </si>
  <si>
    <t>Eiki</t>
  </si>
  <si>
    <t>Haku</t>
  </si>
  <si>
    <t>SHIMABUKURO</t>
  </si>
  <si>
    <t>Kazunori</t>
  </si>
  <si>
    <t>松村　大輔</t>
  </si>
  <si>
    <t>ﾏﾂﾑﾗ ﾀﾞｲｽｹ</t>
  </si>
  <si>
    <t>田中　寿芽</t>
  </si>
  <si>
    <t>ﾀﾅｶ ｼｭｳｶﾞ</t>
  </si>
  <si>
    <t>伊與田　航</t>
  </si>
  <si>
    <t>ｲﾖﾀ ﾜﾀﾙ</t>
  </si>
  <si>
    <t>IYOTA</t>
  </si>
  <si>
    <t>中川　快斗</t>
  </si>
  <si>
    <t>ﾅｶｶﾞﾜ ｶｲﾄ</t>
  </si>
  <si>
    <t>内田　遥斗</t>
  </si>
  <si>
    <t>ｳﾁﾀﾞ ﾊﾙﾄ</t>
  </si>
  <si>
    <t>天野　愛都</t>
  </si>
  <si>
    <t>ｱﾏﾉ ﾏﾅﾄ</t>
  </si>
  <si>
    <t>稲田　翔永</t>
  </si>
  <si>
    <t>ｲﾅﾀﾞ ｼｮｳｴｲ</t>
  </si>
  <si>
    <t>大石　愛琉</t>
  </si>
  <si>
    <t>ｵｵｲｼ ｱｲﾙ</t>
  </si>
  <si>
    <t>Airu</t>
  </si>
  <si>
    <t>大中　雅智</t>
  </si>
  <si>
    <t>ｵｵﾅｶ ﾏｻﾄｼ</t>
  </si>
  <si>
    <t>ONAKA</t>
  </si>
  <si>
    <t>長尾　海来</t>
  </si>
  <si>
    <t>ﾅｶﾞｵ ﾐﾗｲ</t>
  </si>
  <si>
    <t>末藤　唯人</t>
  </si>
  <si>
    <t>ｽｴﾄｳ ﾕｲﾄ</t>
  </si>
  <si>
    <t>SUETO</t>
  </si>
  <si>
    <t>HIGASHIHARA</t>
  </si>
  <si>
    <t>福田　光晃</t>
  </si>
  <si>
    <t>ﾌｸﾀﾞ ﾋｶﾙ</t>
  </si>
  <si>
    <t>田中　康太郎</t>
  </si>
  <si>
    <t>ﾀﾅｶ ｺｳﾀﾛｳ</t>
  </si>
  <si>
    <t>上田　大翔</t>
  </si>
  <si>
    <t>ｳｴﾀﾞ ﾔﾏﾄ</t>
  </si>
  <si>
    <t>中島　一喜</t>
  </si>
  <si>
    <t>ﾅｶｼﾏ ｲﾂｷ</t>
  </si>
  <si>
    <t>安井　雅典</t>
  </si>
  <si>
    <t>ﾔｽｲ ﾏｻﾉﾘ</t>
  </si>
  <si>
    <t>奥村　竜二</t>
  </si>
  <si>
    <t>ｵｸﾑﾗ ﾘｭｳｼﾞ</t>
  </si>
  <si>
    <t>原口　篤志</t>
  </si>
  <si>
    <t>ﾊﾗｸﾞﾁ ｱﾂｼ</t>
  </si>
  <si>
    <t>NAKADA</t>
  </si>
  <si>
    <t>Eito</t>
  </si>
  <si>
    <t>中尾　恭吾</t>
  </si>
  <si>
    <t>ﾅｶｵ ｷｮｳｺﾞ</t>
  </si>
  <si>
    <t>Kyogo</t>
  </si>
  <si>
    <t>相川　翔一郎</t>
  </si>
  <si>
    <t>ｱｲｶﾜ ｼｮｳｲﾁﾛｳ</t>
  </si>
  <si>
    <t>Shoichiro</t>
  </si>
  <si>
    <t>笹原　裕也</t>
  </si>
  <si>
    <t>ｻｻﾊﾗ ﾕｳﾔ</t>
  </si>
  <si>
    <t>SASAHARA</t>
  </si>
  <si>
    <t>長谷川　優馬</t>
  </si>
  <si>
    <t>ﾊｾｶﾞﾜ ﾕｳﾏ</t>
  </si>
  <si>
    <t>Ichita</t>
  </si>
  <si>
    <t>森本　翔太</t>
  </si>
  <si>
    <t>ﾓﾘﾓﾄ ｼｮｳﾀ</t>
  </si>
  <si>
    <t>白井　皇美都</t>
  </si>
  <si>
    <t>ｼﾗｲ ｵﾐﾄ</t>
  </si>
  <si>
    <t>Omito</t>
  </si>
  <si>
    <t>森田　えん</t>
  </si>
  <si>
    <t>ﾓﾘﾀ ｴﾝ</t>
  </si>
  <si>
    <t>En</t>
  </si>
  <si>
    <t>NAMIKAWA</t>
  </si>
  <si>
    <t>KITAJIMA</t>
  </si>
  <si>
    <t>吉岡　流空</t>
  </si>
  <si>
    <t>ﾖｼｵｶ ﾘｸ</t>
  </si>
  <si>
    <t>竹上　寛建</t>
  </si>
  <si>
    <t>ﾀｹｶﾞﾐ ｶﾝﾀ</t>
  </si>
  <si>
    <t>Katsuhiro</t>
  </si>
  <si>
    <t>KASAI</t>
  </si>
  <si>
    <t>森田　慧</t>
  </si>
  <si>
    <t>ﾓﾘﾀ ｹｲ</t>
  </si>
  <si>
    <t>渡辺　直意</t>
  </si>
  <si>
    <t>ﾜﾀﾅﾍﾞ ﾅｵｲ</t>
  </si>
  <si>
    <t>Naoi</t>
  </si>
  <si>
    <t>田中　修平</t>
  </si>
  <si>
    <t>ﾀﾅｶ ｼｭｳﾍｲ</t>
  </si>
  <si>
    <t>OGATA</t>
  </si>
  <si>
    <t>林　奏</t>
  </si>
  <si>
    <t>ﾊﾔｼ ｿｳ</t>
  </si>
  <si>
    <t>三塩　雄斗</t>
  </si>
  <si>
    <t>ﾐｼｵ ﾕｳﾄ</t>
  </si>
  <si>
    <t>MISHIO</t>
  </si>
  <si>
    <t>福井　蓮</t>
  </si>
  <si>
    <t>ﾌｸｲ ﾚﾝ</t>
  </si>
  <si>
    <t>堂野前　玲乙</t>
  </si>
  <si>
    <t>ﾄﾞｳﾉﾏｴ ﾚｵ</t>
  </si>
  <si>
    <t>伊藤　輝崇</t>
  </si>
  <si>
    <t>ｲﾄｳ ﾃﾙﾀｶ</t>
  </si>
  <si>
    <t>Terutaka</t>
  </si>
  <si>
    <t>山下　航海</t>
  </si>
  <si>
    <t>ﾔﾏｼﾀ ﾜﾀﾙ</t>
  </si>
  <si>
    <t>藤本　琉世</t>
  </si>
  <si>
    <t>ﾌｼﾞﾓﾄ ﾘｭｳｾｲ</t>
  </si>
  <si>
    <t>Satoki</t>
  </si>
  <si>
    <t>北村　駿</t>
  </si>
  <si>
    <t>ｷﾀﾑﾗ ｼｭﾝ</t>
  </si>
  <si>
    <t>青木　陸</t>
  </si>
  <si>
    <t>ｱｵｷ ﾘｸ</t>
  </si>
  <si>
    <t>小島　和矩</t>
  </si>
  <si>
    <t>ｺｼﾞﾏ ｶｽﾞﾉﾘ</t>
  </si>
  <si>
    <t>西尾　亘</t>
  </si>
  <si>
    <t>ﾆｼｵ ﾜﾀﾙ</t>
  </si>
  <si>
    <t>西尾　爽</t>
  </si>
  <si>
    <t>ﾆｼｵ ｿｳ</t>
  </si>
  <si>
    <t>沢井　歩</t>
  </si>
  <si>
    <t>ｻﾜｲ ｱﾕﾑ</t>
  </si>
  <si>
    <t>金澤　冴治郎</t>
  </si>
  <si>
    <t>ｶﾅｻﾞﾜ ｺｼﾞﾛｳ</t>
  </si>
  <si>
    <t>Kaname</t>
  </si>
  <si>
    <t>OYAMA</t>
  </si>
  <si>
    <t>長島　聖</t>
  </si>
  <si>
    <t>ﾅｶﾞｼﾏ ﾋｼﾞﾘ</t>
  </si>
  <si>
    <t>NAGASHIMA</t>
  </si>
  <si>
    <t>TAKATANI</t>
  </si>
  <si>
    <t>貝出　智亮</t>
  </si>
  <si>
    <t>ｶｲﾃﾞ ﾄﾓｱｷ</t>
  </si>
  <si>
    <t>KAIDE</t>
  </si>
  <si>
    <t>NOMOTO</t>
  </si>
  <si>
    <t>齋藤　岳</t>
  </si>
  <si>
    <t>馬渕　健彰</t>
  </si>
  <si>
    <t>ﾏﾌﾞﾁ ｹﾝｼｮｳ</t>
  </si>
  <si>
    <t>MABUCHI</t>
  </si>
  <si>
    <t>城谷　賢祐</t>
  </si>
  <si>
    <t>ｼﾛﾀﾆ ｹﾝｽｹ</t>
  </si>
  <si>
    <t>森ノ宮医療大学</t>
  </si>
  <si>
    <t>TAKIMOTO</t>
  </si>
  <si>
    <t>ﾔﾏﾓﾄ ﾘｭｳｷ</t>
  </si>
  <si>
    <t>Haruhiko</t>
  </si>
  <si>
    <t>飯田　啓太</t>
  </si>
  <si>
    <t>ｲｲﾀﾞ ｹｲﾀ</t>
  </si>
  <si>
    <t>大西　慶</t>
  </si>
  <si>
    <t>ｵｵﾆｼ ｹｲ</t>
  </si>
  <si>
    <t>SHIGEMURA</t>
  </si>
  <si>
    <t>ﾏｴｶﾜ ｼｭﾝｽｹ</t>
  </si>
  <si>
    <t>松村　安晃</t>
  </si>
  <si>
    <t>ﾏﾂﾑﾗ ﾔｽｱｷ</t>
  </si>
  <si>
    <t>橋本　和希</t>
  </si>
  <si>
    <t>ﾊｼﾓﾄ ｶｽﾞｷ</t>
  </si>
  <si>
    <t>髙橋　早大</t>
  </si>
  <si>
    <t>ﾀｶﾊｼ ﾊﾔﾄ</t>
  </si>
  <si>
    <t>今井　颯太</t>
  </si>
  <si>
    <t>ｲﾏｲ ｿｳﾀ</t>
  </si>
  <si>
    <t>萩野　俊</t>
  </si>
  <si>
    <t>ﾊｷﾞﾉ ｼｭﾝ</t>
  </si>
  <si>
    <t>HAGINO</t>
  </si>
  <si>
    <t>TERASHITA</t>
  </si>
  <si>
    <t>金光　将英</t>
  </si>
  <si>
    <t>ｶﾈﾐﾂ ｼｮｳｴｲ</t>
  </si>
  <si>
    <t>秋田　琉希</t>
  </si>
  <si>
    <t>ｱｷﾀ ﾘｭｳｷ</t>
  </si>
  <si>
    <t>谷野　優大</t>
  </si>
  <si>
    <t>ﾀﾆﾉ ﾕｳﾀﾞｲ</t>
  </si>
  <si>
    <t>TANINO</t>
  </si>
  <si>
    <t>濱田　茉裕</t>
  </si>
  <si>
    <t>ﾊﾏﾀﾞ ﾏﾋﾛ</t>
  </si>
  <si>
    <t>山本　湧斗</t>
  </si>
  <si>
    <t>ﾔﾏﾓﾄ ﾕｳﾄ</t>
  </si>
  <si>
    <t>坂根　康介</t>
  </si>
  <si>
    <t>ｻｶﾈ ｺｳｽｹ</t>
  </si>
  <si>
    <t>SAKANE</t>
  </si>
  <si>
    <t>吉山　誠</t>
  </si>
  <si>
    <t>ﾖｼﾔﾏ ﾏｺﾄ</t>
  </si>
  <si>
    <t>村上　力哉</t>
  </si>
  <si>
    <t>ﾑﾗｶﾐ ﾘｷﾔ</t>
  </si>
  <si>
    <t>藤原　篤弥</t>
  </si>
  <si>
    <t>ﾌｼﾞﾜﾗ ｱﾂﾔ</t>
  </si>
  <si>
    <t>安富　厳</t>
  </si>
  <si>
    <t>ﾔｽﾄﾐ ｲﾂｷ</t>
  </si>
  <si>
    <t>YASUTOMI</t>
  </si>
  <si>
    <t>中川　雅樂</t>
  </si>
  <si>
    <t>ﾅｶｶﾞﾜ ｳﾀ</t>
  </si>
  <si>
    <t>Uta</t>
  </si>
  <si>
    <t>志方　英輝</t>
  </si>
  <si>
    <t>ｼｶﾀ ﾋﾃﾞｷ</t>
  </si>
  <si>
    <t>小池　竣也</t>
  </si>
  <si>
    <t>ｺｲｹ ｼｭﾝﾔ</t>
  </si>
  <si>
    <t>KOIKE</t>
  </si>
  <si>
    <t>東　陸翔</t>
  </si>
  <si>
    <t>ﾋｶﾞｼ ﾘｸﾄ</t>
  </si>
  <si>
    <t>西脇　駿</t>
  </si>
  <si>
    <t>ﾆｼﾜｷ ｼｭﾝ</t>
  </si>
  <si>
    <t>嘉良戸　翔太</t>
  </si>
  <si>
    <t>ｶﾗﾄ ｼｮｳﾀ</t>
  </si>
  <si>
    <t>KARATO</t>
  </si>
  <si>
    <t>田中　洸希</t>
  </si>
  <si>
    <t>ﾀﾅｶ ｺｳｷ</t>
  </si>
  <si>
    <t>青西　勇樹</t>
  </si>
  <si>
    <t>ｱｵﾆｼ ﾕｳｷ</t>
  </si>
  <si>
    <t>AONISHI</t>
  </si>
  <si>
    <t>牧　俊佑</t>
  </si>
  <si>
    <t>須藤　広征</t>
  </si>
  <si>
    <t>ｽﾄｳ ｺｳｾｲ</t>
  </si>
  <si>
    <t>近森　遥斗</t>
  </si>
  <si>
    <t>ﾁｶﾓﾘ ﾊﾙﾄ</t>
  </si>
  <si>
    <t>CHIKAMORI</t>
  </si>
  <si>
    <t>中嶋　悠斗</t>
  </si>
  <si>
    <t>ﾅｶｼﾞﾏ ﾕｳﾄ</t>
  </si>
  <si>
    <t>ﾊｻﾞﾏ ｶｲﾄ</t>
  </si>
  <si>
    <t>HAZAMA</t>
  </si>
  <si>
    <t>川口　吏功</t>
  </si>
  <si>
    <t>ｶﾜｸﾞﾁ ﾘｸ</t>
  </si>
  <si>
    <t>合川　歩輝</t>
  </si>
  <si>
    <t>ｱｲｶﾜ ｲﾌﾞｷ</t>
  </si>
  <si>
    <t>亀山　祥吾</t>
  </si>
  <si>
    <t>ｶﾒﾔﾏ ｼｮｳｺﾞ</t>
  </si>
  <si>
    <t>吉岡　涼夏</t>
  </si>
  <si>
    <t>ﾖｼｵｶ ｽｽﾞｶ</t>
  </si>
  <si>
    <t>土井　航大</t>
  </si>
  <si>
    <t>ﾄﾞｲ ｺｳﾀﾞｲ</t>
  </si>
  <si>
    <t>山下　慶馬</t>
  </si>
  <si>
    <t>ﾔﾏｼﾀ ｹｲﾏ</t>
  </si>
  <si>
    <t>石川　輝朗</t>
  </si>
  <si>
    <t>区分1</t>
    <rPh sb="0" eb="2">
      <t>クブン</t>
    </rPh>
    <phoneticPr fontId="2"/>
  </si>
  <si>
    <t>区分2</t>
    <rPh sb="0" eb="2">
      <t>クブン</t>
    </rPh>
    <phoneticPr fontId="2"/>
  </si>
  <si>
    <t>2023年関西学生男子50傑に掲載されている</t>
    <rPh sb="4" eb="5">
      <t>ネン</t>
    </rPh>
    <rPh sb="5" eb="9">
      <t>カンサイガクセイ</t>
    </rPh>
    <rPh sb="9" eb="11">
      <t>ダンシ</t>
    </rPh>
    <rPh sb="13" eb="14">
      <t>ケツ</t>
    </rPh>
    <rPh sb="15" eb="17">
      <t>ケイサイ</t>
    </rPh>
    <phoneticPr fontId="2"/>
  </si>
  <si>
    <t>関西学連主催競技会（関西ハーフ・大阪IC・京都IC・兵庫IC・関西IC・関西新人・
　　　　　　　　　　関西種目別・全日本大学駅伝選考会・学連競技会・長距離強化等）</t>
    <phoneticPr fontId="2"/>
  </si>
  <si>
    <t>関西学連後援競技会（対校戦・大体大記録会・びわスポ大競技会・
　　　　　　　　　　京産大競技会・Ritsumeikan Athletics Games等）</t>
    <rPh sb="0" eb="2">
      <t>カンサイ</t>
    </rPh>
    <rPh sb="2" eb="4">
      <t>ガクレン</t>
    </rPh>
    <rPh sb="4" eb="6">
      <t>コウエン</t>
    </rPh>
    <rPh sb="6" eb="8">
      <t>キョウギ</t>
    </rPh>
    <rPh sb="8" eb="9">
      <t>カイ</t>
    </rPh>
    <rPh sb="10" eb="12">
      <t>タイコウ</t>
    </rPh>
    <rPh sb="12" eb="13">
      <t>セン</t>
    </rPh>
    <rPh sb="14" eb="16">
      <t>ダイタイ</t>
    </rPh>
    <rPh sb="16" eb="17">
      <t>ダイ</t>
    </rPh>
    <rPh sb="17" eb="19">
      <t>キロク</t>
    </rPh>
    <rPh sb="19" eb="20">
      <t>カイ</t>
    </rPh>
    <rPh sb="25" eb="26">
      <t>ダイ</t>
    </rPh>
    <rPh sb="26" eb="29">
      <t>キョウギカイ</t>
    </rPh>
    <rPh sb="41" eb="44">
      <t>キョウサンダイ</t>
    </rPh>
    <rPh sb="44" eb="47">
      <t>キョウギカイ</t>
    </rPh>
    <rPh sb="75" eb="76">
      <t>ナド</t>
    </rPh>
    <phoneticPr fontId="2"/>
  </si>
  <si>
    <t>個人選手権・西日本IC・日本IC</t>
    <rPh sb="6" eb="9">
      <t>ニシニホン</t>
    </rPh>
    <rPh sb="12" eb="14">
      <t>ニホン</t>
    </rPh>
    <phoneticPr fontId="2"/>
  </si>
  <si>
    <t>月刊陸上競技のコピー</t>
    <rPh sb="0" eb="2">
      <t>ゲッカン</t>
    </rPh>
    <rPh sb="2" eb="4">
      <t>リクジョウ</t>
    </rPh>
    <rPh sb="4" eb="6">
      <t>キョウギ</t>
    </rPh>
    <phoneticPr fontId="2"/>
  </si>
  <si>
    <t>京都・大阪・兵庫 陸協記録集のコピー</t>
    <rPh sb="0" eb="2">
      <t>キョウト</t>
    </rPh>
    <rPh sb="3" eb="5">
      <t>オオサカ</t>
    </rPh>
    <rPh sb="6" eb="8">
      <t>ヒョウゴ</t>
    </rPh>
    <rPh sb="9" eb="10">
      <t>リク</t>
    </rPh>
    <rPh sb="10" eb="11">
      <t>キョウ</t>
    </rPh>
    <rPh sb="11" eb="13">
      <t>キロク</t>
    </rPh>
    <rPh sb="13" eb="14">
      <t>シュウ</t>
    </rPh>
    <phoneticPr fontId="2"/>
  </si>
  <si>
    <t>)</t>
    <phoneticPr fontId="2"/>
  </si>
  <si>
    <t>その他               (</t>
    <rPh sb="2" eb="3">
      <t>タ</t>
    </rPh>
    <phoneticPr fontId="2"/>
  </si>
  <si>
    <t>兵庫大学</t>
  </si>
  <si>
    <t>ﾓﾘｶﾜ ﾊﾂﾞｷ</t>
  </si>
  <si>
    <t>岡花　洸輝</t>
  </si>
  <si>
    <t>ｵｶﾊﾅ ｺｳｷ</t>
  </si>
  <si>
    <t>カーン　勇斗</t>
  </si>
  <si>
    <t>ｶｰﾝ ﾊﾔﾄ</t>
  </si>
  <si>
    <t>杉浦　智希</t>
  </si>
  <si>
    <t>ｽｷﾞｳﾗ ﾄﾓｷ</t>
  </si>
  <si>
    <t>高松　大樹</t>
  </si>
  <si>
    <t>ﾀｶﾏﾂ ﾀﾞｲｷ</t>
  </si>
  <si>
    <t>檀野　友希</t>
  </si>
  <si>
    <t>ﾀﾞﾝﾉ ﾄﾓｷ</t>
  </si>
  <si>
    <t>廣瀬　創大</t>
  </si>
  <si>
    <t>ﾋﾛｾ ｿｳﾀ</t>
  </si>
  <si>
    <t>正井　遥希</t>
  </si>
  <si>
    <t>ﾏｻｲ ﾊﾙｷ</t>
  </si>
  <si>
    <t>桜　崚輔</t>
  </si>
  <si>
    <t>ｻｸﾗ ﾘｮｳｽｹ</t>
  </si>
  <si>
    <t>土葛　晃久</t>
  </si>
  <si>
    <t>ﾄｸｽﾞ ｱｷﾋｻ</t>
  </si>
  <si>
    <t>巻埜　壱朗</t>
  </si>
  <si>
    <t>ﾏｷﾉ ｲﾁﾛｳ</t>
  </si>
  <si>
    <t>吉田　悠真</t>
  </si>
  <si>
    <t>ﾖｼﾀﾞ ﾕｳﾏ</t>
  </si>
  <si>
    <t>澤田　匡孝</t>
  </si>
  <si>
    <t>ｻﾜﾀﾞ ﾏｻﾀｶ</t>
  </si>
  <si>
    <t>久保田　凌平</t>
  </si>
  <si>
    <t>ｸﾎﾞﾀ ﾘｮｳﾍｲ</t>
  </si>
  <si>
    <t>細川　亮</t>
  </si>
  <si>
    <t>ﾎｿｶﾜ ﾘｮｳ</t>
  </si>
  <si>
    <t>山口　旺雅</t>
  </si>
  <si>
    <t>ﾔﾏｸﾞﾁ ｵｳｶﾞ</t>
  </si>
  <si>
    <t>井手　蒼人</t>
  </si>
  <si>
    <t>ｲﾃﾞ ｱｵﾄ</t>
  </si>
  <si>
    <t>山本　寛大</t>
  </si>
  <si>
    <t>ﾔﾏﾓﾄ ｶﾝﾀ</t>
  </si>
  <si>
    <t>大野　祐介</t>
  </si>
  <si>
    <t>ｵｵﾉ ﾕｳｽｹ</t>
  </si>
  <si>
    <t>岡本　幸樹</t>
  </si>
  <si>
    <t>ｵｶﾓﾄ ｺｳｷ</t>
  </si>
  <si>
    <t>小林　歩稜</t>
  </si>
  <si>
    <t>ｺﾊﾞﾔｼ ﾎﾀﾞｶ</t>
  </si>
  <si>
    <t>高田　敦史</t>
  </si>
  <si>
    <t>ﾀｶﾀﾞ ｱﾂｼ</t>
  </si>
  <si>
    <t>吉川　大洋</t>
  </si>
  <si>
    <t>ﾖｼｶﾜ ﾀｲﾖｳ</t>
  </si>
  <si>
    <t>吉田　蒼</t>
  </si>
  <si>
    <t>ﾖｼﾀﾞ ｿｳ</t>
  </si>
  <si>
    <t>渡邉　壮大</t>
  </si>
  <si>
    <t>ﾜﾀﾅﾍﾞ ｿｳﾀ</t>
  </si>
  <si>
    <t>井田　想</t>
  </si>
  <si>
    <t>ｲﾀﾞ ｺｺﾛ</t>
  </si>
  <si>
    <t>小穴　陽哉</t>
  </si>
  <si>
    <t>ｵｱﾅ ﾊﾙﾔ</t>
  </si>
  <si>
    <t>川路　竜平</t>
  </si>
  <si>
    <t>ｶﾜｼﾞ ﾘｭｳﾍｲ</t>
  </si>
  <si>
    <t>安木　康太</t>
  </si>
  <si>
    <t>ﾔｽｷ ｺｳﾀ</t>
  </si>
  <si>
    <t>髙橋　侑聖</t>
  </si>
  <si>
    <t>ﾀｶﾊｼ ﾕｳﾏ</t>
  </si>
  <si>
    <t>仲谷　颯真</t>
  </si>
  <si>
    <t>ﾅｶﾀﾆ ｿｳﾏ</t>
  </si>
  <si>
    <t>金近　東悟</t>
  </si>
  <si>
    <t>ｶﾈﾁｶ ﾄｳｺﾞ</t>
  </si>
  <si>
    <t>畑中　常似</t>
  </si>
  <si>
    <t>ﾊﾀﾅｶ ｼﾞｮｳｼﾞ</t>
  </si>
  <si>
    <t>柴田　怜人</t>
  </si>
  <si>
    <t>ｼﾊﾞﾀ ﾚｲﾄ</t>
  </si>
  <si>
    <t>齋藤　幹斗</t>
  </si>
  <si>
    <t>ｻｲﾄｳ ﾐｷﾄ</t>
  </si>
  <si>
    <t>秋山　柊二</t>
  </si>
  <si>
    <t>ｱｷﾔﾏ ｼｭｳｼﾞ</t>
  </si>
  <si>
    <t>ﾀﾅｶ ﾕｳﾄ</t>
  </si>
  <si>
    <t>ﾀｶﾔ ﾃﾝｶ</t>
  </si>
  <si>
    <t>鈴木　陽太</t>
  </si>
  <si>
    <t>ｽｽﾞｷ ﾋﾅﾀ</t>
  </si>
  <si>
    <t>浦﨑　倖碧</t>
  </si>
  <si>
    <t>ｳﾗｻｷ ｺｳﾍｷ</t>
  </si>
  <si>
    <t>落合　駿介</t>
  </si>
  <si>
    <t>ｵﾁｱｲ ｼｭﾝｽｹ</t>
  </si>
  <si>
    <t>東　誠樹</t>
  </si>
  <si>
    <t>ﾋｶﾞｼ ﾅﾙｷ</t>
  </si>
  <si>
    <t>小西　篤史</t>
  </si>
  <si>
    <t>ｺﾆｼ ｱﾂｼ</t>
  </si>
  <si>
    <t>鈴江　優人</t>
  </si>
  <si>
    <t>ｽｽﾞｴ ﾕｳﾄ</t>
  </si>
  <si>
    <t>今在家　直暉</t>
  </si>
  <si>
    <t>ｲﾏｻﾞｲｹ ﾅｵｷ</t>
  </si>
  <si>
    <t>織田　誠也</t>
  </si>
  <si>
    <t>ｵﾀﾞ ｾｲﾔ</t>
  </si>
  <si>
    <t>岩本　嵩己</t>
  </si>
  <si>
    <t>ｲﾜﾓﾄ ｺｳｷ</t>
  </si>
  <si>
    <t>五十嵐　滉太</t>
  </si>
  <si>
    <t>ｲｶﾞﾗｼ ｺｳﾀ</t>
  </si>
  <si>
    <t>三永　大輔</t>
  </si>
  <si>
    <t>ﾐﾅｶﾞ ﾀﾞｲｽｹ</t>
  </si>
  <si>
    <t>吉尾　康一</t>
  </si>
  <si>
    <t>ﾖｼｵ ｺｳｲﾁ</t>
  </si>
  <si>
    <t>齋藤　輝</t>
  </si>
  <si>
    <t>ｻｲﾄｳ ﾋｶﾙ</t>
  </si>
  <si>
    <t>柏木　優希</t>
  </si>
  <si>
    <t>ｶｼﾜｷﾞ ﾕｳｷ</t>
  </si>
  <si>
    <t>橋本　憲一郎</t>
  </si>
  <si>
    <t>ﾊｼﾓﾄ ｹﾝｲﾁﾛｳ</t>
  </si>
  <si>
    <t>末永　倫輝</t>
  </si>
  <si>
    <t>ｽｴﾅｶﾞ ﾄﾓｷ</t>
  </si>
  <si>
    <t>石川　心希</t>
  </si>
  <si>
    <t>ｲｼｶﾜ ｼﾝｷ</t>
  </si>
  <si>
    <t>松尾　岳</t>
  </si>
  <si>
    <t>ﾏﾂｵ ｶﾞｸ</t>
  </si>
  <si>
    <t>ﾀｶﾀﾞ ﾄﾓｷ</t>
  </si>
  <si>
    <t>ﾊﾏ ﾘｮｳﾀ</t>
  </si>
  <si>
    <t>石川　智基</t>
  </si>
  <si>
    <t>ｲｼｶﾜ ｻﾄｷ</t>
  </si>
  <si>
    <t>鈴木　哉汰</t>
  </si>
  <si>
    <t>ｽｽﾞｷ ｶﾅﾀ</t>
  </si>
  <si>
    <t>狹間　海人</t>
  </si>
  <si>
    <t>寺川　直央</t>
  </si>
  <si>
    <t>ﾃﾗｶﾜ ﾅｵ</t>
  </si>
  <si>
    <t>藤家　尚平</t>
  </si>
  <si>
    <t>ﾌｼﾞｲｴ ｼｮｳﾍｲ</t>
  </si>
  <si>
    <t>加留部　凪</t>
  </si>
  <si>
    <t>ｶﾙﾍﾞ ﾅｷﾞ</t>
  </si>
  <si>
    <t>中山　慈温</t>
  </si>
  <si>
    <t>ﾅｶﾔﾏ ｼﾞｵﾝ</t>
  </si>
  <si>
    <t>泉川　歩斗</t>
  </si>
  <si>
    <t>ｲｽﾞﾐｶﾜ ｱﾕﾄ</t>
  </si>
  <si>
    <t>谷生　悠真</t>
  </si>
  <si>
    <t>ﾀﾆｼｮｳ ﾕｳﾏ</t>
  </si>
  <si>
    <t>嘉味本　謙信</t>
  </si>
  <si>
    <t>ｶﾐﾓﾄ ｹﾝｼﾝ</t>
  </si>
  <si>
    <t>冨永　己太朗</t>
  </si>
  <si>
    <t>ﾄﾐﾅｶﾞ ｺﾀﾛｳ</t>
  </si>
  <si>
    <t>本田　敬大</t>
  </si>
  <si>
    <t>ﾎﾝﾀﾞ ｹｲﾀ</t>
  </si>
  <si>
    <t>森　大和</t>
  </si>
  <si>
    <t>ﾓﾘ ﾔﾏﾄ</t>
  </si>
  <si>
    <t>久山　大祐</t>
  </si>
  <si>
    <t>ｸﾔﾏ ﾀﾞｲｽｹ</t>
  </si>
  <si>
    <t>岩崎　佑</t>
  </si>
  <si>
    <t>ｲﾜｻｷ ﾀｽｸ</t>
  </si>
  <si>
    <t>野一色　雄善</t>
  </si>
  <si>
    <t>ﾉｲｼｷ ﾕｳｾﾞﾝ</t>
  </si>
  <si>
    <t>白数　脩一郎</t>
  </si>
  <si>
    <t>ｼﾗｽ ﾕｳｲﾁﾛｳ</t>
  </si>
  <si>
    <t>吉川　喜理</t>
  </si>
  <si>
    <t>ﾖｼｶﾜ ｷﾘ</t>
  </si>
  <si>
    <t>浅雄　司</t>
  </si>
  <si>
    <t>ｱｻｵ ﾂｶｻ</t>
  </si>
  <si>
    <t>藤田　大輝</t>
  </si>
  <si>
    <t>挾間　夢翔</t>
  </si>
  <si>
    <t>ﾊｻﾏ ﾕﾒﾄ</t>
  </si>
  <si>
    <t>内藤　想</t>
  </si>
  <si>
    <t>ﾅｲﾄｳ ｿﾗ</t>
  </si>
  <si>
    <t>松田　侑士</t>
  </si>
  <si>
    <t>ﾏﾂﾀﾞ ﾕｳﾄ</t>
  </si>
  <si>
    <t>八尾　藍麻</t>
  </si>
  <si>
    <t>ﾔｵ ﾗﾝﾏ</t>
  </si>
  <si>
    <t>永野　嶺</t>
  </si>
  <si>
    <t>ﾅｶﾞﾉ ﾚｲ</t>
  </si>
  <si>
    <t>内田　大貴</t>
  </si>
  <si>
    <t>ｳﾁﾀﾞ ﾀﾞｲｷ</t>
  </si>
  <si>
    <t>ｻｶｸﾞﾁ ﾊﾙﾄ</t>
  </si>
  <si>
    <t>魚谷　未徠</t>
  </si>
  <si>
    <t>ｳｵﾀﾆ ﾐﾗｲ</t>
  </si>
  <si>
    <t>リード　来優</t>
  </si>
  <si>
    <t>ﾘｰﾄﾞ ﾗｲｳ</t>
  </si>
  <si>
    <t>山本　啓人</t>
  </si>
  <si>
    <t>ﾔﾏﾓﾄ ｹｲﾄ</t>
  </si>
  <si>
    <t>徳廣　匡祇</t>
  </si>
  <si>
    <t>ﾄｸﾋﾛ ﾏｻｼ</t>
  </si>
  <si>
    <t>松永　颯優</t>
  </si>
  <si>
    <t>ﾏﾂﾅｶﾞ ｿｳﾏ</t>
  </si>
  <si>
    <t>菅原　雅晴</t>
  </si>
  <si>
    <t>ｽｶﾞﾜﾗ ﾏｻﾊﾙ</t>
  </si>
  <si>
    <t>河田　隼利</t>
  </si>
  <si>
    <t>ｶﾜﾀ ﾊﾔﾄ</t>
  </si>
  <si>
    <t>板垣　弘海</t>
  </si>
  <si>
    <t>ｲﾀｶﾞｷ ﾋﾛﾐ</t>
  </si>
  <si>
    <t>古田　瑞樹</t>
  </si>
  <si>
    <t>ﾌﾙﾀ ﾐｽﾞｷ</t>
  </si>
  <si>
    <t>竹村　明人</t>
  </si>
  <si>
    <t>ﾀｹﾑﾗ ｱｷﾄ</t>
  </si>
  <si>
    <t>ﾀｶｸﾗ ｶﾝﾄ</t>
  </si>
  <si>
    <t>野口　恭吾</t>
  </si>
  <si>
    <t>ﾉｸﾞﾁ ｷｮｳｺﾞ</t>
  </si>
  <si>
    <t>松原　幸之助</t>
  </si>
  <si>
    <t>ﾏﾂﾊﾞﾗ ｺｳﾉｽｹ</t>
  </si>
  <si>
    <t>渡部　篤季</t>
  </si>
  <si>
    <t>ﾜﾀﾅﾍﾞ ｱﾂｷ</t>
  </si>
  <si>
    <t>冨江　駿仁</t>
  </si>
  <si>
    <t>ﾄﾐｴ ﾊﾔﾄ</t>
  </si>
  <si>
    <t>桂　将貴</t>
  </si>
  <si>
    <t>ｶﾂﾗ ﾏｻｷ</t>
  </si>
  <si>
    <t>池田　快音</t>
  </si>
  <si>
    <t>ｲｹﾀﾞ ｶｲﾄ</t>
  </si>
  <si>
    <t>角田　陽都</t>
  </si>
  <si>
    <t>ｽﾐﾀﾞ ﾊﾙﾄ</t>
  </si>
  <si>
    <t>中村　孔明</t>
  </si>
  <si>
    <t>ﾅｶﾑﾗ ｺｳﾒｲ</t>
  </si>
  <si>
    <t>岩﨑　拓生</t>
  </si>
  <si>
    <t>永尾　礼</t>
  </si>
  <si>
    <t>ﾅｶﾞｵ ﾚｲ</t>
  </si>
  <si>
    <t>三木　湧吾</t>
  </si>
  <si>
    <t>ﾐｷ ﾕｳｺﾞ</t>
  </si>
  <si>
    <t>栗林　春貴</t>
  </si>
  <si>
    <t>ｸﾘﾊﾞﾔｼ ﾊﾙｷ</t>
  </si>
  <si>
    <t>梶田　天斗</t>
  </si>
  <si>
    <t>ｶｼﾞﾀ ﾀｶﾄ</t>
  </si>
  <si>
    <t>三浦　和人</t>
  </si>
  <si>
    <t>ﾐｳﾗ ｶｽﾞﾄ</t>
  </si>
  <si>
    <t>赤山　愁太</t>
  </si>
  <si>
    <t>ｱｶﾔﾏ ｼｭｳﾀ</t>
  </si>
  <si>
    <t>伊東　龍吾</t>
  </si>
  <si>
    <t>ｲﾄｳ ﾘｭｳｺﾞ</t>
  </si>
  <si>
    <t>野中　悠貴</t>
  </si>
  <si>
    <t>ﾉﾅｶ ﾕｳｷ</t>
  </si>
  <si>
    <t>前田　晃生</t>
  </si>
  <si>
    <t>ﾏｴﾀﾞ ｺｳｾｲ</t>
  </si>
  <si>
    <t>井田　翔眞</t>
  </si>
  <si>
    <t>ｲﾀﾞ ｼｮｳﾏ</t>
  </si>
  <si>
    <t>今井　政宏</t>
  </si>
  <si>
    <t>ｲﾏｲ ﾏｻﾋﾛ</t>
  </si>
  <si>
    <t>梅垣　真太郎</t>
  </si>
  <si>
    <t>ｳﾒｶﾞｷ ｼﾝﾀﾛｳ</t>
  </si>
  <si>
    <t>島中　瑛史</t>
  </si>
  <si>
    <t>ｼﾏﾅｶ ｱｷﾌﾐ</t>
  </si>
  <si>
    <t>山本　大翔</t>
  </si>
  <si>
    <t>ﾔﾏﾓﾄ ﾀｲｼ</t>
  </si>
  <si>
    <t>江口　駿斗</t>
  </si>
  <si>
    <t>ｴｸﾞﾁ ﾊﾔﾄ</t>
  </si>
  <si>
    <t>河野　大誠</t>
  </si>
  <si>
    <t>ｺｳﾉ ﾀｲｾｲ</t>
  </si>
  <si>
    <t>右遠　大輝</t>
  </si>
  <si>
    <t>ｳﾄﾞｳ ﾀﾞｲｷ</t>
  </si>
  <si>
    <t>辻　海斗</t>
  </si>
  <si>
    <t>ﾂｼﾞ ｶｲﾄ</t>
  </si>
  <si>
    <t>近井　勇斗</t>
  </si>
  <si>
    <t>ﾁｶｲ ﾕｳﾄ</t>
  </si>
  <si>
    <t>上　雄大</t>
  </si>
  <si>
    <t>ｳｴ ﾕｳﾀ</t>
  </si>
  <si>
    <t>三和　龍之介</t>
  </si>
  <si>
    <t>ﾐﾜ ﾘｭｳﾉｽｹ</t>
  </si>
  <si>
    <t>白石　涼一</t>
  </si>
  <si>
    <t>ｼﾗｲｼ ﾘｮｳｲﾁ</t>
  </si>
  <si>
    <t>濱田　伊吹</t>
  </si>
  <si>
    <t>ﾊﾏﾀﾞ ｲﾌﾞｷ</t>
  </si>
  <si>
    <t>岡本　光喜</t>
  </si>
  <si>
    <t>福山　琉雲</t>
  </si>
  <si>
    <t>ﾌｸﾔﾏ ﾙﾝ</t>
  </si>
  <si>
    <t>長谷川　倖生</t>
  </si>
  <si>
    <t>ﾊｾｶﾞﾜ ｺｳｾｲ</t>
  </si>
  <si>
    <t>天野　広大</t>
  </si>
  <si>
    <t>ｱﾏﾉ ｺｳﾀﾞｲ</t>
  </si>
  <si>
    <t>望月　快風丘</t>
  </si>
  <si>
    <t>ﾓﾁﾂﾞｷ ｺｳｷ</t>
  </si>
  <si>
    <t>東　健太郎</t>
  </si>
  <si>
    <t>ﾋｶﾞｼ ｹﾝﾀﾛｳ</t>
  </si>
  <si>
    <t>森下　涼介</t>
  </si>
  <si>
    <t>ﾓﾘｼﾀ ﾘｮｳｽｹ</t>
  </si>
  <si>
    <t>ﾀｶｷﾞ ﾘｭｳｾｲ</t>
  </si>
  <si>
    <t>中村　寛</t>
  </si>
  <si>
    <t>ﾅｶﾑﾗ ｶﾝ</t>
  </si>
  <si>
    <t>小林　泰輔</t>
  </si>
  <si>
    <t>ｺﾊﾞﾔｼ ﾀｲｽｹ</t>
  </si>
  <si>
    <t>山本　一満</t>
  </si>
  <si>
    <t>ﾔﾏﾓﾄ ｶｽﾞﾏ</t>
  </si>
  <si>
    <t>山﨑　恵澄</t>
  </si>
  <si>
    <t>ﾔﾏｻﾞｷ ｹｲﾄ</t>
  </si>
  <si>
    <t>古田　優輝</t>
  </si>
  <si>
    <t>ﾌﾙﾀ ﾕｳｷ</t>
  </si>
  <si>
    <t>南部　悠陽</t>
  </si>
  <si>
    <t>ﾅﾝﾌﾞ ﾕｳﾋ</t>
  </si>
  <si>
    <t>北　駿介</t>
  </si>
  <si>
    <t>ｷﾀ ｼｭﾝｽｹ</t>
  </si>
  <si>
    <t>北島　正裕</t>
  </si>
  <si>
    <t>ｷﾀｼﾞﾏ ﾏｻﾋﾛ</t>
  </si>
  <si>
    <t>川﨑　太翔</t>
  </si>
  <si>
    <t>ｶﾜｻｷ ﾀｲｼｮｳ</t>
  </si>
  <si>
    <t>平井　優透</t>
  </si>
  <si>
    <t>ﾋﾗｲ ﾕｳﾄ</t>
  </si>
  <si>
    <t>岩永　倫太郎</t>
  </si>
  <si>
    <t>ｲﾜﾅｶﾞ ﾘﾝﾀﾛｳ</t>
  </si>
  <si>
    <t>佐藤　英次</t>
  </si>
  <si>
    <t>ｻﾄｳ ｴｲｼﾞ</t>
  </si>
  <si>
    <t>中田　凱斗</t>
  </si>
  <si>
    <t>ﾅｶﾀ ｶｲﾄ</t>
  </si>
  <si>
    <t>寺内　亨志郎</t>
  </si>
  <si>
    <t>ﾃﾗｳﾁ ｷｮｳｼﾛｳ</t>
  </si>
  <si>
    <t>蓮香　颯</t>
  </si>
  <si>
    <t>ﾊｽｶ ﾊﾔﾃ</t>
  </si>
  <si>
    <t>髙田　真平</t>
  </si>
  <si>
    <t>ﾀｶﾀﾞ ｼﾝﾍﾟｲ</t>
  </si>
  <si>
    <t>阿部　陽葵</t>
  </si>
  <si>
    <t>ｱﾍﾞ ﾊﾙｷ</t>
  </si>
  <si>
    <t>中川　雄稀</t>
  </si>
  <si>
    <t>ﾅｶｶﾞﾜ ﾕｳｷ</t>
  </si>
  <si>
    <t>竹生　晴彦</t>
  </si>
  <si>
    <t>ﾁｸﾌﾞ ﾊﾙﾋｺ</t>
  </si>
  <si>
    <t>ｲｹｶﾞﾐ ﾀｹｼ</t>
  </si>
  <si>
    <t>八木　皓星</t>
  </si>
  <si>
    <t>ﾔｷﾞ ｺｳｾｲ</t>
  </si>
  <si>
    <t>林　宏太郎</t>
  </si>
  <si>
    <t>ﾊﾔｼ ｺｳﾀﾛｳ</t>
  </si>
  <si>
    <t>大西　智貴</t>
  </si>
  <si>
    <t>ｵｵﾆｼ ﾄﾓｷ</t>
  </si>
  <si>
    <t>佐向　丘</t>
  </si>
  <si>
    <t>ｻｺｳ ｷｭｳ</t>
  </si>
  <si>
    <t>柴折　心汰</t>
  </si>
  <si>
    <t>ｼﾊﾞｵﾘ ｼﾝﾀ</t>
  </si>
  <si>
    <t>川﨑　健太郎</t>
  </si>
  <si>
    <t>ｶﾜｻｷ ｹﾝﾀﾛｳ</t>
  </si>
  <si>
    <t>木下　賀貴</t>
  </si>
  <si>
    <t>ｷﾉｼﾀ ﾖｼｷ</t>
  </si>
  <si>
    <t>東條　純平</t>
  </si>
  <si>
    <t>ﾄｳｼﾞｮｳ ｼﾞｭﾝﾍﾟｲ</t>
  </si>
  <si>
    <t>中村　颯葉</t>
  </si>
  <si>
    <t>ﾅｶﾑﾗ ｿｳﾊ</t>
  </si>
  <si>
    <t>川村　拓也</t>
  </si>
  <si>
    <t>ｶﾜﾑﾗ ﾀｸﾔ</t>
  </si>
  <si>
    <t>大田　琉聖</t>
  </si>
  <si>
    <t>小島　耀雅</t>
  </si>
  <si>
    <t>伊藤　巧朗</t>
  </si>
  <si>
    <t>ｲﾄｳ ﾀｸﾛｳ</t>
  </si>
  <si>
    <t>渋谷　唯斗</t>
  </si>
  <si>
    <t>ｼﾌﾞﾔ ﾕｲﾄ</t>
  </si>
  <si>
    <t>ﾕﾓﾄ ﾕｳｷ</t>
  </si>
  <si>
    <t>奥山　奏佑</t>
  </si>
  <si>
    <t>ｵｸﾔﾏ ｶﾅｳ</t>
  </si>
  <si>
    <t>前川　直誉</t>
  </si>
  <si>
    <t>ﾏｴｶﾞﾜ ﾅｵﾀｶ</t>
  </si>
  <si>
    <t>中島　凜星</t>
  </si>
  <si>
    <t>ﾅｶｼﾞﾏ ﾘﾝｾｲ</t>
  </si>
  <si>
    <t>村上　諒弥</t>
  </si>
  <si>
    <t>ﾑﾗｶﾐ ﾘｮｳﾔ</t>
  </si>
  <si>
    <t>中垣内　稜央</t>
  </si>
  <si>
    <t>ﾅｶｶﾞｲﾄ ﾘｮｳ</t>
  </si>
  <si>
    <t>坂口　誠治</t>
  </si>
  <si>
    <t>ｻｶｸﾞﾁ ｾｲｼﾞ</t>
  </si>
  <si>
    <t>谷口　彰悟</t>
  </si>
  <si>
    <t>ﾀﾆｸﾞﾁ ｼｮｳｺﾞ</t>
  </si>
  <si>
    <t>南本　寛茂</t>
  </si>
  <si>
    <t>ﾐﾅﾐﾓﾄ ﾋﾛｼｹﾞ</t>
  </si>
  <si>
    <t>辻本　健太郎</t>
  </si>
  <si>
    <t>ﾂｼﾞﾓﾄ ｹﾝﾀﾛｳ</t>
  </si>
  <si>
    <t>浜口　峻一</t>
  </si>
  <si>
    <t>ﾊﾏｸﾞﾁ ｼｭﾝｲﾁ</t>
  </si>
  <si>
    <t>杉林　直人</t>
  </si>
  <si>
    <t>ｽｷﾞﾊﾞﾔｼ ﾅｵﾄ</t>
  </si>
  <si>
    <t>岩嶋　一輝</t>
  </si>
  <si>
    <t>ｲﾜｼﾏ ｶｽﾞｷ</t>
  </si>
  <si>
    <t>比護　智與</t>
  </si>
  <si>
    <t>ﾋｺﾞ ﾄﾓﾖ</t>
  </si>
  <si>
    <t>髙木　洸希</t>
  </si>
  <si>
    <t>ﾀｶｷﾞ ｺｳｷ</t>
  </si>
  <si>
    <t>吉村　成央</t>
  </si>
  <si>
    <t>ﾖｼﾑﾗ ｾｲｵｳ</t>
  </si>
  <si>
    <t>隅垣　宏太</t>
  </si>
  <si>
    <t>ｽﾐｶﾞｷ ｺｳﾀ</t>
  </si>
  <si>
    <t>倉内　翔平</t>
  </si>
  <si>
    <t>ｸﾗｳﾁ ｼｮｳﾍｲ</t>
  </si>
  <si>
    <t>安達　琉魁</t>
  </si>
  <si>
    <t>ｱﾀﾞﾁ ﾘｭｳｶﾞ</t>
  </si>
  <si>
    <t>山本　瑛大</t>
  </si>
  <si>
    <t>ﾔﾏﾓﾄ ｱｷﾋﾛ</t>
  </si>
  <si>
    <t>奥村　颯太</t>
  </si>
  <si>
    <t>ｵｸﾑﾗ ｿｳﾀ</t>
  </si>
  <si>
    <t>田畑　慧太</t>
  </si>
  <si>
    <t>ﾀﾊﾞﾀ ｹｲﾀ</t>
  </si>
  <si>
    <t>片山　朔</t>
  </si>
  <si>
    <t>ｶﾀﾔﾏ ｻｸ</t>
  </si>
  <si>
    <t>村川　貫太</t>
  </si>
  <si>
    <t>ﾑﾗｶﾜ ｶﾝﾀ</t>
  </si>
  <si>
    <t>馬門　孝介</t>
  </si>
  <si>
    <t>ﾏｶﾄﾞ ｺｳｽｹ</t>
  </si>
  <si>
    <t>古阪　優樹</t>
  </si>
  <si>
    <t>ﾌﾙｻｶ ﾕｳｷ</t>
  </si>
  <si>
    <t>藤原　想也</t>
  </si>
  <si>
    <t>ﾌｼﾞﾜﾗ ｿｳﾔ</t>
  </si>
  <si>
    <t>小島　碧波</t>
  </si>
  <si>
    <t>ｺｼﾞﾏ ｱｵﾊﾞ</t>
  </si>
  <si>
    <t>柴　吹</t>
  </si>
  <si>
    <t>ｼﾊﾞ ｲﾌﾞｷ</t>
  </si>
  <si>
    <t>水田　湧士</t>
  </si>
  <si>
    <t>ﾐｽﾞﾀ ﾕｳｼ</t>
  </si>
  <si>
    <t>山本　凜</t>
  </si>
  <si>
    <t>ﾔﾏﾓﾄ ﾘﾝ</t>
  </si>
  <si>
    <t>福本　温基</t>
  </si>
  <si>
    <t>ﾌｸﾓﾄ ﾊﾙｷ</t>
  </si>
  <si>
    <t>木村　聡一郎</t>
  </si>
  <si>
    <t>ｷﾑﾗ ｿｳｲﾁﾛｳ</t>
  </si>
  <si>
    <t>川上　諒太</t>
  </si>
  <si>
    <t>ｶﾜｶﾐ ﾘｮｳﾀ</t>
  </si>
  <si>
    <t>仁科　遼大</t>
  </si>
  <si>
    <t>ﾆｼﾅ ﾘｮｳﾀ</t>
  </si>
  <si>
    <t>山下　洸</t>
  </si>
  <si>
    <t>ﾔﾏｼﾀ ｺｳ</t>
  </si>
  <si>
    <t>杉本　皇輝</t>
  </si>
  <si>
    <t>ｽｷﾞﾓﾄ ｺｳｷ</t>
  </si>
  <si>
    <t>長野　滉之</t>
  </si>
  <si>
    <t>ﾅｶﾞﾉ ｺｳｼ</t>
  </si>
  <si>
    <t>福田　旺城</t>
  </si>
  <si>
    <t>ﾌｸﾀﾞ ｵｳｷ</t>
  </si>
  <si>
    <t>橋本　隼貴</t>
  </si>
  <si>
    <t>ﾊｼﾓﾄ ｼﾞｭﾝｷ</t>
  </si>
  <si>
    <t>藤原　柊平</t>
  </si>
  <si>
    <t>ﾌｼﾞﾜﾗ ｼｭｳﾍｲ</t>
  </si>
  <si>
    <t>中田　皓大</t>
  </si>
  <si>
    <t>ﾅｶﾀ ﾋﾛﾄ</t>
  </si>
  <si>
    <t>名田　智貴</t>
  </si>
  <si>
    <t>ﾅﾀﾞ ﾄﾓｷ</t>
  </si>
  <si>
    <t>吉冨　晴心</t>
  </si>
  <si>
    <t>ﾖｼﾄﾞﾐ ﾊﾙﾄ</t>
  </si>
  <si>
    <t>大西　翔也</t>
  </si>
  <si>
    <t>ｵｵﾆｼ ｼｮｳﾔ</t>
  </si>
  <si>
    <t>浅野　晃輝</t>
  </si>
  <si>
    <t>ｱｻﾉ ｺｳｷ</t>
  </si>
  <si>
    <t>東　祥汰</t>
  </si>
  <si>
    <t>ｱｽﾞﾏ ｼｮｳﾀ</t>
  </si>
  <si>
    <t>井指　陸</t>
  </si>
  <si>
    <t>ｲｻｼ ﾘｸ</t>
  </si>
  <si>
    <t>阿部　叶夢</t>
  </si>
  <si>
    <t>ｱﾍﾞ ｶﾅﾑ</t>
  </si>
  <si>
    <t>五月女　皓</t>
  </si>
  <si>
    <t>ｻｵﾄﾒ ﾋｶﾙ</t>
  </si>
  <si>
    <t>村井　隆真</t>
  </si>
  <si>
    <t>ﾑﾗｲ ﾘｭｳﾏ</t>
  </si>
  <si>
    <t>山田　瞬</t>
  </si>
  <si>
    <t>ﾔﾏﾀﾞ ｼｭﾝ</t>
  </si>
  <si>
    <t>臼井　創太</t>
  </si>
  <si>
    <t>ｳｽｲ ｿｳﾀ</t>
  </si>
  <si>
    <t>石井　喜人</t>
  </si>
  <si>
    <t>ｲｼｲ ﾊﾙﾄ</t>
  </si>
  <si>
    <t>井上　智貴</t>
  </si>
  <si>
    <t>ｲﾉｳｴ ﾄﾓｷ</t>
  </si>
  <si>
    <t>北村　蓮太郎</t>
  </si>
  <si>
    <t>ｷﾀﾑﾗ ﾚﾝﾀﾛｳ</t>
  </si>
  <si>
    <t>藤井　暖</t>
  </si>
  <si>
    <t>ﾌｼﾞｲ ﾊﾙ</t>
  </si>
  <si>
    <t>加藤　一閃</t>
  </si>
  <si>
    <t>ｶﾄｳ ﾋﾄｾ</t>
  </si>
  <si>
    <t>木原　琉聖</t>
  </si>
  <si>
    <t>ｷﾊﾗ ﾘｭｳｾｲ</t>
  </si>
  <si>
    <t>脇本　誠也</t>
  </si>
  <si>
    <t>ﾜｷﾓﾄ ｾｲﾔ</t>
  </si>
  <si>
    <t>植田　圭一</t>
  </si>
  <si>
    <t>ｳｴﾀﾞ ｹｲｲﾁ</t>
  </si>
  <si>
    <t>竹内　快斗</t>
  </si>
  <si>
    <t>ﾀｹｳﾁ ｶｲﾄ</t>
  </si>
  <si>
    <t>中西　火々良</t>
  </si>
  <si>
    <t>ﾅｶﾆｼ ﾎﾑﾗ</t>
  </si>
  <si>
    <t>松山　翔星</t>
  </si>
  <si>
    <t>ﾏﾂﾔﾏ ｼｮｳｾｲ</t>
  </si>
  <si>
    <t>上田　隼也</t>
  </si>
  <si>
    <t>ｳｴﾀﾞ ｼｭﾝﾔ</t>
  </si>
  <si>
    <t>三澤　陽斗</t>
  </si>
  <si>
    <t>ﾐｻﾜ ﾊﾙﾄ</t>
  </si>
  <si>
    <t>吉本　将希</t>
  </si>
  <si>
    <t>ﾖｼﾓﾄ ｼｮｳｷ</t>
  </si>
  <si>
    <t>伊藤　太郎</t>
  </si>
  <si>
    <t>ｲﾄｳ ﾀﾛｳ</t>
  </si>
  <si>
    <t>堀内　健孜</t>
  </si>
  <si>
    <t>ﾎﾘｳﾁ ﾀﾂｼ</t>
  </si>
  <si>
    <t>東　光流</t>
  </si>
  <si>
    <t>ｱｽﾞﾏ ﾋｶﾙ</t>
  </si>
  <si>
    <t>石橋　優介</t>
  </si>
  <si>
    <t>ｲｼﾊﾞｼ ﾕｳｽｹ</t>
  </si>
  <si>
    <t>八木　善大</t>
  </si>
  <si>
    <t>ﾔｷﾞ ﾖｼﾋﾛ</t>
  </si>
  <si>
    <t>黒木　翔吾</t>
  </si>
  <si>
    <t>ｸﾛｷﾞ ｼｮｳｺﾞ</t>
  </si>
  <si>
    <t>岡　周弥</t>
  </si>
  <si>
    <t>ｵｶ ｼｭｳﾔ</t>
  </si>
  <si>
    <t>中澤　亮希</t>
  </si>
  <si>
    <t>ﾅｶｻﾞﾜ ﾘｮｳｷ</t>
  </si>
  <si>
    <t>関谷　友陽</t>
  </si>
  <si>
    <t>ｾｷﾀﾆ ﾕｳﾋ</t>
  </si>
  <si>
    <t>道　尚冶</t>
  </si>
  <si>
    <t>ﾐﾁ ﾅｵﾔ</t>
  </si>
  <si>
    <t>新木　淳太</t>
  </si>
  <si>
    <t>ｱﾗｷ ｼﾞｭﾝﾀ</t>
  </si>
  <si>
    <t>小蔭　剛</t>
  </si>
  <si>
    <t>ｺｶｹﾞ ﾂﾖｼ</t>
  </si>
  <si>
    <t>高橋　怜生</t>
  </si>
  <si>
    <t>ﾀｶﾊｼ ﾚｲ</t>
  </si>
  <si>
    <t>大上　廉太郎</t>
  </si>
  <si>
    <t>ｵｵｶﾞﾐ ﾚﾝﾀﾛｳ</t>
  </si>
  <si>
    <t>佐伯　颯真</t>
  </si>
  <si>
    <t>ｻｴｷ ｿｳﾏ</t>
  </si>
  <si>
    <t>佐藤　吏</t>
  </si>
  <si>
    <t>ｻﾄｳ ﾂｶｻ</t>
  </si>
  <si>
    <t>北野　敦也</t>
  </si>
  <si>
    <t>ｷﾀﾉ ｱﾂﾔ</t>
  </si>
  <si>
    <t>大山　愛悟</t>
  </si>
  <si>
    <t>ｵｵﾔﾏ ｱｲﾄ</t>
  </si>
  <si>
    <t>前川　瑠偉</t>
  </si>
  <si>
    <t>ﾏｴｶﾜ ﾙｲ</t>
  </si>
  <si>
    <t>宮浦　寿明</t>
  </si>
  <si>
    <t>ﾐﾔｳﾗ ﾄｼｱｷ</t>
  </si>
  <si>
    <t>森下　大瑚</t>
  </si>
  <si>
    <t>金川　和楽</t>
  </si>
  <si>
    <t>月本　雄基</t>
  </si>
  <si>
    <t>小林　大羽</t>
  </si>
  <si>
    <t>三宅　陸斗</t>
  </si>
  <si>
    <t>山村　春斗</t>
  </si>
  <si>
    <t>村山　天斗</t>
  </si>
  <si>
    <t>西端　大和</t>
  </si>
  <si>
    <t>鹿嶋　一希</t>
  </si>
  <si>
    <t>渡邉　裕也</t>
  </si>
  <si>
    <t>渡邉　雅也</t>
  </si>
  <si>
    <t>南地　祐希</t>
  </si>
  <si>
    <t>ﾐﾅﾐﾁﾞ ﾕｳｷ</t>
  </si>
  <si>
    <t>露谷　悠</t>
  </si>
  <si>
    <t>ﾂﾕﾀﾆ ﾕｳ</t>
  </si>
  <si>
    <t>白石　直樹</t>
  </si>
  <si>
    <t>ｼﾗｲｼ ﾅｵｷ</t>
  </si>
  <si>
    <t>小坂田　偉月</t>
  </si>
  <si>
    <t>ｵｻｶﾀﾞ ｲﾂｷ</t>
  </si>
  <si>
    <t>池田　尚悟</t>
  </si>
  <si>
    <t>ｲｹﾀﾞ ｼｮｳｺﾞ</t>
  </si>
  <si>
    <t>土江　将太</t>
  </si>
  <si>
    <t>ﾂﾁｴ ｼｮｳﾀ</t>
  </si>
  <si>
    <t>三宅　貴大</t>
  </si>
  <si>
    <t>ﾐﾔｹ ﾀｶﾋﾛ</t>
  </si>
  <si>
    <t>向井　亮太</t>
  </si>
  <si>
    <t>ﾑｶｲ ﾘｮｳﾀ</t>
  </si>
  <si>
    <t>神戸　奏汰</t>
  </si>
  <si>
    <t>ｺｳﾍﾞ ｿｳﾀ</t>
  </si>
  <si>
    <t>前川　幸来</t>
  </si>
  <si>
    <t>ﾏｴｶﾜ ﾕﾗ</t>
  </si>
  <si>
    <t>新山　創大</t>
  </si>
  <si>
    <t>ﾆｲﾔﾏ ｿｳﾀ</t>
  </si>
  <si>
    <t>南　勇成</t>
  </si>
  <si>
    <t>ﾐﾅﾐ ﾕｳｾｲ</t>
  </si>
  <si>
    <t>花染　元太</t>
  </si>
  <si>
    <t>ﾊﾅｿﾞﾒ ｹﾞﾝﾀ</t>
  </si>
  <si>
    <t>岡田　悠希</t>
  </si>
  <si>
    <t>ｵｶﾀﾞ ﾕｳｷ</t>
  </si>
  <si>
    <t>渡邊　哉太朗</t>
  </si>
  <si>
    <t>ﾜﾀﾅﾍﾞ ﾔﾀﾛｳ</t>
  </si>
  <si>
    <t>瀧川　就太</t>
  </si>
  <si>
    <t>ﾀｷｶﾞﾜ ｼｭｳﾀ</t>
  </si>
  <si>
    <t>松村　倖輔</t>
  </si>
  <si>
    <t>ﾏﾂﾑﾗ ｺｳｽｹ</t>
  </si>
  <si>
    <t>池渕　天翔</t>
  </si>
  <si>
    <t>ｲｹﾌﾞﾁ ﾂﾊﾞｻ</t>
  </si>
  <si>
    <t>岩坂　蓮太</t>
  </si>
  <si>
    <t>ｲﾜｻｶ ﾚﾝﾀ</t>
  </si>
  <si>
    <t>上田　寛太</t>
  </si>
  <si>
    <t>ｳｴﾀﾞ ｶﾝﾀ</t>
  </si>
  <si>
    <t>卯野　大樹</t>
  </si>
  <si>
    <t>ｳﾉ ﾀﾞｲｷ</t>
  </si>
  <si>
    <t>内尾　射光矢</t>
  </si>
  <si>
    <t>ｳﾁｵ ｲﾙﾔ</t>
  </si>
  <si>
    <t>岡田　飛龍</t>
  </si>
  <si>
    <t>ｵｶﾀﾞ ﾋﾘｭｳ</t>
  </si>
  <si>
    <t>河合　恒輝</t>
  </si>
  <si>
    <t>ｶﾜｲ ｺｳｷ</t>
  </si>
  <si>
    <t>田中　大地</t>
  </si>
  <si>
    <t>ﾀﾅｶ ﾀﾞｲﾁ</t>
  </si>
  <si>
    <t>谷村　祐太郎</t>
  </si>
  <si>
    <t>ﾀﾆﾑﾗ ﾕｳﾀﾛｳ</t>
  </si>
  <si>
    <t>野島　清盟</t>
  </si>
  <si>
    <t>ﾉｼﾞﾏ ｾｲﾒｲ</t>
  </si>
  <si>
    <t>古田　一吹</t>
  </si>
  <si>
    <t>ﾌﾙﾀ ｲﾌﾞｷ</t>
  </si>
  <si>
    <t>瀬樂　雅斗</t>
  </si>
  <si>
    <t>ｾﾗｸ ﾏｻﾄ</t>
  </si>
  <si>
    <t>瀬﨑　刻</t>
  </si>
  <si>
    <t>ｾｻﾞｷ ｺｸﾄ</t>
  </si>
  <si>
    <t>小野　悠太</t>
  </si>
  <si>
    <t>ｵﾉ ﾕｳﾀ</t>
  </si>
  <si>
    <t>小嶋　洸央</t>
  </si>
  <si>
    <t>ｺｼﾞﾏ ﾋﾛﾃﾙ</t>
  </si>
  <si>
    <t>岡本　陸音</t>
  </si>
  <si>
    <t>ｵｶﾓﾄ ﾘｸﾄ</t>
  </si>
  <si>
    <t>西園　悠人</t>
  </si>
  <si>
    <t>ﾆｼｿﾞﾉ ﾕｳﾄ</t>
  </si>
  <si>
    <t>渡邊　慧亮</t>
  </si>
  <si>
    <t>ﾜﾀﾅﾍﾞ ｹｲｽｹ</t>
  </si>
  <si>
    <t>山﨑　陽仁</t>
  </si>
  <si>
    <t>山和　大希</t>
  </si>
  <si>
    <t>ﾔﾏﾜ ﾀﾞｲｷ</t>
  </si>
  <si>
    <t>川端　将英</t>
  </si>
  <si>
    <t>ｶﾜﾊﾞﾀ ｼｮｳｴｲ</t>
  </si>
  <si>
    <t>今岡　侑希</t>
  </si>
  <si>
    <t>ｲﾏｵｶ ﾕｳｷ</t>
  </si>
  <si>
    <t>久保　慶介</t>
  </si>
  <si>
    <t>ｸﾎﾞ ｹｲｽｹ</t>
  </si>
  <si>
    <t>黒田　大晴</t>
  </si>
  <si>
    <t>ｸﾛﾀﾞ ﾀｲｾｲ</t>
  </si>
  <si>
    <t>周世原　春玖</t>
  </si>
  <si>
    <t>ｽｾﾊﾗ ﾊｸ</t>
  </si>
  <si>
    <t>田辺　峻</t>
  </si>
  <si>
    <t>ﾀﾅﾍﾞ ｼｭﾝ</t>
  </si>
  <si>
    <t>田村　翔輝</t>
  </si>
  <si>
    <t>ﾀﾑﾗ ｼｮｳｷ</t>
  </si>
  <si>
    <t>野田　努</t>
  </si>
  <si>
    <t>ﾉﾀﾞ ﾂﾄﾑ</t>
  </si>
  <si>
    <t>前木場　獅音</t>
  </si>
  <si>
    <t>ﾏｴｺﾊﾞ ｼｵﾝ</t>
  </si>
  <si>
    <t>村山　颯良</t>
  </si>
  <si>
    <t>ﾑﾗﾔﾏ ｿﾗ</t>
  </si>
  <si>
    <t>丸山　琉聖</t>
  </si>
  <si>
    <t>ﾏﾙﾔﾏ ﾘｭｳｾｲ</t>
  </si>
  <si>
    <t>東山　健人</t>
  </si>
  <si>
    <t>ﾋｶﾞｼﾔﾏ ｹﾝﾄ</t>
  </si>
  <si>
    <t>澤田　勝英</t>
  </si>
  <si>
    <t>ｻﾜﾀﾞ ｼｮｳｴｲ</t>
  </si>
  <si>
    <t>末安　亜友人</t>
  </si>
  <si>
    <t>ｽｴﾔｽ ｱﾕﾄ</t>
  </si>
  <si>
    <t>松夲　大幸</t>
  </si>
  <si>
    <t>ﾏﾂﾓﾄ ﾋﾛﾕｷ</t>
  </si>
  <si>
    <t>堀　友昭</t>
  </si>
  <si>
    <t>ﾎﾘ ﾄﾓｱｷ</t>
  </si>
  <si>
    <t>照井　壱成</t>
  </si>
  <si>
    <t>ﾃﾙｲ ｲｯｾｲ</t>
  </si>
  <si>
    <t>岸本　翔太</t>
  </si>
  <si>
    <t>ｷｼﾓﾄ ｼｮｳﾀ</t>
  </si>
  <si>
    <t>ﾌﾙｺｼ ﾀﾞｲｷ</t>
  </si>
  <si>
    <t>父川　真宏</t>
  </si>
  <si>
    <t>ﾁﾁｶﾜ ﾏﾋﾛ</t>
  </si>
  <si>
    <t>屋田　優太</t>
  </si>
  <si>
    <t>ｵｸﾀﾞ ﾕｳﾀ</t>
  </si>
  <si>
    <t>寺脇　靖史</t>
  </si>
  <si>
    <t>ﾃﾗﾜｷ ﾔｽﾌﾐ</t>
  </si>
  <si>
    <t>島田　恭輔</t>
  </si>
  <si>
    <t>ｼﾏﾀﾞ ｷｮｳｽｹ</t>
  </si>
  <si>
    <t>野村　怜</t>
  </si>
  <si>
    <t>ﾉﾑﾗ ﾚｲ</t>
  </si>
  <si>
    <t>ｱﾍﾞ ｺｳﾀ</t>
  </si>
  <si>
    <t>石原　健太朗</t>
  </si>
  <si>
    <t>ｲｼﾊﾗ ｹﾝﾀﾛｳ</t>
  </si>
  <si>
    <t>川端　善</t>
  </si>
  <si>
    <t>ｶﾜﾊﾞﾀ ｾﾞﾝ</t>
  </si>
  <si>
    <t>村上　堅亮</t>
  </si>
  <si>
    <t>ﾑﾗｶﾐ ｹﾝﾘｮｳ</t>
  </si>
  <si>
    <t>逢坂　豪</t>
  </si>
  <si>
    <t>ｱｲｻｶ ｺﾞｳ</t>
  </si>
  <si>
    <t>根平　拓磨</t>
  </si>
  <si>
    <t>ﾈﾋﾗ ﾀｸﾏ</t>
  </si>
  <si>
    <t>松本　樹楽</t>
  </si>
  <si>
    <t>ﾏﾂﾓﾄ ｷﾗ</t>
  </si>
  <si>
    <t>川股　哲瑠</t>
  </si>
  <si>
    <t>ｶﾜﾏﾀ ｻﾄﾙ</t>
  </si>
  <si>
    <t>在津　壮真</t>
  </si>
  <si>
    <t>ｻﾞｲﾂ ｿｳﾏ</t>
  </si>
  <si>
    <t>松下　惺真</t>
  </si>
  <si>
    <t>ﾏﾂｼﾀ ｿｳﾏ</t>
  </si>
  <si>
    <t>長谷川　椋大</t>
  </si>
  <si>
    <t>ﾊｾｶﾞﾜ ﾘｮｳﾀ</t>
  </si>
  <si>
    <t>青木　陽良</t>
  </si>
  <si>
    <t>ｱｵｷ ﾀｶﾗ</t>
  </si>
  <si>
    <t>相原　海斗</t>
  </si>
  <si>
    <t>ｱｲﾊﾞﾗ ｶｲﾄ</t>
  </si>
  <si>
    <t>中村　公紀</t>
  </si>
  <si>
    <t>山口　悟</t>
  </si>
  <si>
    <t>ﾔﾏｸﾞﾁ ｻﾄﾙ</t>
  </si>
  <si>
    <t>藤川　大地</t>
  </si>
  <si>
    <t>ﾌｼﾞｶﾜ ﾀﾞｲﾁ</t>
  </si>
  <si>
    <t>野上　煌輝</t>
  </si>
  <si>
    <t>ﾉｶﾞﾐ ｺｳｷ</t>
  </si>
  <si>
    <t>江金　翔太</t>
  </si>
  <si>
    <t>ｴｶﾞﾈ ｼｮｳﾀ</t>
  </si>
  <si>
    <t>増田　良暉</t>
  </si>
  <si>
    <t>玉井　成樹</t>
  </si>
  <si>
    <t>ﾀﾏｲ ﾅﾙｷ</t>
  </si>
  <si>
    <t>矢田　一徳</t>
  </si>
  <si>
    <t>ﾔﾀ ｲｯﾄｸ</t>
  </si>
  <si>
    <t>横手　一輝</t>
  </si>
  <si>
    <t>ﾖｺﾃ ｶｽﾞｷ</t>
  </si>
  <si>
    <t>阿部　拓斗</t>
  </si>
  <si>
    <t>ｱﾍﾞ ﾀｸﾄ</t>
  </si>
  <si>
    <t>猪狩　宏太</t>
  </si>
  <si>
    <t>ｲｶﾞﾘ ｺｳﾀ</t>
  </si>
  <si>
    <t>中山　純</t>
  </si>
  <si>
    <t>ﾅｶﾔﾏ ｼﾞｭﾝ</t>
  </si>
  <si>
    <t>阿嘉　克浩</t>
  </si>
  <si>
    <t>ｱｶﾞ ｶﾂﾋﾛ</t>
  </si>
  <si>
    <t>田中　琉喜</t>
  </si>
  <si>
    <t>ﾀﾅｶ ﾘｭｳｷ</t>
  </si>
  <si>
    <t>太田　遙人</t>
  </si>
  <si>
    <t>ｵｵﾀ ﾊﾙﾄ</t>
  </si>
  <si>
    <t>小林　純也</t>
  </si>
  <si>
    <t>ｺﾊﾞﾔｼ ｼﾞｭﾝﾔ</t>
  </si>
  <si>
    <t>栗本　悠生</t>
  </si>
  <si>
    <t>青木　誠太朗</t>
  </si>
  <si>
    <t>ｱｵｷ ｾｲﾀﾛｳ</t>
  </si>
  <si>
    <t>鈴木　仁</t>
  </si>
  <si>
    <t>ｽｽﾞｷ ｼﾞﾝ</t>
  </si>
  <si>
    <t>東道　佑人</t>
  </si>
  <si>
    <t>ﾋｶﾞｼﾐﾁ ﾕｳﾄ</t>
  </si>
  <si>
    <t>千葉　敬純</t>
  </si>
  <si>
    <t>ﾁﾊﾞ ﾀｶｽﾐ</t>
  </si>
  <si>
    <t>井上　裕貴</t>
  </si>
  <si>
    <t>ｲﾉｳｴ ﾕｳｷ</t>
  </si>
  <si>
    <t>藤井　一晴</t>
  </si>
  <si>
    <t>ﾌｼﾞｲ ｲｯｾｲ</t>
  </si>
  <si>
    <t>三枝　睦哉</t>
  </si>
  <si>
    <t>ｻｲｸｻ ﾁｶﾔ</t>
  </si>
  <si>
    <t>古野　太一</t>
  </si>
  <si>
    <t>ﾌﾙﾉ ﾀｲﾁ</t>
  </si>
  <si>
    <t>高山　烈</t>
  </si>
  <si>
    <t>ﾀｶﾔﾏ ﾚﾂ</t>
  </si>
  <si>
    <t>竹之内　順也</t>
  </si>
  <si>
    <t>ﾀｹﾉｳﾁ ｼﾞｭﾝﾔ</t>
  </si>
  <si>
    <t>沖中　康生</t>
  </si>
  <si>
    <t>ｵｷﾅｶ ｺｳｾｲ</t>
  </si>
  <si>
    <t>光隨　隼弥</t>
  </si>
  <si>
    <t>ｺｳｽﾞｲ ｼｭﾝﾔ</t>
  </si>
  <si>
    <t>髙田　陽人</t>
  </si>
  <si>
    <t>ﾀｶﾀﾞ ﾊﾙﾄ</t>
  </si>
  <si>
    <t>細川　裕明</t>
  </si>
  <si>
    <t>ﾎｿｶﾜ ﾋﾛｱｷ</t>
  </si>
  <si>
    <t>鎌田　理郎</t>
  </si>
  <si>
    <t>ｶﾏﾀﾞ ﾐﾁﾛｳ</t>
  </si>
  <si>
    <t>原田　大輝</t>
  </si>
  <si>
    <t>ﾊﾗﾀﾞ ﾀｲｷ</t>
  </si>
  <si>
    <t>木下　秀平</t>
  </si>
  <si>
    <t>ｷﾉｼﾀ ｼｭｳﾍｲ</t>
  </si>
  <si>
    <t>佐藤　秀磨</t>
  </si>
  <si>
    <t>ｻﾄｳ ｼｭｳﾏ</t>
  </si>
  <si>
    <t>小池　一功</t>
  </si>
  <si>
    <t>ｺｲｹ ｶｽﾞﾅﾘ</t>
  </si>
  <si>
    <t>河島　光佑</t>
  </si>
  <si>
    <t>ｶﾜｼﾏ ｺｳｽｹ</t>
  </si>
  <si>
    <t>山本　侑生</t>
  </si>
  <si>
    <t>ﾔﾏﾓﾄ ﾕｳｾｲ</t>
  </si>
  <si>
    <t>大森　颯馬</t>
  </si>
  <si>
    <t>ｵｵﾓﾘ ｿｳﾏ</t>
  </si>
  <si>
    <t>石川　直樹</t>
  </si>
  <si>
    <t>ｲｼｶﾜ ﾅｵｷ</t>
  </si>
  <si>
    <t>木村　快</t>
  </si>
  <si>
    <t>川東　世汰</t>
  </si>
  <si>
    <t>ｶﾜﾋｶﾞｼ ｾｲﾀ</t>
  </si>
  <si>
    <t>白濱　紘太</t>
  </si>
  <si>
    <t>ｼﾗﾊﾏ ｺｳﾀ</t>
  </si>
  <si>
    <t>渡邊　航多</t>
  </si>
  <si>
    <t>ﾜﾀﾅﾍﾞ ｺｳﾀ</t>
  </si>
  <si>
    <t>松谷　颯汰</t>
  </si>
  <si>
    <t>ﾏﾂﾀﾆ ｿｳﾀ</t>
  </si>
  <si>
    <t>能津　昴輔</t>
  </si>
  <si>
    <t>ﾉｳﾂﾞ ｺｳｽｹ</t>
  </si>
  <si>
    <t>谷　一輝</t>
  </si>
  <si>
    <t>前川　駿佑</t>
  </si>
  <si>
    <t>伊部　龍之介</t>
  </si>
  <si>
    <t>ｲﾍﾞ ﾘｭｳﾉｽｹ</t>
  </si>
  <si>
    <t>岩城　光伸</t>
  </si>
  <si>
    <t>ｲﾜｷ ﾃﾙﾉﾌﾞ</t>
  </si>
  <si>
    <t>山本　幹太</t>
  </si>
  <si>
    <t>福田　悠翔</t>
  </si>
  <si>
    <t>ﾌｸﾀﾞ ﾕｳﾄ</t>
  </si>
  <si>
    <t>中尾　帆孝</t>
  </si>
  <si>
    <t>ﾅｶｵ ﾎﾀﾞｶ</t>
  </si>
  <si>
    <t>多井　翔</t>
  </si>
  <si>
    <t>ﾀｲ ｼｮｳ</t>
  </si>
  <si>
    <t>山下　堅大</t>
  </si>
  <si>
    <t>ﾔﾏｼﾀ ｹﾝﾄ</t>
  </si>
  <si>
    <t>ﾅｶｶﾞﾜ ﾕｳﾔ</t>
  </si>
  <si>
    <t>岩戸　康平</t>
  </si>
  <si>
    <t>ｲﾜﾄ ｺｳﾍｲ</t>
  </si>
  <si>
    <t>毛利　拓真</t>
  </si>
  <si>
    <t>ﾓｳﾘ ﾀｸﾏ</t>
  </si>
  <si>
    <t>米谷　誠太郎</t>
  </si>
  <si>
    <t>ﾖﾈﾀﾆ ｾｲﾀﾛｳ</t>
  </si>
  <si>
    <t>寺下　世成</t>
  </si>
  <si>
    <t>ﾃﾗｼﾀ ｾﾅ</t>
  </si>
  <si>
    <t>叶井　暖人</t>
  </si>
  <si>
    <t>ｶﾉｲ ﾊﾙﾄ</t>
  </si>
  <si>
    <t>大淵　裕翔</t>
  </si>
  <si>
    <t>ｵｵﾌﾁ ﾋﾛﾄ</t>
  </si>
  <si>
    <t>田渕　翔大</t>
  </si>
  <si>
    <t>ﾀﾌﾞﾁ ｼｮｳﾀ</t>
  </si>
  <si>
    <t>野田　夏矢</t>
  </si>
  <si>
    <t>ﾉﾀﾞ ﾅﾂﾔ</t>
  </si>
  <si>
    <t>菅原　翔太</t>
  </si>
  <si>
    <t>ｽｶﾞﾊﾗ ｼｮｳﾀ</t>
  </si>
  <si>
    <t>堀田　悠裕</t>
  </si>
  <si>
    <t>ﾎﾘﾀ ﾕｳｽｹ</t>
  </si>
  <si>
    <t>大竹　玲央</t>
  </si>
  <si>
    <t>ｵｵﾀｹ ﾚｵ</t>
  </si>
  <si>
    <t>佐山　和寿也</t>
  </si>
  <si>
    <t>ｻﾔﾏ ｶｽﾞﾔ</t>
  </si>
  <si>
    <t>松浦　楓</t>
  </si>
  <si>
    <t>ﾏﾂｳﾗ ｶｴﾃﾞ</t>
  </si>
  <si>
    <t>東　虹希</t>
  </si>
  <si>
    <t>ﾋｶﾞｼ ｺｳｷ</t>
  </si>
  <si>
    <t>髙谷　望巳</t>
  </si>
  <si>
    <t>ﾀｶﾀﾆ ﾉｿﾞﾐ</t>
  </si>
  <si>
    <t>寅丸　颯太</t>
  </si>
  <si>
    <t>ﾄﾗﾏﾙ ｿｳﾀ</t>
  </si>
  <si>
    <t>吉留　利樹</t>
  </si>
  <si>
    <t>ﾖｼﾄﾞﾒ ﾄｼｷ</t>
  </si>
  <si>
    <t>松榮　諒</t>
  </si>
  <si>
    <t>ﾏﾂﾊﾞｴ ｻﾄﾙ</t>
  </si>
  <si>
    <t>中田　晴斗</t>
  </si>
  <si>
    <t>ﾅｶﾀ ﾊﾙﾄ</t>
  </si>
  <si>
    <t>小原　拓真</t>
  </si>
  <si>
    <t>ｺﾊﾗ ﾀｸﾏ</t>
  </si>
  <si>
    <t>田守　雅治</t>
  </si>
  <si>
    <t>ﾀﾓﾘ ﾏｻﾊﾙ</t>
  </si>
  <si>
    <t>宮城　亮佑</t>
  </si>
  <si>
    <t>ﾐﾔｷﾞ ﾘｮｳｽｹ</t>
  </si>
  <si>
    <t>中戸　翔大</t>
  </si>
  <si>
    <t>ﾅｶﾄ ｼｮｳﾀ</t>
  </si>
  <si>
    <t>村山　心太</t>
  </si>
  <si>
    <t>ﾑﾗﾔﾏ ｼﾝﾀ</t>
  </si>
  <si>
    <t>吉村　青空</t>
  </si>
  <si>
    <t>ﾖｼﾑﾗ ｿﾗ</t>
  </si>
  <si>
    <t>高橋　伶旺</t>
  </si>
  <si>
    <t>ﾀｶﾊｼ ﾚｵ</t>
  </si>
  <si>
    <t>藤田　大二朗</t>
  </si>
  <si>
    <t>ﾌｼﾞﾀ ﾀﾞｲｼﾞﾛｳ</t>
  </si>
  <si>
    <t>白石　香葵</t>
  </si>
  <si>
    <t>ｼﾗｲｼ ｺｳｷ</t>
  </si>
  <si>
    <t>弓削　晴慈</t>
  </si>
  <si>
    <t>ﾕｹﾞ ﾊﾙﾖｼ</t>
  </si>
  <si>
    <t>前川　賢太郎</t>
  </si>
  <si>
    <t>ﾏｴｶﾜ ｹﾝﾀﾛｳ</t>
  </si>
  <si>
    <t>木村　悠誠</t>
  </si>
  <si>
    <t>D2</t>
  </si>
  <si>
    <t>OKAHANA</t>
  </si>
  <si>
    <t>KHAN</t>
  </si>
  <si>
    <t>DANNO</t>
  </si>
  <si>
    <t>MASAI</t>
  </si>
  <si>
    <t>SAKURA</t>
  </si>
  <si>
    <t>TOKUZU</t>
  </si>
  <si>
    <t>Akihisa</t>
  </si>
  <si>
    <t>Ichiro</t>
  </si>
  <si>
    <t>Oga</t>
  </si>
  <si>
    <t>IDE</t>
  </si>
  <si>
    <t>Hodaka</t>
  </si>
  <si>
    <t>IDA</t>
  </si>
  <si>
    <t>Kokoro</t>
  </si>
  <si>
    <t>OANA</t>
  </si>
  <si>
    <t>KAWAJI</t>
  </si>
  <si>
    <t>Ryuhei</t>
  </si>
  <si>
    <t>YASUKI</t>
  </si>
  <si>
    <t>KANECHIKA</t>
  </si>
  <si>
    <t>Togo</t>
  </si>
  <si>
    <t>Joji</t>
  </si>
  <si>
    <t>Reito</t>
  </si>
  <si>
    <t>TAKAYA</t>
  </si>
  <si>
    <t>Tenka</t>
  </si>
  <si>
    <t>URASAKI</t>
  </si>
  <si>
    <t>Koheki</t>
  </si>
  <si>
    <t>SUZUE</t>
  </si>
  <si>
    <t>IMAZAIKE</t>
  </si>
  <si>
    <t>IGARASHI</t>
  </si>
  <si>
    <t>NAKAMICHI</t>
  </si>
  <si>
    <t>MINAGA</t>
  </si>
  <si>
    <t>YOSHIO</t>
  </si>
  <si>
    <t>Kenichiro</t>
  </si>
  <si>
    <t>Shinki</t>
  </si>
  <si>
    <t>MATSUO</t>
  </si>
  <si>
    <t>TERAKAWA</t>
  </si>
  <si>
    <t>FUJIIE</t>
  </si>
  <si>
    <t>KARUBE</t>
  </si>
  <si>
    <t>Nagi</t>
  </si>
  <si>
    <t>Jion</t>
  </si>
  <si>
    <t>IZUMIKAWA</t>
  </si>
  <si>
    <t>TANISHO</t>
  </si>
  <si>
    <t>KAMIMOTO</t>
  </si>
  <si>
    <t>KUYAMA</t>
  </si>
  <si>
    <t>NOISHIKI</t>
  </si>
  <si>
    <t>Yuzen</t>
  </si>
  <si>
    <t>SHIRASU</t>
  </si>
  <si>
    <t>Kiri</t>
  </si>
  <si>
    <t>Tsukasa</t>
  </si>
  <si>
    <t>HASAMA</t>
  </si>
  <si>
    <t>Yumeto</t>
  </si>
  <si>
    <t>Ramma</t>
  </si>
  <si>
    <t>REED</t>
  </si>
  <si>
    <t>Raiu</t>
  </si>
  <si>
    <t>TOKUHIRO</t>
  </si>
  <si>
    <t>SUGAWARA</t>
  </si>
  <si>
    <t>ITAGAKI</t>
  </si>
  <si>
    <t>TAKEMURA</t>
  </si>
  <si>
    <t>TAKAKURA</t>
  </si>
  <si>
    <t>Kanto</t>
  </si>
  <si>
    <t>NOGUCHI</t>
  </si>
  <si>
    <t>Konosuke</t>
  </si>
  <si>
    <t>TOMIE</t>
  </si>
  <si>
    <t>SUMIDA</t>
  </si>
  <si>
    <t>Komei</t>
  </si>
  <si>
    <t>Yugo</t>
  </si>
  <si>
    <t>AKAYAMA</t>
  </si>
  <si>
    <t>NONAKA</t>
  </si>
  <si>
    <t>UMEGAKI</t>
  </si>
  <si>
    <t>SHIMANAKA</t>
  </si>
  <si>
    <t>EGUCHI</t>
  </si>
  <si>
    <t>UDO</t>
  </si>
  <si>
    <t>CHIKAI</t>
  </si>
  <si>
    <t>UE</t>
  </si>
  <si>
    <t>MIWA</t>
  </si>
  <si>
    <t>SHIRAISHI</t>
  </si>
  <si>
    <t>Ryoichi</t>
  </si>
  <si>
    <t>FUKUYAMA</t>
  </si>
  <si>
    <t>Run</t>
  </si>
  <si>
    <t>Kan</t>
  </si>
  <si>
    <t>HARADA</t>
  </si>
  <si>
    <t>Yuhi</t>
  </si>
  <si>
    <t>Taisho</t>
  </si>
  <si>
    <t>IWANAGA</t>
  </si>
  <si>
    <t>Eiji</t>
  </si>
  <si>
    <t>TERAUCHI</t>
  </si>
  <si>
    <t>Kyoshiro</t>
  </si>
  <si>
    <t>HASUKA</t>
  </si>
  <si>
    <t>Shimpei</t>
  </si>
  <si>
    <t>CHIKUBU</t>
  </si>
  <si>
    <t>IKEGAMI</t>
  </si>
  <si>
    <t>SAKO</t>
  </si>
  <si>
    <t>SHIBAORI</t>
  </si>
  <si>
    <t>Shinta</t>
  </si>
  <si>
    <t>TOJO</t>
  </si>
  <si>
    <t>Soha</t>
  </si>
  <si>
    <t>TSUCHIDE</t>
  </si>
  <si>
    <t>Yoga</t>
  </si>
  <si>
    <t>Takuro</t>
  </si>
  <si>
    <t>YUMOTO</t>
  </si>
  <si>
    <t>OKUYAMA</t>
  </si>
  <si>
    <t>Kanau</t>
  </si>
  <si>
    <t>Naotaka</t>
  </si>
  <si>
    <t>Rinsei</t>
  </si>
  <si>
    <t>AKAO</t>
  </si>
  <si>
    <t>NAKAGAITO</t>
  </si>
  <si>
    <t>Seiji</t>
  </si>
  <si>
    <t>Hiroshige</t>
  </si>
  <si>
    <t>SUGIBAYASHI</t>
  </si>
  <si>
    <t>IWASHIMA</t>
  </si>
  <si>
    <t>HIGO</t>
  </si>
  <si>
    <t>Tomoyo</t>
  </si>
  <si>
    <t>Seio</t>
  </si>
  <si>
    <t>SUMIGAKI</t>
  </si>
  <si>
    <t>KURAUCHI</t>
  </si>
  <si>
    <t>Ryuga</t>
  </si>
  <si>
    <t>KATAYAMA</t>
  </si>
  <si>
    <t>Saku</t>
  </si>
  <si>
    <t>MURAKAWA</t>
  </si>
  <si>
    <t>MAKADO</t>
  </si>
  <si>
    <t>FURUSAKA</t>
  </si>
  <si>
    <t>Soya</t>
  </si>
  <si>
    <t>Aoba</t>
  </si>
  <si>
    <t>NISHINA</t>
  </si>
  <si>
    <t>Oki</t>
  </si>
  <si>
    <t>Kanji</t>
  </si>
  <si>
    <t>NADA</t>
  </si>
  <si>
    <t>YOSHIDOMI</t>
  </si>
  <si>
    <t>ISASHI</t>
  </si>
  <si>
    <t>Kanamu</t>
  </si>
  <si>
    <t>SAOTOME</t>
  </si>
  <si>
    <t>MURAI</t>
  </si>
  <si>
    <t>Hitose</t>
  </si>
  <si>
    <t>KIHARA</t>
  </si>
  <si>
    <t>WAKIMOTO</t>
  </si>
  <si>
    <t>Homura</t>
  </si>
  <si>
    <t>MISAWA</t>
  </si>
  <si>
    <t>Tatsushi</t>
  </si>
  <si>
    <t>ISHIBASHI</t>
  </si>
  <si>
    <t>KUROGI</t>
  </si>
  <si>
    <t>SEKITANI</t>
  </si>
  <si>
    <t>MICHI</t>
  </si>
  <si>
    <t>KOKAGE</t>
  </si>
  <si>
    <t>OGAMI</t>
  </si>
  <si>
    <t>Shuga</t>
  </si>
  <si>
    <t>MIYAURA</t>
  </si>
  <si>
    <t>Toshiaki</t>
  </si>
  <si>
    <t>NAKACHI</t>
  </si>
  <si>
    <t>KANAGAWA</t>
  </si>
  <si>
    <t>Waraku</t>
  </si>
  <si>
    <t>Daiha</t>
  </si>
  <si>
    <t>MIYAKE</t>
  </si>
  <si>
    <t>KASHIMA</t>
  </si>
  <si>
    <t>OTANI</t>
  </si>
  <si>
    <t>Yutaro</t>
  </si>
  <si>
    <t>OGARI</t>
  </si>
  <si>
    <t>MINAMIJI</t>
  </si>
  <si>
    <t>TSUYUTANI</t>
  </si>
  <si>
    <t>OSAKADA</t>
  </si>
  <si>
    <t>TSUCHIE</t>
  </si>
  <si>
    <t>MUKAI</t>
  </si>
  <si>
    <t>KOBE</t>
  </si>
  <si>
    <t>Yura</t>
  </si>
  <si>
    <t>NIIYAMA</t>
  </si>
  <si>
    <t>HANAZOME</t>
  </si>
  <si>
    <t>Ryutaro</t>
  </si>
  <si>
    <t>Yataro</t>
  </si>
  <si>
    <t>TAKIGAWA</t>
  </si>
  <si>
    <t>IKEBUCHI</t>
  </si>
  <si>
    <t>IWASAKA</t>
  </si>
  <si>
    <t>Renta</t>
  </si>
  <si>
    <t>UCHIO</t>
  </si>
  <si>
    <t>Iruya</t>
  </si>
  <si>
    <t>Hiryu</t>
  </si>
  <si>
    <t>NOJIMA</t>
  </si>
  <si>
    <t>Seimei</t>
  </si>
  <si>
    <t>SERAKU</t>
  </si>
  <si>
    <t>SEZAKI</t>
  </si>
  <si>
    <t>Kokuto</t>
  </si>
  <si>
    <t>Hiroteru</t>
  </si>
  <si>
    <t>NISHIZONO</t>
  </si>
  <si>
    <t>YAMAWA</t>
  </si>
  <si>
    <t>KAWABATA</t>
  </si>
  <si>
    <t>SUSEHARA</t>
  </si>
  <si>
    <t>Tsutomu</t>
  </si>
  <si>
    <t>MAEKOBA</t>
  </si>
  <si>
    <t>HIGASHIYAMA</t>
  </si>
  <si>
    <t>SUEYASU</t>
  </si>
  <si>
    <t>Hiroyuki</t>
  </si>
  <si>
    <t>TERUI</t>
  </si>
  <si>
    <t>FURUKOSHI</t>
  </si>
  <si>
    <t>CHICHIKAWA</t>
  </si>
  <si>
    <t>TERAWAKI</t>
  </si>
  <si>
    <t>Yasufumi</t>
  </si>
  <si>
    <t>NOMURA</t>
  </si>
  <si>
    <t>Kenryo</t>
  </si>
  <si>
    <t>Aoi</t>
  </si>
  <si>
    <t>AISAKA</t>
  </si>
  <si>
    <t>NEHIRA</t>
  </si>
  <si>
    <t>Kira</t>
  </si>
  <si>
    <t>Takara</t>
  </si>
  <si>
    <t>AIBARA</t>
  </si>
  <si>
    <t>EGANE</t>
  </si>
  <si>
    <t>TAMAI</t>
  </si>
  <si>
    <t>YATA</t>
  </si>
  <si>
    <t>Ittoku</t>
  </si>
  <si>
    <t>IGARI</t>
  </si>
  <si>
    <t>DONOMAE</t>
  </si>
  <si>
    <t>HIGASHIMICHI</t>
  </si>
  <si>
    <t>CHIBA</t>
  </si>
  <si>
    <t>Takasumi</t>
  </si>
  <si>
    <t>SAIKUSA</t>
  </si>
  <si>
    <t>Chikaya</t>
  </si>
  <si>
    <t>TAKENOUCHI</t>
  </si>
  <si>
    <t>OKINAKA</t>
  </si>
  <si>
    <t>KOZUI</t>
  </si>
  <si>
    <t>KAMADA</t>
  </si>
  <si>
    <t>Michiro</t>
  </si>
  <si>
    <t>Kazunari</t>
  </si>
  <si>
    <t>KAWASHIMA</t>
  </si>
  <si>
    <t>KAWAHIGASHI</t>
  </si>
  <si>
    <t>SHIRAHAMA</t>
  </si>
  <si>
    <t>MATSUTANI</t>
  </si>
  <si>
    <t>NOZU</t>
  </si>
  <si>
    <t>Terunobu</t>
  </si>
  <si>
    <t>TAI</t>
  </si>
  <si>
    <t>IWATO</t>
  </si>
  <si>
    <t>OKAZAKI</t>
  </si>
  <si>
    <t>Naoaki</t>
  </si>
  <si>
    <t>MANNO</t>
  </si>
  <si>
    <t>Shuntaro</t>
  </si>
  <si>
    <t>YONETANI</t>
  </si>
  <si>
    <t>KANOI</t>
  </si>
  <si>
    <t>Natsuya</t>
  </si>
  <si>
    <t>SUGAHARA</t>
  </si>
  <si>
    <t>TOYODA</t>
  </si>
  <si>
    <t>KAGEYAMA</t>
  </si>
  <si>
    <t>OTAKE</t>
  </si>
  <si>
    <t>SAYAMA</t>
  </si>
  <si>
    <t>MATSUURA</t>
  </si>
  <si>
    <t>Nozomi</t>
  </si>
  <si>
    <t>TORAMARU</t>
  </si>
  <si>
    <t>YOSHIDOME</t>
  </si>
  <si>
    <t>MATSUBAE</t>
  </si>
  <si>
    <t>TAMORI</t>
  </si>
  <si>
    <t>Haruma</t>
  </si>
  <si>
    <t>YUGE</t>
  </si>
  <si>
    <t>Haruyoshi</t>
  </si>
  <si>
    <t>学校枠</t>
    <rPh sb="0" eb="2">
      <t>ガッコウ</t>
    </rPh>
    <rPh sb="2" eb="3">
      <t>ワク</t>
    </rPh>
    <phoneticPr fontId="2"/>
  </si>
  <si>
    <t>団体コード</t>
    <rPh sb="0" eb="2">
      <t>ダンタイ</t>
    </rPh>
    <phoneticPr fontId="3"/>
  </si>
  <si>
    <t>漢字(学年)</t>
    <rPh sb="0" eb="2">
      <t>カンジ</t>
    </rPh>
    <rPh sb="3" eb="5">
      <t>ガクネン</t>
    </rPh>
    <phoneticPr fontId="8"/>
  </si>
  <si>
    <t>ｶﾅ氏名</t>
    <rPh sb="2" eb="4">
      <t>シメイ</t>
    </rPh>
    <phoneticPr fontId="3"/>
  </si>
  <si>
    <t>アルファベット(生年)</t>
    <rPh sb="8" eb="9">
      <t>ネン</t>
    </rPh>
    <phoneticPr fontId="8"/>
  </si>
  <si>
    <t>陸協コード</t>
    <rPh sb="0" eb="2">
      <t>リクキョウ</t>
    </rPh>
    <phoneticPr fontId="3"/>
  </si>
  <si>
    <t>国籍(3レター)</t>
    <rPh sb="0" eb="2">
      <t>コクセキ</t>
    </rPh>
    <phoneticPr fontId="3"/>
  </si>
  <si>
    <t>所属団体名</t>
    <rPh sb="0" eb="2">
      <t>ショゾク</t>
    </rPh>
    <rPh sb="2" eb="5">
      <t>ダンタイメイ</t>
    </rPh>
    <phoneticPr fontId="2"/>
  </si>
  <si>
    <t>団体名略称</t>
    <rPh sb="0" eb="3">
      <t>ダンタイメイ</t>
    </rPh>
    <rPh sb="3" eb="5">
      <t>リャクショウ</t>
    </rPh>
    <phoneticPr fontId="2"/>
  </si>
  <si>
    <t>団体名ｶﾅ</t>
    <rPh sb="0" eb="3">
      <t>ダンタイメイ</t>
    </rPh>
    <phoneticPr fontId="2"/>
  </si>
  <si>
    <t>団体名英字</t>
    <rPh sb="0" eb="3">
      <t>ダンタイメイ</t>
    </rPh>
    <rPh sb="3" eb="5">
      <t>エイジ</t>
    </rPh>
    <phoneticPr fontId="2"/>
  </si>
  <si>
    <t>団体コード</t>
    <rPh sb="0" eb="2">
      <t>ダンタイ</t>
    </rPh>
    <phoneticPr fontId="2"/>
  </si>
  <si>
    <t>男子登録人数</t>
    <rPh sb="0" eb="2">
      <t>ダンシ</t>
    </rPh>
    <rPh sb="2" eb="6">
      <t>トウロクニンズウ</t>
    </rPh>
    <phoneticPr fontId="2"/>
  </si>
  <si>
    <t>女子登録人数</t>
    <rPh sb="0" eb="2">
      <t>ジョシ</t>
    </rPh>
    <rPh sb="2" eb="6">
      <t>トウロクニンズウ</t>
    </rPh>
    <phoneticPr fontId="2"/>
  </si>
  <si>
    <t>合計登録人数</t>
    <rPh sb="0" eb="2">
      <t>ゴウケイ</t>
    </rPh>
    <rPh sb="2" eb="6">
      <t>トウロクニンズウ</t>
    </rPh>
    <phoneticPr fontId="2"/>
  </si>
  <si>
    <t>支部</t>
    <rPh sb="0" eb="2">
      <t>シブ</t>
    </rPh>
    <phoneticPr fontId="2"/>
  </si>
  <si>
    <t>Ritsumeikan Univ.</t>
  </si>
  <si>
    <t>京都</t>
  </si>
  <si>
    <t/>
  </si>
  <si>
    <t>兵庫</t>
  </si>
  <si>
    <t>Konan Univ.</t>
  </si>
  <si>
    <t>Osaka Univ. of Health and Sport Sciences</t>
  </si>
  <si>
    <t>大阪</t>
  </si>
  <si>
    <t>Kansai Univ.</t>
  </si>
  <si>
    <t>武庫川女子大学</t>
  </si>
  <si>
    <t>Mukogawa Women's Univ.</t>
  </si>
  <si>
    <t>Kwansei Gakuin Univ.</t>
  </si>
  <si>
    <t>Osaka Kyoiku Univ.</t>
  </si>
  <si>
    <t>Doshisha Univ.</t>
  </si>
  <si>
    <t>Osaka Seikei Univ.</t>
  </si>
  <si>
    <t>Higashiosaka Coll.</t>
  </si>
  <si>
    <t>Kyoto Sangyo Univ.</t>
  </si>
  <si>
    <t>大阪芸術大学</t>
  </si>
  <si>
    <t>Osaka Univ. of Arts</t>
  </si>
  <si>
    <t>Osaka Gakuin Univ.</t>
  </si>
  <si>
    <t>Tenri Univ.</t>
  </si>
  <si>
    <t>Kansai Gaidai Univ.</t>
  </si>
  <si>
    <t>Kyoto Univ. of Education</t>
  </si>
  <si>
    <t>Osaka Univ.</t>
  </si>
  <si>
    <t>Kansai Univ. of Social Welfare</t>
  </si>
  <si>
    <t>Kyoto Univ.</t>
  </si>
  <si>
    <t>Kobe Univ.</t>
  </si>
  <si>
    <t>Hyogo Univ.</t>
  </si>
  <si>
    <t>京都女子大学</t>
  </si>
  <si>
    <t>Kyoto Women's Univ.</t>
  </si>
  <si>
    <t>Bukkyo Univ.</t>
  </si>
  <si>
    <t>京都光華女子大学</t>
  </si>
  <si>
    <t>Kyoto Koka Women's Univ.</t>
  </si>
  <si>
    <t>びわスポ大</t>
  </si>
  <si>
    <t>Biwako Seikei Sport Coll.</t>
  </si>
  <si>
    <t>Osaka Sangyo Univ.</t>
  </si>
  <si>
    <t>Biwako-Gakuin Univ.</t>
  </si>
  <si>
    <t>羽衣国際大学</t>
  </si>
  <si>
    <t>Hagoromo Univ. of International Studies</t>
  </si>
  <si>
    <t>Kansai Medical Univ.</t>
  </si>
  <si>
    <t>Kyoto Prefectural Univ. of Medicine</t>
  </si>
  <si>
    <t>Kyoto Prefectural Univ.</t>
  </si>
  <si>
    <t>Kyoto Pharmaceutical Univ.</t>
  </si>
  <si>
    <t>Kindai Univ.</t>
  </si>
  <si>
    <t>The Univ. of Shiga Prefecture</t>
  </si>
  <si>
    <t>Kobe Gakuin Univ.</t>
  </si>
  <si>
    <t>Setsunan Univ.</t>
  </si>
  <si>
    <t>Osaka Medical and Pharmaceutical Univ.</t>
  </si>
  <si>
    <t>Osaka Univ. of Economics</t>
  </si>
  <si>
    <t>Osaka Inst. of Technology</t>
  </si>
  <si>
    <t>Osaka International Univ.</t>
  </si>
  <si>
    <t>Osaka Ohtani Univ.</t>
  </si>
  <si>
    <t>Yamato Univ.</t>
  </si>
  <si>
    <t>Otemon Gakuin Univ.</t>
  </si>
  <si>
    <t>同志社女子大学</t>
  </si>
  <si>
    <t>Doshisha Women's Coll. of Liberal Arts</t>
  </si>
  <si>
    <t>Nara Univ. of Education</t>
  </si>
  <si>
    <t>Nara Medical Univ.</t>
  </si>
  <si>
    <t>Univ. of Hyogo</t>
  </si>
  <si>
    <t>Wakayama Univ.</t>
  </si>
  <si>
    <t>Ryukoku Univ.</t>
  </si>
  <si>
    <t>Meiji Univ. of Integrative Medicine</t>
  </si>
  <si>
    <t>Osaka Metropolitan Univ.</t>
  </si>
  <si>
    <t>St. Andrew's Univ.</t>
  </si>
  <si>
    <t>放送大関西</t>
  </si>
  <si>
    <t>ﾎｳｿｳﾀﾞｲｶﾝｻｲ</t>
  </si>
  <si>
    <t>The Open Univ. of Japan</t>
  </si>
  <si>
    <t>Kyoto Inst. of Technology</t>
  </si>
  <si>
    <t>Univ. of Marketing and Distribution Sciences</t>
  </si>
  <si>
    <t>Kyoto Tachibana Univ.</t>
  </si>
  <si>
    <t>Shiga Univ. of Medical Science</t>
  </si>
  <si>
    <t>Morinomiya Univ. of Medical Sciences</t>
  </si>
  <si>
    <t>JPN</t>
  </si>
  <si>
    <t>HKG</t>
  </si>
  <si>
    <t>CHN</t>
  </si>
  <si>
    <t>NT</t>
    <phoneticPr fontId="2"/>
  </si>
  <si>
    <t>Hyogo Univ. of Teacher Education</t>
  </si>
  <si>
    <t>遠藤　瑞季</t>
  </si>
  <si>
    <t>堀田　陽樹</t>
  </si>
  <si>
    <t>ﾎﾘﾀ ﾊﾙｷ</t>
  </si>
  <si>
    <t>谷野　佑成</t>
  </si>
  <si>
    <t>ﾀﾆﾉ ﾕｳｾｲ</t>
  </si>
  <si>
    <t>冨田　啓斗</t>
  </si>
  <si>
    <t>ﾄﾐﾀ ｹｲﾄ</t>
  </si>
  <si>
    <t>安井　達哉</t>
  </si>
  <si>
    <t>ﾔｽｲ ﾀﾂﾔ</t>
  </si>
  <si>
    <t>大路　昇太郎</t>
  </si>
  <si>
    <t>ｵｵｼﾞ ｼｮｳﾀﾛｳ</t>
  </si>
  <si>
    <t>福本　陽己</t>
  </si>
  <si>
    <t>岡田　優真</t>
  </si>
  <si>
    <t>ｵｶﾀﾞ ﾕｳﾏ</t>
  </si>
  <si>
    <t>堀　泰将</t>
  </si>
  <si>
    <t>ﾎﾘ ﾔｽﾏｻ</t>
  </si>
  <si>
    <t>畚野　湧成</t>
  </si>
  <si>
    <t>ﾌｺﾞﾉ ﾕｳｾｲ</t>
  </si>
  <si>
    <t>亀之園　新</t>
  </si>
  <si>
    <t>ｶﾒﾉｿﾉ ｱﾗﾀ</t>
  </si>
  <si>
    <t>実田　大心</t>
  </si>
  <si>
    <t>ｼﾞﾂﾀﾞ ﾀｲｼﾝ</t>
  </si>
  <si>
    <t>糟谷　源太</t>
  </si>
  <si>
    <t>ｶｽﾔ ｹﾞﾝﾀ</t>
  </si>
  <si>
    <t>高村　瑛太</t>
  </si>
  <si>
    <t>ﾀｶﾑﾗ ｴｲﾀ</t>
  </si>
  <si>
    <t>須田　旺来</t>
  </si>
  <si>
    <t>ｽﾀﾞ ｵｳﾗ</t>
  </si>
  <si>
    <t>萬野　七樹</t>
  </si>
  <si>
    <t>ﾏﾝﾉ ﾅﾅｷ</t>
  </si>
  <si>
    <t>濵路　悠真</t>
  </si>
  <si>
    <t>ﾊﾏｼﾞ ﾕｳﾏ</t>
  </si>
  <si>
    <t>立花　晟</t>
  </si>
  <si>
    <t>ﾀﾁﾊﾞﾅ ｼﾞｮｳ</t>
  </si>
  <si>
    <t>浦川　尚樹</t>
  </si>
  <si>
    <t>ｳﾗｶﾜ ﾅｵｷ</t>
  </si>
  <si>
    <t>梅川　倖生</t>
  </si>
  <si>
    <t>ｳﾒｶﾜ ｺｳｾｲ</t>
  </si>
  <si>
    <t>諸岡　俊亮</t>
  </si>
  <si>
    <t>ﾓﾛｵｶ ｼｭﾝｽｹ</t>
  </si>
  <si>
    <t>中村　綸之介</t>
  </si>
  <si>
    <t>ﾅｶﾑﾗ ﾘﾝﾉｽｹ</t>
  </si>
  <si>
    <t>中井　大地</t>
  </si>
  <si>
    <t>ﾅｶｲ ﾀﾞｲﾁ</t>
  </si>
  <si>
    <t>嶋田　樹</t>
  </si>
  <si>
    <t>ｼﾏﾀﾞ ｲﾂｷ</t>
  </si>
  <si>
    <t>宮島　大地</t>
  </si>
  <si>
    <t>ﾐﾔｼﾞﾏ ﾀﾞｲﾁ</t>
  </si>
  <si>
    <t>田中　雅久</t>
  </si>
  <si>
    <t>ﾀﾅｶ ｶﾞｸ</t>
  </si>
  <si>
    <t>大澤　茶汰</t>
  </si>
  <si>
    <t>ｵｵｻﾜ ﾁｬﾀ</t>
  </si>
  <si>
    <t>勝田　優翔</t>
  </si>
  <si>
    <t>ｶﾂﾀﾞ ﾕｳﾄ</t>
  </si>
  <si>
    <t>金子　陽一</t>
  </si>
  <si>
    <t>ｶﾈｺ ﾋﾛｶｽﾞ</t>
  </si>
  <si>
    <t>福田　鷹飛</t>
  </si>
  <si>
    <t>ﾌｸﾀﾞ ﾀｶﾄ</t>
  </si>
  <si>
    <t>齋藤　未侑</t>
  </si>
  <si>
    <t>ｻｲﾄｳ ﾐﾕｳ</t>
  </si>
  <si>
    <t>上田　泰成</t>
  </si>
  <si>
    <t>ｳｴﾀﾞ ﾀｲｾｲ</t>
  </si>
  <si>
    <t>ｺﾓﾀﾞ ﾏｻﾕｷ</t>
  </si>
  <si>
    <t>戸島　清太</t>
  </si>
  <si>
    <t>ﾄｼﾏ ｾｲﾀ</t>
  </si>
  <si>
    <t>岸本　大輝</t>
  </si>
  <si>
    <t>ｷｼﾓﾄ ﾀﾞｲｷ</t>
  </si>
  <si>
    <t>釣田　要</t>
  </si>
  <si>
    <t>ﾂﾙﾀ ｶﾅﾒ</t>
  </si>
  <si>
    <t>楠神　隼翔</t>
  </si>
  <si>
    <t>ｸｽｶﾐ ﾊﾔﾄ</t>
  </si>
  <si>
    <t>和田　純弥</t>
  </si>
  <si>
    <t>ﾜﾀﾞ ｼﾞｭﾝﾔ</t>
  </si>
  <si>
    <t>松山　璃大</t>
  </si>
  <si>
    <t>ﾏﾂﾔﾏ ﾘｵ</t>
  </si>
  <si>
    <t>迫　悠真</t>
  </si>
  <si>
    <t>ｻｺ ﾕｳｼﾝ</t>
  </si>
  <si>
    <t>信田　亮太</t>
  </si>
  <si>
    <t>ｼﾉﾀﾞ ﾘｮｳﾀ</t>
  </si>
  <si>
    <t>沼田　晃</t>
  </si>
  <si>
    <t>ﾇﾏﾀ ﾋｶﾙ</t>
  </si>
  <si>
    <t>アブラハム　光オシナチ</t>
  </si>
  <si>
    <t>ｱﾌﾞﾗﾊﾑ ﾋｶﾘｵｼﾅﾁ</t>
  </si>
  <si>
    <t>木村　公響</t>
  </si>
  <si>
    <t>ｷﾑﾗ ｺｳｷ</t>
  </si>
  <si>
    <t>佐々木　浩希</t>
  </si>
  <si>
    <t>ｻｻｷ ｺｳｷ</t>
  </si>
  <si>
    <t>中村　知毅</t>
  </si>
  <si>
    <t>ﾅｶﾑﾗ ﾄﾓｷ</t>
  </si>
  <si>
    <t>幸地　琉生</t>
  </si>
  <si>
    <t>ｺｳﾁ ﾘｭｳｾｲ</t>
  </si>
  <si>
    <t>岡橋　虎之介</t>
  </si>
  <si>
    <t>ｵｶﾊｼ ﾄﾗﾉｽｹ</t>
  </si>
  <si>
    <t>桂　蒼人</t>
  </si>
  <si>
    <t>ｶﾂﾗ ｱｵﾄ</t>
  </si>
  <si>
    <t>吉村　陸翔</t>
  </si>
  <si>
    <t>ﾖｼﾑﾗ ﾘｸﾄ</t>
  </si>
  <si>
    <t>西　桔平</t>
  </si>
  <si>
    <t>ﾆｼ ｷｯﾍﾟｲ</t>
  </si>
  <si>
    <t>小西　夢空</t>
  </si>
  <si>
    <t>ｺﾆｼ ﾕｱ</t>
  </si>
  <si>
    <t>渡邉　皇寿</t>
  </si>
  <si>
    <t>ﾜﾀﾅﾍﾞ ｵｳｼﾞｭ</t>
  </si>
  <si>
    <t>安田　煌音</t>
  </si>
  <si>
    <t>ﾔｽﾀﾞ ｷﾗﾄ</t>
  </si>
  <si>
    <t>今泉　翔</t>
  </si>
  <si>
    <t>ｲﾏｲｽﾞﾐ ｼｮｳ</t>
  </si>
  <si>
    <t>鶴田　龍成</t>
  </si>
  <si>
    <t>ﾂﾙﾀ ﾘｭｳｾｲ</t>
  </si>
  <si>
    <t>稲葉　良雅</t>
  </si>
  <si>
    <t>ｲﾅﾊﾞ ﾘｮｳｶﾞ</t>
  </si>
  <si>
    <t>前川　圭吾</t>
  </si>
  <si>
    <t>ﾏｴｶﾞﾜ ｹｲｺﾞ</t>
  </si>
  <si>
    <t>伊藤　琉成</t>
  </si>
  <si>
    <t>ｲﾄｳ ﾘｭｳｾｲ</t>
  </si>
  <si>
    <t>南　月人</t>
  </si>
  <si>
    <t>ﾐﾅﾐ ﾂｷﾄ</t>
  </si>
  <si>
    <t>大内　渉夢</t>
  </si>
  <si>
    <t>ｵｵｳﾁ ｱﾕﾑ</t>
  </si>
  <si>
    <t>別府　哲雄</t>
  </si>
  <si>
    <t>ﾍﾞｯﾌﾟ ﾃﾂｵ</t>
  </si>
  <si>
    <t>角田　侑介</t>
  </si>
  <si>
    <t>ﾂﾉﾀﾞ ﾕｳｽｹ</t>
  </si>
  <si>
    <t>西川　天馬</t>
  </si>
  <si>
    <t>ﾆｼｶﾜ ﾃﾝﾏ</t>
  </si>
  <si>
    <t>宿理　浩暉</t>
  </si>
  <si>
    <t>ｼｭｸﾘ ｺｳｷ</t>
  </si>
  <si>
    <t>村島　優太</t>
  </si>
  <si>
    <t>ﾑﾗｼﾏ ﾕｳﾀ</t>
  </si>
  <si>
    <t>本橋　悠輝</t>
  </si>
  <si>
    <t>ﾓﾄﾊｼ ﾕｳｷ</t>
  </si>
  <si>
    <t>ｶﾜﾍﾞ ｼｮｳﾀ</t>
  </si>
  <si>
    <t>林　良祐</t>
  </si>
  <si>
    <t>ﾊﾔｼ ﾘｮｳｽｹ</t>
  </si>
  <si>
    <t>野上　颯人</t>
  </si>
  <si>
    <t>ﾉｶﾞﾐ ﾊﾔﾄ</t>
  </si>
  <si>
    <t>中島　虎太郎</t>
  </si>
  <si>
    <t>ﾅｶｼﾞﾏ ｺﾀﾛｳ</t>
  </si>
  <si>
    <t>林　佑有</t>
  </si>
  <si>
    <t>ﾊﾔｼ ﾕｳ</t>
  </si>
  <si>
    <t>土江　恒輝</t>
  </si>
  <si>
    <t>ﾄﾞｴ ｺｳｷ</t>
  </si>
  <si>
    <t>波部　拓真</t>
  </si>
  <si>
    <t>ﾊﾍﾞ ﾀｸﾏ</t>
  </si>
  <si>
    <t>今井　陸都</t>
  </si>
  <si>
    <t>ｲﾏｲ ﾘｸﾄ</t>
  </si>
  <si>
    <t>長谷川　雄琉</t>
  </si>
  <si>
    <t>ﾊｾｶﾞﾜ ﾀｹﾙ</t>
  </si>
  <si>
    <t>金山　太一</t>
  </si>
  <si>
    <t>八田　好誠</t>
  </si>
  <si>
    <t>ﾊｯﾀ ｺｳｾｲ</t>
  </si>
  <si>
    <t>ｼﾗｲｼ ﾘｮｳ</t>
  </si>
  <si>
    <t>設樂　和希</t>
  </si>
  <si>
    <t>ｼﾀﾗ ｶｽﾞｷ</t>
  </si>
  <si>
    <t>小幡　丈士</t>
  </si>
  <si>
    <t>ｺﾊﾞﾀ ﾂﾖｼ</t>
  </si>
  <si>
    <t>實藤　仁</t>
  </si>
  <si>
    <t>ｻﾈﾌｼﾞ ｼﾞﾝ</t>
  </si>
  <si>
    <t>河野　隆之介</t>
  </si>
  <si>
    <t>ｺｳﾉ ﾘｭｳﾉｽｹ</t>
  </si>
  <si>
    <t>乾　響王</t>
  </si>
  <si>
    <t>ｲﾇｲ ﾋﾋﾞｷ</t>
  </si>
  <si>
    <t>金田　壮平</t>
  </si>
  <si>
    <t>ｶﾅﾀﾞ ｿｳﾍｲ</t>
  </si>
  <si>
    <t>上井　卓巳</t>
  </si>
  <si>
    <t>ｳﾜｲ ﾀｸﾐ</t>
  </si>
  <si>
    <t>尾下　学</t>
  </si>
  <si>
    <t>ｵｼﾀ ﾏﾅﾌﾞ</t>
  </si>
  <si>
    <t>福島　直樹</t>
  </si>
  <si>
    <t>ﾌｸｼﾏ ﾅｵｷ</t>
  </si>
  <si>
    <t>橋口　孟史</t>
  </si>
  <si>
    <t>ﾊｼｸﾞﾁ ﾀｹｼ</t>
  </si>
  <si>
    <t>ﾑﾛﾀ ｱﾂｷ</t>
  </si>
  <si>
    <t>横田　知宏</t>
  </si>
  <si>
    <t>ﾖｺﾀ ﾄﾓﾋﾛ</t>
  </si>
  <si>
    <t>梶山　陽桜</t>
  </si>
  <si>
    <t>ｶｼﾞﾔﾏ ﾋｮｳ</t>
  </si>
  <si>
    <t>渡邊　晴葵</t>
  </si>
  <si>
    <t>ﾜﾀﾅﾍﾞ ﾊﾙｷ</t>
  </si>
  <si>
    <t>和久　純也</t>
  </si>
  <si>
    <t>ﾜｸ ｼﾞｭﾝﾔ</t>
  </si>
  <si>
    <t>妻鹿　匠</t>
  </si>
  <si>
    <t>ﾒｶﾞ ﾀｸﾐ</t>
  </si>
  <si>
    <t>羅　真葉</t>
  </si>
  <si>
    <t>ﾗ ｼﾝﾊﾞ</t>
  </si>
  <si>
    <t>平野　歩</t>
  </si>
  <si>
    <t>ﾋﾗﾉ ｱﾕﾑ</t>
  </si>
  <si>
    <t>下元　謙</t>
  </si>
  <si>
    <t>ｼﾓﾓﾄ ｹﾝ</t>
  </si>
  <si>
    <t>久田　竜士</t>
  </si>
  <si>
    <t>ﾋｻﾀﾞ ﾘｭｳｼ</t>
  </si>
  <si>
    <t>脇本　祥太</t>
  </si>
  <si>
    <t>ﾜｷﾓﾄ ｼｮｳﾀ</t>
  </si>
  <si>
    <t>日高　雅康</t>
  </si>
  <si>
    <t>ﾋﾀﾞｶ ﾏｻﾔｽ</t>
  </si>
  <si>
    <t>室田　篤季</t>
  </si>
  <si>
    <t>石井　璃玖斗</t>
  </si>
  <si>
    <t>ｲｼｲ ﾘｸﾄ</t>
  </si>
  <si>
    <t>中山　輝</t>
  </si>
  <si>
    <t>ﾅｶﾔﾏ ﾋｶﾙ</t>
  </si>
  <si>
    <t>片山　堅友</t>
  </si>
  <si>
    <t>ｶﾀﾔﾏ ｹﾝﾕｳ</t>
  </si>
  <si>
    <t>藤井　大智</t>
  </si>
  <si>
    <t>ﾌｼﾞｲ ﾀｲﾁ</t>
  </si>
  <si>
    <t>大下　潤</t>
  </si>
  <si>
    <t>ｵｵｼﾀ ｼﾞｭﾝ</t>
  </si>
  <si>
    <t>村上　泰誠</t>
  </si>
  <si>
    <t>ﾑﾗｶﾐ ﾀｲｾｲ</t>
  </si>
  <si>
    <t>兒玉　琥珀</t>
  </si>
  <si>
    <t>ｺﾀﾞﾏ ｺﾊｸ</t>
  </si>
  <si>
    <t>松本　祥真</t>
  </si>
  <si>
    <t>ﾏﾂﾓﾄ ｼｮｳﾏ</t>
  </si>
  <si>
    <t>森　優人</t>
  </si>
  <si>
    <t>ﾓﾘ ﾕｳﾄ</t>
  </si>
  <si>
    <t>檜垣　禮人</t>
  </si>
  <si>
    <t>ﾋｶﾞｷ ﾖｼﾋﾄ</t>
  </si>
  <si>
    <t>髙橋　一虎</t>
  </si>
  <si>
    <t>ﾀｶﾊｼ ｲｯｺｳ</t>
  </si>
  <si>
    <t>永田　晃誠</t>
  </si>
  <si>
    <t>ﾅｶﾞﾀ ｺｳｾｲ</t>
  </si>
  <si>
    <t>小澤　軌心</t>
  </si>
  <si>
    <t>ｵｻﾞﾜ ｷｼﾝ</t>
  </si>
  <si>
    <t>福井　秀馬</t>
  </si>
  <si>
    <t>ﾌｸｲ ｼｭｳﾏ</t>
  </si>
  <si>
    <t>髙橋　樹生</t>
  </si>
  <si>
    <t>ﾀｶﾊｼ ｲﾂｷ</t>
  </si>
  <si>
    <t>渡邉　空</t>
  </si>
  <si>
    <t>ﾜﾀﾅﾍﾞ ｿﾗ</t>
  </si>
  <si>
    <t>山本　聖陽</t>
  </si>
  <si>
    <t>ﾔﾏﾓﾄ ｾﾅ</t>
  </si>
  <si>
    <t>原科　歩季</t>
  </si>
  <si>
    <t>ﾊﾗｼﾅ ｱﾕｷ</t>
  </si>
  <si>
    <t>松田　竜弥</t>
  </si>
  <si>
    <t>ﾏﾂﾀﾞ ﾀﾂﾔ</t>
  </si>
  <si>
    <t>増山　煌冨</t>
  </si>
  <si>
    <t>ﾏｽﾔﾏ ｷﾗﾄ</t>
  </si>
  <si>
    <t>中西　奏輔</t>
  </si>
  <si>
    <t>ﾅｶﾆｼ ｿｳｽｹ</t>
  </si>
  <si>
    <t>嶋野　涼太</t>
  </si>
  <si>
    <t>ｼﾏﾉ ﾘｮｳﾀ</t>
  </si>
  <si>
    <t>尼子　和磨</t>
  </si>
  <si>
    <t>ｱﾏｺ ｶｽﾞﾏ</t>
  </si>
  <si>
    <t>川添　勇吹</t>
  </si>
  <si>
    <t>ｶﾜｿﾞｴ ｲﾌﾞｷ</t>
  </si>
  <si>
    <t>山元　颯真</t>
  </si>
  <si>
    <t>ﾔﾏﾓﾄ ｿｳﾏ</t>
  </si>
  <si>
    <t>土肥　星太</t>
  </si>
  <si>
    <t>ﾄﾞｲ ｾｲﾀ</t>
  </si>
  <si>
    <t>山本　聖琉</t>
  </si>
  <si>
    <t>ﾔﾏﾓﾄ ﾋｶﾙ</t>
  </si>
  <si>
    <t>颯波　壮一</t>
  </si>
  <si>
    <t>ｻｯﾊﾟ ｿｳｲﾁ</t>
  </si>
  <si>
    <t>緒方　隆太</t>
  </si>
  <si>
    <t>ｵｶﾞﾀ ﾘｭｳﾀ</t>
  </si>
  <si>
    <t>長田　悠仁</t>
  </si>
  <si>
    <t>ﾅｶﾞﾀ ﾕｳｼﾞﾝ</t>
  </si>
  <si>
    <t>髙田　智生</t>
  </si>
  <si>
    <t>関　大樹</t>
  </si>
  <si>
    <t>ｾｷ ﾀﾞｲｷ</t>
  </si>
  <si>
    <t>川原畑　海人</t>
  </si>
  <si>
    <t>ｶﾜﾗﾊﾀ ｶｲﾄ</t>
  </si>
  <si>
    <t>野口　蒼太</t>
  </si>
  <si>
    <t>ﾉｸﾞﾁ ｿｳﾀ</t>
  </si>
  <si>
    <t>鈴木　俊瑛</t>
  </si>
  <si>
    <t>ｽｽﾞｷ ﾄｼｱｷ</t>
  </si>
  <si>
    <t>井上　大誠</t>
  </si>
  <si>
    <t>ｲﾉｳｴ ﾀｲｾｲ</t>
  </si>
  <si>
    <t>山崎　洸</t>
  </si>
  <si>
    <t>ﾔﾏｻﾞｷ ｺｳ</t>
  </si>
  <si>
    <t>中谷　篤司</t>
  </si>
  <si>
    <t>ﾅｶﾀﾆ ｱﾂｼ</t>
  </si>
  <si>
    <t>佐々木　隆之介</t>
  </si>
  <si>
    <t>ｻｻｷ ﾘｭｳﾉｽｹ</t>
  </si>
  <si>
    <t>粟井　丈</t>
  </si>
  <si>
    <t>ｱﾜｲ ｼﾞｮｳ</t>
  </si>
  <si>
    <t>林　壌</t>
  </si>
  <si>
    <t>ﾊﾔｼ ｼﾞｮｳ</t>
  </si>
  <si>
    <t>金森　晴音</t>
  </si>
  <si>
    <t>ｶﾅﾓﾘ ﾊﾙﾄ</t>
  </si>
  <si>
    <t>岩男　昇空</t>
  </si>
  <si>
    <t>ｲﾜｵ ｼｮｳ</t>
  </si>
  <si>
    <t>奥野　耀</t>
  </si>
  <si>
    <t>ｵｸﾉ ﾖｳ</t>
  </si>
  <si>
    <t>小川　智也</t>
  </si>
  <si>
    <t>ｵｶﾞﾜ ﾄﾓﾔ</t>
  </si>
  <si>
    <t>岸本　琢磨</t>
  </si>
  <si>
    <t>ｷｼﾓﾄ ﾀｸﾏ</t>
  </si>
  <si>
    <t>森安　瑛音</t>
  </si>
  <si>
    <t>ﾓﾘﾔｽ ｴｲﾄ</t>
  </si>
  <si>
    <t>河上　芯之介</t>
  </si>
  <si>
    <t>ｶﾜｶﾐ ｼﾝﾉｽｹ</t>
  </si>
  <si>
    <t>平居　昊</t>
  </si>
  <si>
    <t>ﾋﾗｲ ｺｳ</t>
  </si>
  <si>
    <t>山口　徹真</t>
  </si>
  <si>
    <t>ﾔﾏｸﾞﾁ ﾃﾂﾏ</t>
  </si>
  <si>
    <t>東島　啓晃</t>
  </si>
  <si>
    <t>中園　翔貴</t>
  </si>
  <si>
    <t>ﾅｶｿﾞﾉ ｼｮｳｷ</t>
  </si>
  <si>
    <t>中野　樹範</t>
  </si>
  <si>
    <t>ﾅｶﾉ ﾀﾂﾉﾘ</t>
  </si>
  <si>
    <t>島村　拓</t>
  </si>
  <si>
    <t>ｼﾏﾑﾗ ﾀｸ</t>
  </si>
  <si>
    <t>竹口　遼</t>
  </si>
  <si>
    <t>ﾀｹｸﾞﾁ ﾘｮｳ</t>
  </si>
  <si>
    <t>元吉　優太</t>
  </si>
  <si>
    <t>ﾓﾄﾖｼ ﾕｳﾀ</t>
  </si>
  <si>
    <t>山内　翔馬</t>
  </si>
  <si>
    <t>ﾔﾏｳﾁ ｼｮｳﾏ</t>
  </si>
  <si>
    <t>久世　優空</t>
  </si>
  <si>
    <t>ｸｾﾞ ﾕﾗ</t>
  </si>
  <si>
    <t>奥津　翔太</t>
  </si>
  <si>
    <t>ｵｸﾂ ｼｮｳﾀ</t>
  </si>
  <si>
    <t>大畑　貴裕</t>
  </si>
  <si>
    <t>ｵｵﾊﾀ ﾀｶﾋﾛ</t>
  </si>
  <si>
    <t>丸尾　陸斗</t>
  </si>
  <si>
    <t>ﾏﾙｵ ﾘｸﾄ</t>
  </si>
  <si>
    <t>寺村　桃</t>
  </si>
  <si>
    <t>ﾃﾗﾑﾗ ﾓﾓ</t>
  </si>
  <si>
    <t>藤原　光汰</t>
  </si>
  <si>
    <t>ﾌｼﾞﾜﾗ ｺｳﾀ</t>
  </si>
  <si>
    <t>玉井　廉之助</t>
  </si>
  <si>
    <t>ﾀﾏｲ ﾚﾝﾉｽｹ</t>
  </si>
  <si>
    <t>片山　結宇</t>
  </si>
  <si>
    <t>ｶﾀﾔﾏ ﾕｳ</t>
  </si>
  <si>
    <t>宮内　廣騎</t>
  </si>
  <si>
    <t>ﾐﾔｳﾁ ｺｳｷ</t>
  </si>
  <si>
    <t>石澤　和弥</t>
  </si>
  <si>
    <t>ｲｼｻﾞﾜ ｶｽﾞﾔ</t>
  </si>
  <si>
    <t>雨森　俊典</t>
  </si>
  <si>
    <t>ｱﾒﾓﾘ ｼｭﾝｽｹ</t>
  </si>
  <si>
    <t>谷　謙太朗</t>
  </si>
  <si>
    <t>ﾀﾆ ｹﾝﾀﾛｳ</t>
  </si>
  <si>
    <t>安藤　亘輝</t>
  </si>
  <si>
    <t>ｱﾝﾄﾞｳ ｺｳｷ</t>
  </si>
  <si>
    <t>山口　翔</t>
  </si>
  <si>
    <t>ﾔﾏｸﾞﾁ ｼｮｳ</t>
  </si>
  <si>
    <t>ﾌｼﾞｻｷ ﾚﾝﾀ</t>
  </si>
  <si>
    <t>大野　和晴</t>
  </si>
  <si>
    <t>ｵｵﾉ ｶｽﾞﾊﾙ</t>
  </si>
  <si>
    <t>金原　優也</t>
  </si>
  <si>
    <t>ｷﾝﾊﾞﾗ ﾕｳﾔ</t>
  </si>
  <si>
    <t>和田　拓真</t>
  </si>
  <si>
    <t>ﾜﾀﾞ ﾀｸﾏ</t>
  </si>
  <si>
    <t>白髭　怜士</t>
  </si>
  <si>
    <t>ｼﾗﾋｹﾞ ﾚｲｼﾞ</t>
  </si>
  <si>
    <t>三森　咲大朗</t>
  </si>
  <si>
    <t>近藤　謙心</t>
  </si>
  <si>
    <t>ｺﾝﾄﾞｳ ｹﾝｼﾝ</t>
  </si>
  <si>
    <t>荒木　匠</t>
  </si>
  <si>
    <t>ｱﾗｷ ﾀｸﾐ</t>
  </si>
  <si>
    <t>石原　陽翔</t>
  </si>
  <si>
    <t>ｲｼﾊﾗ ﾊﾙﾄ</t>
  </si>
  <si>
    <t>伊藤　創</t>
  </si>
  <si>
    <t>ｲﾄｳ ﾊｼﾞﾒ</t>
  </si>
  <si>
    <t>井上　栄幸</t>
  </si>
  <si>
    <t>ｲﾉｳｴ ｴｲｺｳ</t>
  </si>
  <si>
    <t>今居　秋羽</t>
  </si>
  <si>
    <t>ｲﾏｲ ｼｭｳ</t>
  </si>
  <si>
    <t>植垣　綜太</t>
  </si>
  <si>
    <t>打田　悠真</t>
  </si>
  <si>
    <t>ｳﾁﾀﾞ ﾕｳﾏ</t>
  </si>
  <si>
    <t>大橋　透綺</t>
  </si>
  <si>
    <t>ｵｵﾊｼ ﾄｷ</t>
  </si>
  <si>
    <t>岡田　碧伊</t>
  </si>
  <si>
    <t>ｵｶﾀﾞ ｱｵｲ</t>
  </si>
  <si>
    <t>尾形　成梧</t>
  </si>
  <si>
    <t>ｵｶﾞﾀ ｾｲｺﾞ</t>
  </si>
  <si>
    <t>亀井　和希</t>
  </si>
  <si>
    <t>ｶﾒｲ ｶｽﾞｷ</t>
  </si>
  <si>
    <t>仮屋薗　漣</t>
  </si>
  <si>
    <t>ｶﾘﾔｿﾞﾉ ﾚﾝ</t>
  </si>
  <si>
    <t>川邉　勝哉</t>
  </si>
  <si>
    <t>ｶﾜﾍﾞ ﾏｻﾔ</t>
  </si>
  <si>
    <t>ｶﾝﾉ ﾕｳｼﾞ</t>
  </si>
  <si>
    <t>岸村　心渉</t>
  </si>
  <si>
    <t>ｷｼﾑﾗ ｱｲﾙ</t>
  </si>
  <si>
    <t>北村　淳之佑</t>
  </si>
  <si>
    <t>ｷﾀﾑﾗ ｼﾞｭﾝﾉｽｹ</t>
  </si>
  <si>
    <t>木内　翔梧</t>
  </si>
  <si>
    <t>ｷﾉｳﾁ ｼｮｳｺﾞ</t>
  </si>
  <si>
    <t>木下　凱斗</t>
  </si>
  <si>
    <t>ｷﾉｼﾀ ｶｲﾄ</t>
  </si>
  <si>
    <t>木下　泰成</t>
  </si>
  <si>
    <t>木村　和真</t>
  </si>
  <si>
    <t>ｷﾑﾗ ｶｽﾞﾏ</t>
  </si>
  <si>
    <t>ｺﾆｼ ｲﾁﾀﾛｳ</t>
  </si>
  <si>
    <t>小濱　颯真</t>
  </si>
  <si>
    <t>ｺﾊﾏ ｿｳﾏ</t>
  </si>
  <si>
    <t>三田　澪音</t>
  </si>
  <si>
    <t>ｻﾝﾀﾞ ﾚﾉﾝ</t>
  </si>
  <si>
    <t>鈴木　累生</t>
  </si>
  <si>
    <t>ｽｽﾞｷ ﾙｲ</t>
  </si>
  <si>
    <t>高岸　啓佑</t>
  </si>
  <si>
    <t>ﾀｶｷﾞｼ ｹｲｽｹ</t>
  </si>
  <si>
    <t>田川　友介</t>
  </si>
  <si>
    <t>ﾀｶﾞﾜ ﾕｳｽｹ</t>
  </si>
  <si>
    <t>竹澤　友喜</t>
  </si>
  <si>
    <t>ﾀｹｻﾞﾜ ﾄﾓｷ</t>
  </si>
  <si>
    <t>武田　耀</t>
  </si>
  <si>
    <t>ﾀｹﾀﾞ ﾖｳ</t>
  </si>
  <si>
    <t>竹村　奏汰</t>
  </si>
  <si>
    <t>ﾀｹﾑﾗ ｶﾅﾀ</t>
  </si>
  <si>
    <t>田嶋　隆親</t>
  </si>
  <si>
    <t>ﾀｼﾞﾏ ﾘｭｳｼﾝ</t>
  </si>
  <si>
    <t>田中　泰雅</t>
  </si>
  <si>
    <t>ﾀﾅｶ ﾀｲｶﾞ</t>
  </si>
  <si>
    <t>田中　遥翔</t>
  </si>
  <si>
    <t>ﾀﾅｶ ﾊﾙﾄ</t>
  </si>
  <si>
    <t>田中　大陸</t>
  </si>
  <si>
    <t>ﾀﾅｶ ﾘｸ</t>
  </si>
  <si>
    <t>田畑　海斗</t>
  </si>
  <si>
    <t>ﾀﾊﾞﾀ ｶｲﾄ</t>
  </si>
  <si>
    <t>ﾄﾞｲ ﾕｳｷ</t>
  </si>
  <si>
    <t>永江　樹</t>
  </si>
  <si>
    <t>ﾅｶﾞｴ ｲﾂｷ</t>
  </si>
  <si>
    <t>中崎　櫂斗</t>
  </si>
  <si>
    <t>ﾅｶｻﾞｷ ｶｲﾄ</t>
  </si>
  <si>
    <t>中嶋　康太</t>
  </si>
  <si>
    <t>ﾅｶｼﾞﾏ ｺｳﾀ</t>
  </si>
  <si>
    <t>永田　大和</t>
  </si>
  <si>
    <t>ﾅｶﾞﾀ ﾔﾏﾄ</t>
  </si>
  <si>
    <t>中平　翔悟</t>
  </si>
  <si>
    <t>ﾅｶﾋﾗ ｼｮｳｺﾞ</t>
  </si>
  <si>
    <t>中村　玲皇</t>
  </si>
  <si>
    <t>ﾅｶﾑﾗ ﾚｵ</t>
  </si>
  <si>
    <t>西内　悠人</t>
  </si>
  <si>
    <t>ﾆｼｳﾁ ﾊﾙﾄ</t>
  </si>
  <si>
    <t>西川　成土</t>
  </si>
  <si>
    <t>ﾆｼｶﾜ ﾅﾙﾄ</t>
  </si>
  <si>
    <t>西澤　輝斗</t>
  </si>
  <si>
    <t>ﾆｼｻﾞﾜ ｷﾗﾄ</t>
  </si>
  <si>
    <t>枦元　拓幹</t>
  </si>
  <si>
    <t>ﾊｾﾞﾓﾄ ﾀｸﾐ</t>
  </si>
  <si>
    <t>八田　優希</t>
  </si>
  <si>
    <t>ﾊｯﾀ ﾕｳｷ</t>
  </si>
  <si>
    <t>服部　禅樹</t>
  </si>
  <si>
    <t>ﾊｯﾄﾘ ﾕｽﾞｷ</t>
  </si>
  <si>
    <t>樋口　宗嗣</t>
  </si>
  <si>
    <t>ﾋｸﾞﾁ ｿｳｼ</t>
  </si>
  <si>
    <t>平山　凌大</t>
  </si>
  <si>
    <t>ﾋﾗﾔﾏ ﾘｮｳﾀ</t>
  </si>
  <si>
    <t>廣江　優太</t>
  </si>
  <si>
    <t>ﾋﾛｴ ﾕｳﾀ</t>
  </si>
  <si>
    <t>藤村　慧祥</t>
  </si>
  <si>
    <t>ﾌｼﾞﾑﾗ ｹｲｼｮｳ</t>
  </si>
  <si>
    <t>別府　涼司</t>
  </si>
  <si>
    <t>堀　大夢</t>
  </si>
  <si>
    <t>ﾎﾘ ﾀｲﾑ</t>
  </si>
  <si>
    <t>堀川　正樹</t>
  </si>
  <si>
    <t>ﾎﾘｶﾜ ﾏｻｷ</t>
  </si>
  <si>
    <t>前川　雄飛</t>
  </si>
  <si>
    <t>ﾏｴｶﾜ ﾕｳﾄ</t>
  </si>
  <si>
    <t>町　駿翔</t>
  </si>
  <si>
    <t>ﾏﾁ ﾊﾔﾄ</t>
  </si>
  <si>
    <t>松村　央斗</t>
  </si>
  <si>
    <t>ﾏﾂﾑﾗ ﾋﾛﾄ</t>
  </si>
  <si>
    <t>松山　陸</t>
  </si>
  <si>
    <t>ﾏﾂﾔﾏ ﾘｸ</t>
  </si>
  <si>
    <t>丸山　空大</t>
  </si>
  <si>
    <t>ﾏﾙﾔﾏ ｿﾗ</t>
  </si>
  <si>
    <t>三木　志門</t>
  </si>
  <si>
    <t>ﾐｷ ｼﾓﾝ</t>
  </si>
  <si>
    <t>宮城　威明</t>
  </si>
  <si>
    <t>ﾐﾔｷﾞ ﾀｹｱｷ</t>
  </si>
  <si>
    <t>村田　周</t>
  </si>
  <si>
    <t>ﾑﾗﾀ ｼｭｳ</t>
  </si>
  <si>
    <t>森田　誠矢</t>
  </si>
  <si>
    <t>ﾓﾘﾀ ｾｲﾔ</t>
  </si>
  <si>
    <t>柳　大翔</t>
  </si>
  <si>
    <t>ﾔﾅｷﾞ ﾊﾙﾄ</t>
  </si>
  <si>
    <t>柳田　晴哉</t>
  </si>
  <si>
    <t>ﾔﾅﾀﾞ ｾｲﾔ</t>
  </si>
  <si>
    <t>ﾔﾏｸﾞﾁ ﾏｻﾀｶ</t>
  </si>
  <si>
    <t>山本　渉琉</t>
  </si>
  <si>
    <t>ﾔﾏﾓﾄ ﾜﾀﾙ</t>
  </si>
  <si>
    <t>吉田　直生</t>
  </si>
  <si>
    <t>ﾖｼﾀﾞ ﾅｵｷ</t>
  </si>
  <si>
    <t>吉田　直也</t>
  </si>
  <si>
    <t>ﾖｼﾀﾞ ﾅｵﾔ</t>
  </si>
  <si>
    <t>和田　真明</t>
  </si>
  <si>
    <t>ﾜﾀﾞ ﾏｻｱｷ</t>
  </si>
  <si>
    <t>村上　翔太</t>
  </si>
  <si>
    <t>ﾑﾗｶﾐ ｼｮｳﾀ</t>
  </si>
  <si>
    <t>松宮　武蔵</t>
  </si>
  <si>
    <t>ﾏﾂﾐﾔ ﾑｻｼ</t>
  </si>
  <si>
    <t>池永　雅也</t>
  </si>
  <si>
    <t>ｲｹﾅｶﾞ ﾏｻﾔ</t>
  </si>
  <si>
    <t>尾上　倖大</t>
  </si>
  <si>
    <t>ｵﾉｳｴ ｺｳﾀﾞｲ</t>
  </si>
  <si>
    <t>津田　慎</t>
  </si>
  <si>
    <t>ﾂﾀﾞ ｼﾝ</t>
  </si>
  <si>
    <t>谷口　瑶昊</t>
  </si>
  <si>
    <t>ﾀﾆｸﾞﾁ ﾖｳｺｳ</t>
  </si>
  <si>
    <t>田中　想叶</t>
  </si>
  <si>
    <t>ﾀﾅｶ ｶﾅﾙ</t>
  </si>
  <si>
    <t>大村　大和</t>
  </si>
  <si>
    <t>ｵｵﾑﾗ ﾔﾏﾄ</t>
  </si>
  <si>
    <t>貝　章太郎</t>
  </si>
  <si>
    <t>ｶｲ ｼｮｳﾀﾛｳ</t>
  </si>
  <si>
    <t>山口　裕星</t>
  </si>
  <si>
    <t>ﾔﾏｸﾞﾁ ﾕｳｾｲ</t>
  </si>
  <si>
    <t>上甲　嵩晃</t>
  </si>
  <si>
    <t>ｼﾞｮｳｺｳ ﾀｶｱｷ</t>
  </si>
  <si>
    <t>川田　遥斗</t>
  </si>
  <si>
    <t>ｶﾜﾀ ﾊﾙﾄ</t>
  </si>
  <si>
    <t>亀石　理穏</t>
  </si>
  <si>
    <t>ｶﾒｲｼ ﾘｵﾝ</t>
  </si>
  <si>
    <t>安田　麟太郎</t>
  </si>
  <si>
    <t>ﾔｽﾀﾞ ﾘﾝﾀﾛｳ</t>
  </si>
  <si>
    <t>角田　大夢</t>
  </si>
  <si>
    <t>ｽﾐﾀﾞ ﾋﾛﾑ</t>
  </si>
  <si>
    <t>中清水　律</t>
  </si>
  <si>
    <t>ﾅｶｼﾐｽﾞ ﾘﾂ</t>
  </si>
  <si>
    <t>林　祐太</t>
  </si>
  <si>
    <t>ﾊﾔｼ ﾕｳﾀ</t>
  </si>
  <si>
    <t>棚橋　永翔</t>
  </si>
  <si>
    <t>ﾀﾅﾊﾞｼ ｴｲﾄ</t>
  </si>
  <si>
    <t>榎　渚</t>
  </si>
  <si>
    <t>ｴﾉｷ ﾅｷﾞｻ</t>
  </si>
  <si>
    <t>中島　聡太</t>
  </si>
  <si>
    <t>ﾅｶｼﾞﾏ ｿｳﾀ</t>
  </si>
  <si>
    <t>小野田　拓真</t>
  </si>
  <si>
    <t>ｵﾉﾀﾞ ﾀｸﾏ</t>
  </si>
  <si>
    <t>池上　汀</t>
  </si>
  <si>
    <t>ｲｹｶﾞﾐ ﾐｷﾞﾜ</t>
  </si>
  <si>
    <t>稲垣　快飛</t>
  </si>
  <si>
    <t>ｵｵｲｿ ｶｽﾞﾔ</t>
  </si>
  <si>
    <t>谷埜　太郎</t>
  </si>
  <si>
    <t>ﾀﾆﾉ ﾀﾛｳ</t>
  </si>
  <si>
    <t>山縣　翔</t>
  </si>
  <si>
    <t>ﾔﾏｶﾞﾀ ｼｮｳ</t>
  </si>
  <si>
    <t>伴　優英</t>
  </si>
  <si>
    <t>ﾊﾞﾝ ﾕｳｴｲ</t>
  </si>
  <si>
    <t>服部　賢慎</t>
  </si>
  <si>
    <t>ﾊｯﾄﾘ ｹﾝｼﾝ</t>
  </si>
  <si>
    <t>戎　晴大</t>
  </si>
  <si>
    <t>ｴﾋﾞｽ ｾｲﾀﾞｲ</t>
  </si>
  <si>
    <t>岡　勇晴</t>
  </si>
  <si>
    <t>ｵｶ ｲﾊﾙ</t>
  </si>
  <si>
    <t>白井　誉</t>
  </si>
  <si>
    <t>ｼﾗｲ ﾎﾏﾚ</t>
  </si>
  <si>
    <t>田中　鷲仁生</t>
  </si>
  <si>
    <t>ﾀﾅｶ ｼﾞｭﾆｲ</t>
  </si>
  <si>
    <t>中谷　空楽</t>
  </si>
  <si>
    <t>ﾅｶﾀﾆ ｸｳｶﾞ</t>
  </si>
  <si>
    <t>斉藤　陸</t>
  </si>
  <si>
    <t>ｻｲﾄｳ ﾘｸ</t>
  </si>
  <si>
    <t>小住　渉太</t>
  </si>
  <si>
    <t>ｺｽﾐ ｼｮｳﾀ</t>
  </si>
  <si>
    <t>藤原　悠之</t>
  </si>
  <si>
    <t>ﾌｼﾞﾜﾗ ﾊﾙﾕｷ</t>
  </si>
  <si>
    <t>本多　力</t>
  </si>
  <si>
    <t>ﾎﾝﾀﾞ ﾁｶﾗ</t>
  </si>
  <si>
    <t>立花　玲磨</t>
  </si>
  <si>
    <t>ﾀﾁﾊﾞﾅ ﾘｮｳﾏ</t>
  </si>
  <si>
    <t>柳　琉雅</t>
  </si>
  <si>
    <t>ﾔﾅｷﾞ ﾘｭｳｶﾞ</t>
  </si>
  <si>
    <t>南　政希</t>
  </si>
  <si>
    <t>ﾐﾅﾐ ﾏｻｷ</t>
  </si>
  <si>
    <t>関　栖々弥</t>
  </si>
  <si>
    <t>ｾｷ ｽｽﾞﾔ</t>
  </si>
  <si>
    <t>道野　尊琉</t>
  </si>
  <si>
    <t>ﾐﾁﾉ ﾀｹﾙ</t>
  </si>
  <si>
    <t>櫻井　俊輔</t>
  </si>
  <si>
    <t>ｻｸﾗｲ ｼｭﾝｽｹ</t>
  </si>
  <si>
    <t>山本　靖斗</t>
  </si>
  <si>
    <t>ﾔﾏﾓﾄ ﾔｽﾄ</t>
  </si>
  <si>
    <t>神崎　隼人</t>
  </si>
  <si>
    <t>ｶﾝｻﾞｷ ﾊﾔﾄ</t>
  </si>
  <si>
    <t>河上　侑聖</t>
  </si>
  <si>
    <t>ｶﾜｶﾐ ﾕｳｾｲ</t>
  </si>
  <si>
    <t>平井　遥陽</t>
  </si>
  <si>
    <t>ﾋﾗｲ ﾊﾙﾋ</t>
  </si>
  <si>
    <t>ｶﾀｶﾜ ﾋﾛﾄ</t>
  </si>
  <si>
    <t>西村　圭柊</t>
  </si>
  <si>
    <t>ﾆｼﾑﾗ ｹｲｼｭｳ</t>
  </si>
  <si>
    <t>南　冠太</t>
  </si>
  <si>
    <t>ﾐﾅﾐ ｶﾝﾀ</t>
  </si>
  <si>
    <t>奥野　泰希</t>
  </si>
  <si>
    <t>ｵｸﾉ ﾀｲｷ</t>
  </si>
  <si>
    <t>髙橋　雄大</t>
  </si>
  <si>
    <t>ﾀｶﾊｼ ﾕｳﾀﾞｲ</t>
  </si>
  <si>
    <t>志手　奏太</t>
  </si>
  <si>
    <t>ｼﾃ ｿｳﾀ</t>
  </si>
  <si>
    <t>樋口　夢叶</t>
  </si>
  <si>
    <t>ﾋｸﾞﾁ ﾕｳﾄ</t>
  </si>
  <si>
    <t>木下　富美之</t>
  </si>
  <si>
    <t>ｷﾉｼﾀ ﾌﾐﾕｷ</t>
  </si>
  <si>
    <t>青山　泰樹</t>
  </si>
  <si>
    <t>ｱｵﾔﾏ ﾀｲｷ</t>
  </si>
  <si>
    <t>細見　昂輝</t>
  </si>
  <si>
    <t>ﾎｿﾐ ｺｳｷ</t>
  </si>
  <si>
    <t>梶山　大輝</t>
  </si>
  <si>
    <t>ｶｼﾞﾔﾏ ﾀﾞｲｷ</t>
  </si>
  <si>
    <t>樋口　聡一</t>
  </si>
  <si>
    <t>ﾋｸﾞﾁ ｿｳｲﾁ</t>
  </si>
  <si>
    <t>稲垣　喜一</t>
  </si>
  <si>
    <t>ｲﾅｶﾞｷ ﾖｼｶｽﾞ</t>
  </si>
  <si>
    <t>押谷　征明</t>
  </si>
  <si>
    <t>ｵｼﾀﾆ ﾊﾙ</t>
  </si>
  <si>
    <t>名代　涼真</t>
  </si>
  <si>
    <t>ﾅﾀﾞｲ ﾘｮｳﾏ</t>
  </si>
  <si>
    <t>若林　亮彦</t>
  </si>
  <si>
    <t>ﾜｶﾊﾞﾔｼ ﾖｼﾋｺ</t>
  </si>
  <si>
    <t>川口　航生</t>
  </si>
  <si>
    <t>ｶﾜｸﾞﾁ ｺｳｾｲ</t>
  </si>
  <si>
    <t>阪口　航太</t>
  </si>
  <si>
    <t>ｻｶｸﾞﾁ ｺｳﾀ</t>
  </si>
  <si>
    <t>大久保　康祐</t>
  </si>
  <si>
    <t>ｵｵｸﾎﾞ ｺｳｽｹ</t>
  </si>
  <si>
    <t>山口　裕士</t>
  </si>
  <si>
    <t>ﾔﾏｸﾞﾁ ﾕｳｼﾞ</t>
  </si>
  <si>
    <t>ﾀｶﾊｼ ﾕｳｲﾁﾛｳ</t>
  </si>
  <si>
    <t>武下　侃巧</t>
  </si>
  <si>
    <t>ﾀｹｼﾀ ｶﾝﾀ</t>
  </si>
  <si>
    <t>深沢　虎太朗</t>
  </si>
  <si>
    <t>ﾌｶｻﾜ ｺﾀﾛｳ</t>
  </si>
  <si>
    <t>藪内　拓望</t>
  </si>
  <si>
    <t>ﾔﾌﾞｳﾁ ﾀｸﾐ</t>
  </si>
  <si>
    <t>宮原　悠太</t>
  </si>
  <si>
    <t>ﾐﾔﾊﾗ ﾕｳﾀ</t>
  </si>
  <si>
    <t>三神　大翔</t>
  </si>
  <si>
    <t>ﾐｶﾐ ﾋﾛﾄ</t>
  </si>
  <si>
    <t>ﾊｾｶﾞﾜ ﾕｳｷ</t>
  </si>
  <si>
    <t>筑紫　公秀</t>
  </si>
  <si>
    <t>ﾂｸｼ ｷﾐﾋﾃﾞ</t>
  </si>
  <si>
    <t>文珠　榮太</t>
  </si>
  <si>
    <t>ﾓﾝｼﾞｭ ｴｲﾀ</t>
  </si>
  <si>
    <t>重村　波也斗</t>
  </si>
  <si>
    <t>ｼｹﾞﾑﾗ ﾊﾔﾄ</t>
  </si>
  <si>
    <t>中村　昊羽</t>
  </si>
  <si>
    <t>ﾅｶﾑﾗ ｺｳ</t>
  </si>
  <si>
    <t>三浦　慈音</t>
  </si>
  <si>
    <t>ﾐｳﾗ ｼﾞｵﾝ</t>
  </si>
  <si>
    <t>溝渕　遼太</t>
  </si>
  <si>
    <t>ﾐｿﾞﾌﾞﾁ ﾘｮｳﾀ</t>
  </si>
  <si>
    <t>政平　渉太</t>
  </si>
  <si>
    <t>ﾏｻﾋﾗ ｼｮｳﾀ</t>
  </si>
  <si>
    <t>山田　那月</t>
  </si>
  <si>
    <t>ﾔﾏﾀﾞ ﾅﾂｷ</t>
  </si>
  <si>
    <t>末武　勇樹</t>
  </si>
  <si>
    <t>ｽｴﾀｹ ﾕｳｷ</t>
  </si>
  <si>
    <t>ﾔﾌﾞﾆｼ ﾊﾔﾄ</t>
  </si>
  <si>
    <t>柳町　悠斗</t>
  </si>
  <si>
    <t>ﾔﾅｷﾞﾏﾁ ﾊﾙﾄ</t>
  </si>
  <si>
    <t>小野　竜之介</t>
  </si>
  <si>
    <t>ｵﾉ ﾘｭｳﾉｽｹ</t>
  </si>
  <si>
    <t>山岡　直生</t>
  </si>
  <si>
    <t>ﾔﾏｵｶ ﾅｵﾐ</t>
  </si>
  <si>
    <t>前田　朝陽</t>
  </si>
  <si>
    <t>ﾏｴﾀﾞ ｱｻﾋ</t>
  </si>
  <si>
    <t>田中　洋佑</t>
  </si>
  <si>
    <t>瀬戸　信成</t>
  </si>
  <si>
    <t>ｾﾄ ﾉﾌﾞﾅﾘ</t>
  </si>
  <si>
    <t>小島　伸介</t>
  </si>
  <si>
    <t>ｺｼﾞﾏ ｼﾝｽｹ</t>
  </si>
  <si>
    <t>北島　悠翔</t>
  </si>
  <si>
    <t>ｷﾀｼﾞﾏ ﾕｳﾄ</t>
  </si>
  <si>
    <t>水野　椋介</t>
  </si>
  <si>
    <t>ﾐｽﾞﾉ ﾘｮｳｽｹ</t>
  </si>
  <si>
    <t>太田　航生</t>
  </si>
  <si>
    <t>ｵｵﾀ ｺｳｾｲ</t>
  </si>
  <si>
    <t>山本　泰平</t>
  </si>
  <si>
    <t>ﾔﾏﾓﾄ ﾀｲﾍｲ</t>
  </si>
  <si>
    <t>ﾅｶﾀﾞ ﾊﾙﾄ</t>
  </si>
  <si>
    <t>安藤　誉純</t>
  </si>
  <si>
    <t>ｱﾝﾄﾞｳ ﾀｶｽﾞﾐ</t>
  </si>
  <si>
    <t>丹野　啓仁</t>
  </si>
  <si>
    <t>ﾀﾝﾉ ｹｲﾄ</t>
  </si>
  <si>
    <t>浦田　峻太朗</t>
  </si>
  <si>
    <t>ｳﾗﾀ ｼｭﾝﾀﾛｳ</t>
  </si>
  <si>
    <t>庄田　隆人</t>
  </si>
  <si>
    <t>ｼｮｳﾀﾞ ﾘｭｳﾄ</t>
  </si>
  <si>
    <t>中尾　亮介</t>
  </si>
  <si>
    <t>ﾅｶｵ ﾘｮｳｽｹ</t>
  </si>
  <si>
    <t>造田　隼佑</t>
  </si>
  <si>
    <t>ｿﾞｳﾀﾞ ｼｭﾝｽｹ</t>
  </si>
  <si>
    <t>北田　泰基</t>
  </si>
  <si>
    <t>ｷﾀﾀﾞ ﾀｲｷ</t>
  </si>
  <si>
    <t>吉田　和史</t>
  </si>
  <si>
    <t>ﾖｼﾀﾞ ｶｽﾞｼ</t>
  </si>
  <si>
    <t>新美　凌大</t>
  </si>
  <si>
    <t>ﾆｲﾐ ﾘｮｳﾀ</t>
  </si>
  <si>
    <t>山口　貴也</t>
  </si>
  <si>
    <t>ﾔﾏｸﾞﾁ ﾀｶﾔ</t>
  </si>
  <si>
    <t>赤松　和樹</t>
  </si>
  <si>
    <t>ｱｶﾏﾂ ｶｽﾞｷ</t>
  </si>
  <si>
    <t>古川　璃空</t>
  </si>
  <si>
    <t>ｺｶﾞﾜ ﾘｸ</t>
  </si>
  <si>
    <t>前田　充輝</t>
  </si>
  <si>
    <t>ﾏｴﾀﾞ ﾐﾂｷ</t>
  </si>
  <si>
    <t>浅野　公太</t>
  </si>
  <si>
    <t>ｱｻﾉ ｺｳﾀ</t>
  </si>
  <si>
    <t>中本　征汰</t>
  </si>
  <si>
    <t>ﾅｶﾓﾄ ｾｲﾀ</t>
  </si>
  <si>
    <t>坂本　晴紀</t>
  </si>
  <si>
    <t>ｻｶﾓﾄ ﾊﾙｷ</t>
  </si>
  <si>
    <t>米澤　陽平</t>
  </si>
  <si>
    <t>ﾖﾈｻﾞﾜ ﾖｳﾍｲ</t>
  </si>
  <si>
    <t>鷲見　健介</t>
  </si>
  <si>
    <t>ｽﾐ ｹﾝｽｹ</t>
  </si>
  <si>
    <t>川口　拓実</t>
  </si>
  <si>
    <t>ｶﾜｸﾞﾁ ﾀｸﾐ</t>
  </si>
  <si>
    <t>印藤　広翔</t>
  </si>
  <si>
    <t>ｲﾝﾄﾞｳ ﾋﾛﾄ</t>
  </si>
  <si>
    <t>川邊　直征</t>
  </si>
  <si>
    <t>ｶﾜﾅﾍﾞ ﾅｵﾕｷ</t>
  </si>
  <si>
    <t>足立　英士</t>
  </si>
  <si>
    <t>ｱﾀﾞﾁ ｴｲｼﾞ</t>
  </si>
  <si>
    <t>長野　董也</t>
  </si>
  <si>
    <t>ﾅｶﾞﾉ ﾄｳﾔ</t>
  </si>
  <si>
    <t>古田　智也</t>
  </si>
  <si>
    <t>ﾌﾙﾀ ﾄﾓﾔ</t>
  </si>
  <si>
    <t>廣田　悠磨</t>
  </si>
  <si>
    <t>ﾋﾛﾀ ﾕｳﾏ</t>
  </si>
  <si>
    <t>吉木　寛馬</t>
  </si>
  <si>
    <t>ﾖｼｷ ｶﾝﾏ</t>
  </si>
  <si>
    <t>本多　邦之</t>
  </si>
  <si>
    <t>ﾎﾝﾀﾞ ｸﾆﾕｷ</t>
  </si>
  <si>
    <t>島内　僚大</t>
  </si>
  <si>
    <t>ｼﾏｳﾁ ﾘｮｳﾀ</t>
  </si>
  <si>
    <t>吉川　烈央</t>
  </si>
  <si>
    <t>ﾖｼｶﾜ ﾚｵ</t>
  </si>
  <si>
    <t>松本　晶</t>
  </si>
  <si>
    <t>ﾏﾂﾓﾄ ｼｮｳ</t>
  </si>
  <si>
    <t>畝本　悠太</t>
  </si>
  <si>
    <t>ｳﾈﾓﾄ ﾕｳﾀ</t>
  </si>
  <si>
    <t>永安　正弥</t>
  </si>
  <si>
    <t>ﾅｶﾞﾔｽ ﾏｻﾔ</t>
  </si>
  <si>
    <t>辻脇　駿</t>
  </si>
  <si>
    <t>ﾂｼﾞﾜｷ ｼｭﾝ</t>
  </si>
  <si>
    <t>黒田　琥央佑</t>
  </si>
  <si>
    <t>ｸﾛﾀﾞ ｺｳｽｹ</t>
  </si>
  <si>
    <t>萩原　康介</t>
  </si>
  <si>
    <t>ﾊｷﾞﾜﾗ ｺｳｽｹ</t>
  </si>
  <si>
    <t>ｱｽﾞﾏ ﾘﾝﾀﾛｳ</t>
  </si>
  <si>
    <t>土居　弘季</t>
  </si>
  <si>
    <t>ﾄﾞｲ ﾋﾛｷ</t>
  </si>
  <si>
    <t>湊　大智</t>
  </si>
  <si>
    <t>ﾐﾅﾄ ﾀｲﾁ</t>
  </si>
  <si>
    <t>松原　蒼</t>
  </si>
  <si>
    <t>ﾏﾂﾊﾞﾗ ｱｵｲ</t>
  </si>
  <si>
    <t>前川　弘樹</t>
  </si>
  <si>
    <t>ﾏｴｶﾜ ﾋﾛｷ</t>
  </si>
  <si>
    <t>尾嶋　祥太</t>
  </si>
  <si>
    <t>ｵｼﾞﾏ ｼｮｳﾀ</t>
  </si>
  <si>
    <t>葛城　悠太</t>
  </si>
  <si>
    <t>ｶﾂﾗｷﾞ ﾕｳﾀ</t>
  </si>
  <si>
    <t>松村　泰知</t>
  </si>
  <si>
    <t>ﾏﾂﾑﾗ ﾀｲﾁ</t>
  </si>
  <si>
    <t>上地　白竜</t>
  </si>
  <si>
    <t>ｶﾐｼﾞ ﾊｸﾘｭｳ</t>
  </si>
  <si>
    <t>東本　匠</t>
  </si>
  <si>
    <t>ﾋｶﾞｼﾓﾄ ﾀｸﾐ</t>
  </si>
  <si>
    <t>日下　大誠</t>
  </si>
  <si>
    <t>ｸｻｶ ﾀｲｾｲ</t>
  </si>
  <si>
    <t>千田　晃士朗</t>
  </si>
  <si>
    <t>ｾﾝﾀﾞ ｺｳｼﾛｳ</t>
  </si>
  <si>
    <t>山田　翔悟</t>
  </si>
  <si>
    <t>ﾔﾏﾀﾞ ｼｮｳｺﾞ</t>
  </si>
  <si>
    <t>中嶋　律空</t>
  </si>
  <si>
    <t>ﾅｶｼﾞﾏ ﾘｸ</t>
  </si>
  <si>
    <t>浜守　光映</t>
  </si>
  <si>
    <t>ﾊﾏﾓﾘ ﾃﾙｷ</t>
  </si>
  <si>
    <t>吉川　大智</t>
  </si>
  <si>
    <t>ﾖｼｶﾜ ﾀﾞｲﾁ</t>
  </si>
  <si>
    <t>雨澤　優太</t>
  </si>
  <si>
    <t>ｱﾒｻﾞﾜ ﾕｳﾀ</t>
  </si>
  <si>
    <t>新田　翼</t>
  </si>
  <si>
    <t>ﾆｯﾀ ﾂﾊﾞｻ</t>
  </si>
  <si>
    <t>舛田　祥拓</t>
  </si>
  <si>
    <t>ﾏｽﾀﾞ ｼｮｳﾀｸ</t>
  </si>
  <si>
    <t>田口　直裕</t>
  </si>
  <si>
    <t>ﾀｸﾞﾁ ﾅｵﾋﾛ</t>
  </si>
  <si>
    <t>水野　輔</t>
  </si>
  <si>
    <t>ﾐｽﾞﾉ ﾀｽｸ</t>
  </si>
  <si>
    <t>石川　慎翔</t>
  </si>
  <si>
    <t>森本　晴倖</t>
  </si>
  <si>
    <t>ﾓﾘﾓﾄ ﾊﾙﾕｷ</t>
  </si>
  <si>
    <t>市　朋顕</t>
  </si>
  <si>
    <t>ｲﾁ ﾄﾓｱｷ</t>
  </si>
  <si>
    <t>倉本　晃汰</t>
  </si>
  <si>
    <t>ｸﾗﾓﾄ ｺｳﾀ</t>
  </si>
  <si>
    <t>後藤　聖空</t>
  </si>
  <si>
    <t>ｺﾞﾄｳ ｾｲｱ</t>
  </si>
  <si>
    <t>東川　大輝</t>
  </si>
  <si>
    <t>ﾋｶﾞｼｶﾜ ﾀﾞｲｷ</t>
  </si>
  <si>
    <t>山内　政成</t>
  </si>
  <si>
    <t>ﾔﾏｳﾁ ﾏｻﾅﾘ</t>
  </si>
  <si>
    <t>王前　成登</t>
  </si>
  <si>
    <t>ｵｳﾏｴ ﾅﾘﾄ</t>
  </si>
  <si>
    <t>石塚　洸汰朗</t>
  </si>
  <si>
    <t>ｲｼﾂﾞｶ ｺｳﾀﾛｳ</t>
  </si>
  <si>
    <t>竹内　隆騎</t>
  </si>
  <si>
    <t>ﾀｹｳﾁ ﾘｭｳｷ</t>
  </si>
  <si>
    <t>西田　錬哉</t>
  </si>
  <si>
    <t>ﾆｼﾀﾞ ﾚﾝﾔ</t>
  </si>
  <si>
    <t>森本　空凛</t>
  </si>
  <si>
    <t>ﾓﾘﾓﾄ ｿﾗ</t>
  </si>
  <si>
    <t>服部　暖大</t>
  </si>
  <si>
    <t>ﾊｯﾄﾘ ﾊﾙﾄ</t>
  </si>
  <si>
    <t>桑水流　和也</t>
  </si>
  <si>
    <t>ｸﾜｽﾞﾙ ｶｽﾞﾔ</t>
  </si>
  <si>
    <t>ｱｻｸﾗ ｹﾝﾀ</t>
  </si>
  <si>
    <t>蟹田　藍己</t>
  </si>
  <si>
    <t>ｶﾆﾀﾞ ｱｲｷ</t>
  </si>
  <si>
    <t>久谷　漣</t>
  </si>
  <si>
    <t>ﾋｻﾀﾆ ﾚﾝ</t>
  </si>
  <si>
    <t>西山　周汰</t>
  </si>
  <si>
    <t>ﾆｼﾔﾏ ｼｭｳﾀ</t>
  </si>
  <si>
    <t>山本　遥斗</t>
  </si>
  <si>
    <t>ﾔﾏﾓﾄ ﾊﾙﾄ</t>
  </si>
  <si>
    <t>山根　悠希</t>
  </si>
  <si>
    <t>ﾔﾏﾈ ﾕｳｷ</t>
  </si>
  <si>
    <t>山田　青生</t>
  </si>
  <si>
    <t>ﾔﾏﾀﾞ ｱｵｲ</t>
  </si>
  <si>
    <t>堅本　迅</t>
  </si>
  <si>
    <t>ｶﾀﾓﾄ ｼﾞﾝ</t>
  </si>
  <si>
    <t>西村　陽輝</t>
  </si>
  <si>
    <t>ﾆｼﾑﾗ ﾊﾙｷ</t>
  </si>
  <si>
    <t>光内　陽大</t>
  </si>
  <si>
    <t>ﾐﾂｳﾁ ﾊﾙﾄ</t>
  </si>
  <si>
    <t>石丸　巧人</t>
  </si>
  <si>
    <t>ｲｼﾏﾙ ｺｳﾄ</t>
  </si>
  <si>
    <t>足立　澪音</t>
  </si>
  <si>
    <t>ｱﾀﾞﾁ ﾚｵﾝ</t>
  </si>
  <si>
    <t>橋本　隆児</t>
  </si>
  <si>
    <t>ﾊｼﾓﾄ ﾘｭｳｼﾞ</t>
  </si>
  <si>
    <t>中西　拓海</t>
  </si>
  <si>
    <t>ﾅｶﾆｼ ﾀｸﾐ</t>
  </si>
  <si>
    <t>松井　優一</t>
  </si>
  <si>
    <t>ﾏﾂｲ ﾕｳｲﾁ</t>
  </si>
  <si>
    <t>竹内　篤史</t>
  </si>
  <si>
    <t>ﾀｹｳﾁ ｱﾂｼ</t>
  </si>
  <si>
    <t>中川　峻匡</t>
  </si>
  <si>
    <t>ﾅｶｶﾞﾜ ﾀｶﾏｻ</t>
  </si>
  <si>
    <t>栗岡　康成</t>
  </si>
  <si>
    <t>ｸﾘｵｶ ｺｳｾｲ</t>
  </si>
  <si>
    <t>駒井　聡一郎</t>
  </si>
  <si>
    <t>ｺﾏｲ ｿｳｲﾁﾛｳ</t>
  </si>
  <si>
    <t>石山　湧大</t>
  </si>
  <si>
    <t>ｲｼﾔﾏ ﾕｳﾀﾞｲ</t>
  </si>
  <si>
    <t>西宮　大貴</t>
  </si>
  <si>
    <t>ﾆｼﾐﾔ ﾀﾞｲｷ</t>
  </si>
  <si>
    <t>西村　倫之介</t>
  </si>
  <si>
    <t>ﾆｼﾑﾗ ﾘﾝﾉｽｹ</t>
  </si>
  <si>
    <t>西畑　太喜</t>
  </si>
  <si>
    <t>ﾆｼﾊﾀ ﾀｲｷ</t>
  </si>
  <si>
    <t>中澤　亮誇</t>
  </si>
  <si>
    <t>ﾅｶｻﾞﾜ ﾘｮｳｺﾞ</t>
  </si>
  <si>
    <t>ｲﾜﾀ ﾘﾝﾀﾛｳ</t>
  </si>
  <si>
    <t>大西　勧也</t>
  </si>
  <si>
    <t>ｵｵﾆｼ ﾕｷﾔ</t>
  </si>
  <si>
    <t>角本　尚也</t>
  </si>
  <si>
    <t>ｶｸﾓﾄ ﾅｵﾔ</t>
  </si>
  <si>
    <t>小田　匠人</t>
  </si>
  <si>
    <t>ｵﾀﾞ ﾀｸﾄ</t>
  </si>
  <si>
    <t>欅　晴仁</t>
  </si>
  <si>
    <t>ｹﾔｷ ﾊﾙﾄ</t>
  </si>
  <si>
    <t>小口　遥大</t>
  </si>
  <si>
    <t>ｺｸﾞﾁ ﾊﾙｷ</t>
  </si>
  <si>
    <t>豊田　太一</t>
  </si>
  <si>
    <t>ﾄﾖﾀﾞ ﾀｲﾁ</t>
  </si>
  <si>
    <t>中山　悟希</t>
  </si>
  <si>
    <t>ﾅｶﾔﾏ ｻﾄｷ</t>
  </si>
  <si>
    <t>湯本　朋生</t>
  </si>
  <si>
    <t>ﾕﾓﾄ ﾄﾓｷ</t>
  </si>
  <si>
    <t>谷山　達也</t>
  </si>
  <si>
    <t>ﾀﾆﾔﾏ ﾀﾂﾔ</t>
  </si>
  <si>
    <t>ｲﾉｳｴ ｼｭｳｼﾞﾛｳ</t>
  </si>
  <si>
    <t>川口　由一郎</t>
  </si>
  <si>
    <t>ｶﾜｸﾞﾁ ﾕｳｲﾁﾛｳ</t>
  </si>
  <si>
    <t>久世　羽駈</t>
  </si>
  <si>
    <t>ｸｾﾞ ﾊｸ</t>
  </si>
  <si>
    <t>浅井　理孔</t>
  </si>
  <si>
    <t>ｱｻｲ ﾘｸ</t>
  </si>
  <si>
    <t>田中　風雅</t>
  </si>
  <si>
    <t>ﾀﾅｶ ﾌｳｶﾞ</t>
  </si>
  <si>
    <t>中川　敬貴</t>
  </si>
  <si>
    <t>ﾅｶｶﾞﾜ ｻﾄｷ</t>
  </si>
  <si>
    <t>ｴﾅｶ ﾊﾙﾄ</t>
  </si>
  <si>
    <t>山下　蒼悟</t>
  </si>
  <si>
    <t>ﾔﾏｼﾀ ｿｳｺﾞ</t>
  </si>
  <si>
    <t>西山　直翔</t>
  </si>
  <si>
    <t>ﾆｼﾔﾏ ﾅｵﾄ</t>
  </si>
  <si>
    <t>中西　秀幸</t>
  </si>
  <si>
    <t>ﾅｶﾆｼ ﾋﾃﾞﾕｷ</t>
  </si>
  <si>
    <t>鈴木　柊</t>
  </si>
  <si>
    <t>ｽｽﾞｷ ｼｭｳ</t>
  </si>
  <si>
    <t>岡野　璃大</t>
  </si>
  <si>
    <t>ｵｶﾉ ﾘｵ</t>
  </si>
  <si>
    <t>前田　航太朗</t>
  </si>
  <si>
    <t>ﾏｴﾀﾞ ｺｳﾀﾛｳ</t>
  </si>
  <si>
    <t>中川　貴心</t>
  </si>
  <si>
    <t>ﾅｶｶﾞﾜ ｷｼﾝ</t>
  </si>
  <si>
    <t>赤尾　優斗</t>
  </si>
  <si>
    <t>ｱｶｵ ﾕｳﾄ</t>
  </si>
  <si>
    <t>秋岡　円</t>
  </si>
  <si>
    <t>ｱｷｵｶ ﾏﾙｲ</t>
  </si>
  <si>
    <t>足立　朱優</t>
  </si>
  <si>
    <t>ｱﾀﾞﾁ ｼｭｳﾔ</t>
  </si>
  <si>
    <t>中本　飛羽</t>
  </si>
  <si>
    <t>ﾅｶﾓﾄ ﾄﾜ</t>
  </si>
  <si>
    <t>小谷　歩</t>
  </si>
  <si>
    <t>ｺﾀﾆ ｱﾕﾑ</t>
  </si>
  <si>
    <t>秦野　暁人</t>
  </si>
  <si>
    <t>ﾊﾀﾉ ｱｷﾄ</t>
  </si>
  <si>
    <t>山本　隼大</t>
  </si>
  <si>
    <t>ﾔﾏﾓﾄ ｼｭﾝﾀ</t>
  </si>
  <si>
    <t>藤井　飛和</t>
  </si>
  <si>
    <t>ﾌｼﾞｲ ﾄﾜ</t>
  </si>
  <si>
    <t>船野　叶登</t>
  </si>
  <si>
    <t>ﾌﾈﾉ ｶﾅﾄ</t>
  </si>
  <si>
    <t>森本　優也</t>
  </si>
  <si>
    <t>ﾓﾘﾓﾄ ﾕｳﾔ</t>
  </si>
  <si>
    <t>竹内　隆真</t>
  </si>
  <si>
    <t>ﾀｹｳﾁ ﾘｭｳﾏ</t>
  </si>
  <si>
    <t>池上　健太</t>
  </si>
  <si>
    <t>宇佐　奏太</t>
  </si>
  <si>
    <t>ｳｻ ｿｳﾀ</t>
  </si>
  <si>
    <t>影山　麟太郎</t>
  </si>
  <si>
    <t>ｶｹﾞﾔﾏ ﾘﾝﾀﾛｳ</t>
  </si>
  <si>
    <t>相樂　創一</t>
  </si>
  <si>
    <t>ｻｶﾞﾗ ｿｳｲﾁ</t>
  </si>
  <si>
    <t>ｻﾄｳ ﾄｱ</t>
  </si>
  <si>
    <t>中村　拓登</t>
  </si>
  <si>
    <t>ﾅｶﾑﾗ ﾀｸﾄ</t>
  </si>
  <si>
    <t>森本　響</t>
  </si>
  <si>
    <t>ﾓﾘﾓﾄ ﾋﾋﾞｷ</t>
  </si>
  <si>
    <t>山口　優</t>
  </si>
  <si>
    <t>ﾔﾏｸﾞﾁ ﾕｳ</t>
  </si>
  <si>
    <t>大塚　公紀</t>
  </si>
  <si>
    <t>ｵｵﾂｶ ｺｳｷ</t>
  </si>
  <si>
    <t>篠田　大貴</t>
  </si>
  <si>
    <t>ｼﾉﾀﾞ ﾀﾞｲｷ</t>
  </si>
  <si>
    <t>仲地　昊輝</t>
  </si>
  <si>
    <t>ﾅｶﾁ ｺｳｷ</t>
  </si>
  <si>
    <t>ﾓﾘｼﾀ ﾀﾞｲｺﾞ</t>
  </si>
  <si>
    <t>ｶﾅｶﾞﾜ ﾜﾗｸ</t>
  </si>
  <si>
    <t>ﾂｷﾓﾄ ﾕｳｷ</t>
  </si>
  <si>
    <t>ｺﾊﾞﾔｼ ﾀﾞｲﾊ</t>
  </si>
  <si>
    <t>ﾐﾔｹ ﾘｸﾄ</t>
  </si>
  <si>
    <t>ﾔﾏﾑﾗ ﾊﾙﾄ</t>
  </si>
  <si>
    <t>ﾑﾗﾔﾏ ﾀｶﾄ</t>
  </si>
  <si>
    <t>ﾆｼﾊﾞﾀ ﾔﾏﾄ</t>
  </si>
  <si>
    <t>ｶｼﾏ ｶｽﾞｷ</t>
  </si>
  <si>
    <t>市川　波琉</t>
  </si>
  <si>
    <t>ｲﾁｶﾜ ﾊﾙ</t>
  </si>
  <si>
    <t>山本　海斗</t>
  </si>
  <si>
    <t>ﾔﾏﾓﾄ ｶｲﾄ</t>
  </si>
  <si>
    <t>桑野　康星</t>
  </si>
  <si>
    <t>ｸﾜﾉ ｺｳｾｲ</t>
  </si>
  <si>
    <t>ｱｷﾓﾄ ﾊﾝﾄ</t>
  </si>
  <si>
    <t>馬田　皓司</t>
  </si>
  <si>
    <t>ｳﾏﾀﾞ ｺｳｼﾞ</t>
  </si>
  <si>
    <t>犬束　亮太</t>
  </si>
  <si>
    <t>ｲﾇﾂﾞｶ ﾘｮｳﾀ</t>
  </si>
  <si>
    <t>神澤　悠斗</t>
  </si>
  <si>
    <t>ｶﾝｻﾞﾜ ﾕｳﾄ</t>
  </si>
  <si>
    <t>山田　英汰</t>
  </si>
  <si>
    <t>ﾔﾏﾀﾞ ｴｲﾀ</t>
  </si>
  <si>
    <t>上田　陽</t>
  </si>
  <si>
    <t>ｳｴﾀﾞ ﾊﾙ</t>
  </si>
  <si>
    <t>山根　琉偉</t>
  </si>
  <si>
    <t>ﾔﾏﾈ ﾙｲ</t>
  </si>
  <si>
    <t>石橋　誠司</t>
  </si>
  <si>
    <t>ｲｼﾊﾞｼ ｾｲｼﾞ</t>
  </si>
  <si>
    <t>永野　景聖</t>
  </si>
  <si>
    <t>ﾅｶﾞﾉ ｹｲｼｮｳ</t>
  </si>
  <si>
    <t>井上　隆世</t>
  </si>
  <si>
    <t>ｲﾉｳｴ ﾘｭｳｾｲ</t>
  </si>
  <si>
    <t>大屋鋪　燈矢</t>
  </si>
  <si>
    <t>ｵｵﾔｼｷ ﾄｳﾔ</t>
  </si>
  <si>
    <t>小野　明育</t>
  </si>
  <si>
    <t>ｵﾉ ｱｽｸ</t>
  </si>
  <si>
    <t>國友　勇旗</t>
  </si>
  <si>
    <t>ｸﾆﾄﾓ ｲｯｷ</t>
  </si>
  <si>
    <t>ｻｲﾄｳ ﾂﾊﾞｻ</t>
  </si>
  <si>
    <t>谷口　颯汰</t>
  </si>
  <si>
    <t>ﾀﾆｸﾞﾁ ｿｳﾀ</t>
  </si>
  <si>
    <t>津崎　颯大</t>
  </si>
  <si>
    <t>ﾂｻﾞｷ ｿｳﾀ</t>
  </si>
  <si>
    <t>中尾　香輝</t>
  </si>
  <si>
    <t>ﾅｶｵ ｺｳｷ</t>
  </si>
  <si>
    <t>藤本　虹輝</t>
  </si>
  <si>
    <t>ﾌｼﾞﾓﾄ ｺｳｷ</t>
  </si>
  <si>
    <t>藤本　健吾</t>
  </si>
  <si>
    <t>ﾌｼﾞﾓﾄ ｹﾝｺﾞ</t>
  </si>
  <si>
    <t>松浦　寛明</t>
  </si>
  <si>
    <t>ﾏﾂｳﾗ ﾋﾛｱｷ</t>
  </si>
  <si>
    <t>松山　瑠希</t>
  </si>
  <si>
    <t>ﾏﾂﾔﾏ ﾘｭｳｷ</t>
  </si>
  <si>
    <t>岡野　孝祐</t>
  </si>
  <si>
    <t>ｵｶﾉ ｺｳｽｹ</t>
  </si>
  <si>
    <t>モンパルゴンザレス　朗偉</t>
  </si>
  <si>
    <t>ﾓﾝﾊﾟﾙｺﾞﾝｻﾞﾚｽ ﾛｳｲ</t>
  </si>
  <si>
    <t>大西　陽那太</t>
  </si>
  <si>
    <t>ｵｵﾆｼ ﾋﾅﾀ</t>
  </si>
  <si>
    <t>奥　洪志郎</t>
  </si>
  <si>
    <t>ｵｸ ｺｳｼﾛｳ</t>
  </si>
  <si>
    <t>岸　亜室</t>
  </si>
  <si>
    <t>ｷｼ ｱﾑﾛ</t>
  </si>
  <si>
    <t>北川　幸人</t>
  </si>
  <si>
    <t>ｷﾀｶﾞﾜ ｻﾁﾄ</t>
  </si>
  <si>
    <t>北郷　泰都</t>
  </si>
  <si>
    <t>ｷﾀｺﾞｳ ﾋﾛﾄ</t>
  </si>
  <si>
    <t>北村　翔太</t>
  </si>
  <si>
    <t>ｷﾀﾑﾗ ｼｮｳﾀ</t>
  </si>
  <si>
    <t>小谷口　柚希</t>
  </si>
  <si>
    <t>ｺﾀﾆｸﾞﾁ ﾕｳｷ</t>
  </si>
  <si>
    <t>小浜　優太</t>
  </si>
  <si>
    <t>ｺﾊﾏ ﾕｳﾀ</t>
  </si>
  <si>
    <t>榊　洪晟</t>
  </si>
  <si>
    <t>ｻｶｷ ｺｳｾｲ</t>
  </si>
  <si>
    <t>櫻井　喬文</t>
  </si>
  <si>
    <t>ｻｸﾗｲ ﾀｶﾌﾐ</t>
  </si>
  <si>
    <t>末綱　真啓</t>
  </si>
  <si>
    <t>ｽｴﾂﾅ ﾏｻﾋﾛ</t>
  </si>
  <si>
    <t>園田　侑路</t>
  </si>
  <si>
    <t>ｿﾉﾀﾞ ﾕｳﾛ</t>
  </si>
  <si>
    <t>髙橋　俊介</t>
  </si>
  <si>
    <t>ﾀｶﾊｼ ｼｭﾝｽｹ</t>
  </si>
  <si>
    <t>ﾅｶﾞｻｷ ﾀｶﾋﾄ</t>
  </si>
  <si>
    <t>中谷　倖也</t>
  </si>
  <si>
    <t>ﾅｶﾀﾆ ﾕｷﾔ</t>
  </si>
  <si>
    <t>西窪　蒼太</t>
  </si>
  <si>
    <t>ﾆｼｸﾎﾞ ｿｳﾀ</t>
  </si>
  <si>
    <t>松岡　泰輝</t>
  </si>
  <si>
    <t>ﾏﾂｵｶ ﾀｲｷ</t>
  </si>
  <si>
    <t>松本　幸誠</t>
  </si>
  <si>
    <t>ﾏﾂﾓﾄ ｺｳｾｲ</t>
  </si>
  <si>
    <t>松山　幸樹</t>
  </si>
  <si>
    <t>ﾏﾂﾔﾏ ｺｳｷ</t>
  </si>
  <si>
    <t>三國　純輝</t>
  </si>
  <si>
    <t>ﾐｸﾆ ｱﾂｷ</t>
  </si>
  <si>
    <t>森田　愛琉</t>
  </si>
  <si>
    <t>ﾓﾘﾀ ｱｲﾙ</t>
  </si>
  <si>
    <t>安井　碧斗</t>
  </si>
  <si>
    <t>ﾔｽｲ ｱｷﾄ</t>
  </si>
  <si>
    <t>山田　俊男</t>
  </si>
  <si>
    <t>ﾔﾏﾀﾞ ﾄｼｵ</t>
  </si>
  <si>
    <t>山代　壱意</t>
  </si>
  <si>
    <t>ﾔﾏｼﾛ ｲﾁｲ</t>
  </si>
  <si>
    <t>山本　浩千</t>
  </si>
  <si>
    <t>ﾔﾏﾓﾄ ﾋﾛﾕｷ</t>
  </si>
  <si>
    <t>藪上　凜音</t>
  </si>
  <si>
    <t>ﾔﾌﾞｶﾞﾐ ﾘｵﾝ</t>
  </si>
  <si>
    <t>吉住　蒼太</t>
  </si>
  <si>
    <t>ﾖｼｽﾞﾐ ｿｳﾀ</t>
  </si>
  <si>
    <t>山崎　兼申</t>
  </si>
  <si>
    <t>ﾔﾏｻｷ ｹﾝｼﾝ</t>
  </si>
  <si>
    <t>田中　颯太</t>
  </si>
  <si>
    <t>ﾀﾅｶ ｿｳﾀ</t>
  </si>
  <si>
    <t>目秦　耕太郎</t>
  </si>
  <si>
    <t>ﾒﾊﾀ ｺｳﾀﾛｳ</t>
  </si>
  <si>
    <t>小川　昂太朗</t>
  </si>
  <si>
    <t>ｵｶﾞﾜ ｺｳﾀﾛｳ</t>
  </si>
  <si>
    <t>今井　海琉</t>
  </si>
  <si>
    <t>ｲﾏｲ ｶｲﾙ</t>
  </si>
  <si>
    <t>野田　陽希</t>
  </si>
  <si>
    <t>ﾉﾀﾞ ﾊﾙｷ</t>
  </si>
  <si>
    <t>上大門　良樹</t>
  </si>
  <si>
    <t>ｶﾐﾀﾞｲﾓﾝ ﾖｼｷ</t>
  </si>
  <si>
    <t>牧　昊正</t>
  </si>
  <si>
    <t>ﾏｷ ｺｳｾｲ</t>
  </si>
  <si>
    <t>ﾊﾔｼﾀﾞ ｶﾞｸﾀ</t>
  </si>
  <si>
    <t>井上　翔太</t>
  </si>
  <si>
    <t>ｲﾉｳｴ ｼｮｳﾀ</t>
  </si>
  <si>
    <t>柴田　凱</t>
  </si>
  <si>
    <t>ｼﾊﾞﾀ ｶﾞｲ</t>
  </si>
  <si>
    <t>松島　陽太</t>
  </si>
  <si>
    <t>ﾏﾂｼﾏ ﾖｳﾀ</t>
  </si>
  <si>
    <t>椿本　天鵬</t>
  </si>
  <si>
    <t>ﾂﾊﾞｷﾓﾄ ﾃﾝﾎｳ</t>
  </si>
  <si>
    <t>中尾　耕大</t>
  </si>
  <si>
    <t>ﾅｶｵ ｺｳﾀﾞｲ</t>
  </si>
  <si>
    <t>石井　晴</t>
  </si>
  <si>
    <t>ｲｼｲ ﾊﾙ</t>
  </si>
  <si>
    <t>山田　明空</t>
  </si>
  <si>
    <t>ﾔﾏﾀﾞ ﾊﾙｸ</t>
  </si>
  <si>
    <t>木村　泰靖</t>
  </si>
  <si>
    <t>ｷﾑﾗ ﾀｲｾｲ</t>
  </si>
  <si>
    <t>表　紡久</t>
  </si>
  <si>
    <t>ｵﾓﾃ ﾂﾑｸﾞ</t>
  </si>
  <si>
    <t>小山　創平</t>
  </si>
  <si>
    <t>ｺﾔﾏ ｿｳﾍｲ</t>
  </si>
  <si>
    <t>古谷　智幸</t>
  </si>
  <si>
    <t>ﾌﾙﾀﾆ ﾄﾓﾕｷ</t>
  </si>
  <si>
    <t>千崎　佑也</t>
  </si>
  <si>
    <t>ｾﾝｻﾞｷ ﾕｳﾔ</t>
  </si>
  <si>
    <t>木野　羽月</t>
  </si>
  <si>
    <t>岩根サロヴァーラ　ヘンリ</t>
  </si>
  <si>
    <t>ｲﾜﾈｻﾛｳﾞｧｰﾗ ﾍﾝﾘ</t>
  </si>
  <si>
    <t>伊與田　皓翔</t>
  </si>
  <si>
    <t>ｲﾖﾀ ﾋﾛﾄ</t>
  </si>
  <si>
    <t>角田　俊</t>
  </si>
  <si>
    <t>ﾂﾉﾀﾞ ｼｭﾝ</t>
  </si>
  <si>
    <t>杉村　瞭太</t>
  </si>
  <si>
    <t>ｽｷﾞﾑﾗ ﾘｮｳﾀ</t>
  </si>
  <si>
    <t>鍔井　凌羽</t>
  </si>
  <si>
    <t>ﾂﾊﾞｲ ﾘｮｳ</t>
  </si>
  <si>
    <t>島田　湧都</t>
  </si>
  <si>
    <t>ｼﾏﾀﾞ ﾕｳﾄ</t>
  </si>
  <si>
    <t>松本　有透</t>
  </si>
  <si>
    <t>ﾏﾂﾓﾄ ﾕｽﾞｷ</t>
  </si>
  <si>
    <t>狩野　悠太</t>
  </si>
  <si>
    <t>ｶﾉ ﾕｳﾀ</t>
  </si>
  <si>
    <t>大平　夏野人</t>
  </si>
  <si>
    <t>ｵｵﾋﾗ ｶﾔﾄ</t>
  </si>
  <si>
    <t>清水　陽生</t>
  </si>
  <si>
    <t>ｼﾐｽﾞ ﾊﾙｷ</t>
  </si>
  <si>
    <t>ﾊﾏﾀﾞ ｱｵｲ</t>
  </si>
  <si>
    <t>本西　悠真</t>
  </si>
  <si>
    <t>ﾓﾄﾆｼ ﾕｳﾏ</t>
  </si>
  <si>
    <t>姫野　シェイン</t>
  </si>
  <si>
    <t>ﾋﾒﾉ ｼｪｲﾝ</t>
  </si>
  <si>
    <t>鈴木　陸宇</t>
  </si>
  <si>
    <t>ｽｽﾞｷ ﾘｸｳ</t>
  </si>
  <si>
    <t>小池　生真</t>
  </si>
  <si>
    <t>ｺｲｹ ｼｮｳﾏ</t>
  </si>
  <si>
    <t>松本　准典</t>
  </si>
  <si>
    <t>ﾏﾂﾓﾄ ｼｭﾝｽｹ</t>
  </si>
  <si>
    <t>川嶋　望叶</t>
  </si>
  <si>
    <t>ｶﾜｼﾏ ﾉｿﾞﾐ</t>
  </si>
  <si>
    <t>青木　良真</t>
  </si>
  <si>
    <t>ｱｵｷ ﾘｮｳﾏ</t>
  </si>
  <si>
    <t>川上　大城</t>
  </si>
  <si>
    <t>ｶﾜｶﾐ ﾀﾞｲｷ</t>
  </si>
  <si>
    <t>臼井　貴哉</t>
  </si>
  <si>
    <t>ｳｽｲ ﾀｶﾔ</t>
  </si>
  <si>
    <t>阿部　皓太</t>
  </si>
  <si>
    <t>坂口　彰良</t>
  </si>
  <si>
    <t>ｻｶｸﾞﾁ ｱｷﾗ</t>
  </si>
  <si>
    <t>青山　昇平</t>
  </si>
  <si>
    <t>ｱｵﾔﾏ ｼｮｳﾍｲ</t>
  </si>
  <si>
    <t>須多　和希</t>
  </si>
  <si>
    <t>ｽﾀﾞ ｶｽﾞｷ</t>
  </si>
  <si>
    <t>ﾉﾀﾞｶ ﾚｵ</t>
  </si>
  <si>
    <t>石井　佑樹</t>
  </si>
  <si>
    <t>ｲｼｲ ﾕｳｷ</t>
  </si>
  <si>
    <t>神澤　るか</t>
  </si>
  <si>
    <t>ｶﾝｻﾞﾜ ﾙｶ</t>
  </si>
  <si>
    <t>藤山　太地</t>
  </si>
  <si>
    <t>ﾄﾔﾏ ﾀｲﾁ</t>
  </si>
  <si>
    <t>ｻﾄﾖｼ ｹｲﾀ</t>
  </si>
  <si>
    <t>鈴木　智徳</t>
  </si>
  <si>
    <t>ｽｽﾞｷ ﾄﾓﾉﾘ</t>
  </si>
  <si>
    <t>石橋　孝梓</t>
  </si>
  <si>
    <t>ｲｼﾊﾞｼ ﾀｶｼ</t>
  </si>
  <si>
    <t>宮松　諒</t>
  </si>
  <si>
    <t>ﾐﾔﾏﾂ ﾘｮｳ</t>
  </si>
  <si>
    <t>浦上　大和</t>
  </si>
  <si>
    <t>ｳﾗｶﾞﾐ ﾔﾏﾄ</t>
  </si>
  <si>
    <t>農本　駿</t>
  </si>
  <si>
    <t>ﾉｳﾓﾄ ｼｭﾝ</t>
  </si>
  <si>
    <t>神本　康介</t>
  </si>
  <si>
    <t>ｶﾐﾓﾄ ｺｳｽｹ</t>
  </si>
  <si>
    <t>江田　裕人</t>
  </si>
  <si>
    <t>ｴﾀﾞ ﾕｳﾄ</t>
  </si>
  <si>
    <t>田中　大晴</t>
  </si>
  <si>
    <t>ﾀﾅｶ ﾀｲｾｲ</t>
  </si>
  <si>
    <t>岡田　晴希</t>
  </si>
  <si>
    <t>ｵｶﾀﾞ ﾊﾙｷ</t>
  </si>
  <si>
    <t>上手　晴登</t>
  </si>
  <si>
    <t>ｶﾐﾃ ﾊﾙﾄ</t>
  </si>
  <si>
    <t>上手　颯太</t>
  </si>
  <si>
    <t>ｶﾐﾃ ｿｳﾀ</t>
  </si>
  <si>
    <t>土井　遥介</t>
  </si>
  <si>
    <t>ﾄﾞｲ ﾖｳｽｹ</t>
  </si>
  <si>
    <t>西尾　優冬</t>
  </si>
  <si>
    <t>ﾆｼｵ ﾕｳﾄ</t>
  </si>
  <si>
    <t>本山　凱生</t>
  </si>
  <si>
    <t>ﾓﾄﾔﾏ ｶｲｾｲ</t>
  </si>
  <si>
    <t>島瀬　裕次</t>
  </si>
  <si>
    <t>ｼﾏｾ ﾕｳｼﾞ</t>
  </si>
  <si>
    <t>福島　晴</t>
  </si>
  <si>
    <t>ﾌｸｼﾏ ﾊﾙ</t>
  </si>
  <si>
    <t>下村　響生</t>
  </si>
  <si>
    <t>ｼﾓﾑﾗ ﾋﾋﾞｷ</t>
  </si>
  <si>
    <t>稲岡　憲侑</t>
  </si>
  <si>
    <t>ｲﾅｵｶ ﾉﾘﾕｷ</t>
  </si>
  <si>
    <t>辻　飛向</t>
  </si>
  <si>
    <t>ﾂｼﾞ ﾋﾅﾀ</t>
  </si>
  <si>
    <t>瀬川　柊也</t>
  </si>
  <si>
    <t>ｾｶﾞﾜ ｼｭｳﾔ</t>
  </si>
  <si>
    <t>岡本　風太</t>
  </si>
  <si>
    <t>ｵｶﾓﾄ ﾌｳﾀ</t>
  </si>
  <si>
    <t>松上　隼和</t>
  </si>
  <si>
    <t>ﾏﾂｶﾞﾐ ﾊﾔﾄ</t>
  </si>
  <si>
    <t>杉本　直幸</t>
  </si>
  <si>
    <t>ｽｷﾞﾓﾄ ﾅｵﾕｷ</t>
  </si>
  <si>
    <t>横田　優斗</t>
  </si>
  <si>
    <t>ﾖｺﾀ ﾕｳﾄ</t>
  </si>
  <si>
    <t>ｷﾑﾗ ﾕｳｾｲ</t>
  </si>
  <si>
    <t>植村　陸人</t>
  </si>
  <si>
    <t>ｳｴﾑﾗ ﾘｸﾄ</t>
  </si>
  <si>
    <t>名原　弘晃</t>
  </si>
  <si>
    <t>ﾅﾊﾞﾗ ﾋﾛｱｷ</t>
  </si>
  <si>
    <t>古本　一磨</t>
  </si>
  <si>
    <t>ﾌﾙﾓﾄ ｶｽﾞﾏ</t>
  </si>
  <si>
    <t>播摩　奏人</t>
  </si>
  <si>
    <t>ﾊﾘﾏ ｶﾅﾄ</t>
  </si>
  <si>
    <t>田中　景</t>
  </si>
  <si>
    <t>ﾀﾅｶ ｹｲ</t>
  </si>
  <si>
    <t>山下　陽向</t>
  </si>
  <si>
    <t>ﾔﾏｼﾀ ﾋﾅﾀ</t>
  </si>
  <si>
    <t>足立　涼太</t>
  </si>
  <si>
    <t>ｱﾀﾞﾁ ﾘｮｳﾀ</t>
  </si>
  <si>
    <t>小嶋　龍真</t>
  </si>
  <si>
    <t>ｵｼﾞﾏ ﾀﾂﾏ</t>
  </si>
  <si>
    <t>石賀　遙斗</t>
  </si>
  <si>
    <t>ｲｼｶﾞ ﾊﾙﾄ</t>
  </si>
  <si>
    <t>北村　珀斗</t>
  </si>
  <si>
    <t>ｷﾀﾑﾗ ﾊｸﾄ</t>
  </si>
  <si>
    <t>松久　航太朗</t>
  </si>
  <si>
    <t>ﾏﾂﾋｻ ｺｳﾀﾛｳ</t>
  </si>
  <si>
    <t>森田　隼斗</t>
  </si>
  <si>
    <t>ﾓﾘﾀ ﾊﾔﾄ</t>
  </si>
  <si>
    <t>永田　翔洋</t>
  </si>
  <si>
    <t>ﾅｶﾞﾀ ｼｮｳﾖｳ</t>
  </si>
  <si>
    <t>山岸　諒也</t>
  </si>
  <si>
    <t>ﾔﾏｷﾞｼ ﾘｮｳﾔ</t>
  </si>
  <si>
    <t>水田　優貴</t>
  </si>
  <si>
    <t>ﾐｽﾞﾀ ﾕｳｷ</t>
  </si>
  <si>
    <t>ﾀｶｵｶ ｿﾗ</t>
  </si>
  <si>
    <t>勝本　健斗</t>
  </si>
  <si>
    <t>ｶﾂﾓﾄ ｹﾝﾄ</t>
  </si>
  <si>
    <t>足立　雅典</t>
  </si>
  <si>
    <t>ｱﾀﾞﾁ ﾏｻﾉﾘ</t>
  </si>
  <si>
    <t>射場　政利</t>
  </si>
  <si>
    <t>ｲﾊﾞ ﾏｻﾄｼ</t>
  </si>
  <si>
    <t>佐藤　琉輝也</t>
  </si>
  <si>
    <t>ｻﾄｳ ﾙｷﾔ</t>
  </si>
  <si>
    <t>小牧　蒼翔</t>
  </si>
  <si>
    <t>ｺﾏｷ ｱｵﾄ</t>
  </si>
  <si>
    <t>有村　優咲</t>
  </si>
  <si>
    <t>ｱﾘﾑﾗ ﾕｳｻｸ</t>
  </si>
  <si>
    <t>奥村　俊太</t>
  </si>
  <si>
    <t>ｵｸﾑﾗ ｼｭﾝﾀ</t>
  </si>
  <si>
    <t>井口　了輔</t>
  </si>
  <si>
    <t>ｲｸﾞﾁ ﾘｮｳｽｹ</t>
  </si>
  <si>
    <t>藤尾　伊三郎</t>
  </si>
  <si>
    <t>ﾌｼﾞｵ ｲｻﾌﾞﾛｳ</t>
  </si>
  <si>
    <t>窪井　晴大</t>
  </si>
  <si>
    <t>ｸﾎﾞｲ ﾊﾙﾄ</t>
  </si>
  <si>
    <t>伊藤　太輔</t>
  </si>
  <si>
    <t>ｲﾄｳ ﾀｲｽｹ</t>
  </si>
  <si>
    <t>堀内　悠斗</t>
  </si>
  <si>
    <t>ﾎﾘｳﾁ ﾕｳﾄ</t>
  </si>
  <si>
    <t>釜平　蒼空</t>
  </si>
  <si>
    <t>ｶﾏﾋﾗ ｿﾗ</t>
  </si>
  <si>
    <t>加治　大武</t>
  </si>
  <si>
    <t>ｶｼﾞ ﾋﾛﾑ</t>
  </si>
  <si>
    <t>牧田　一樹</t>
  </si>
  <si>
    <t>ﾏｷﾀ ｲﾂｷ</t>
  </si>
  <si>
    <t>三木　悠也</t>
  </si>
  <si>
    <t>ﾐｷ ﾕｳﾔ</t>
  </si>
  <si>
    <t>蓑輪　達灯</t>
  </si>
  <si>
    <t>ﾐﾉﾜ ﾀﾂﾄｳ</t>
  </si>
  <si>
    <t>山本　玲慈</t>
  </si>
  <si>
    <t>ﾔﾏﾓﾄ ﾚｲｼﾞ</t>
  </si>
  <si>
    <t>瀨戸　亮大</t>
  </si>
  <si>
    <t>ｾﾄ ﾘｮｳﾀ</t>
  </si>
  <si>
    <t>大矢　元気</t>
  </si>
  <si>
    <t>ｵｵﾔ ｹﾞﾝｷ</t>
  </si>
  <si>
    <t>小野山　明寿</t>
  </si>
  <si>
    <t>ｵﾉﾔﾏ ｱｷﾄｼ</t>
  </si>
  <si>
    <t>川居　睦弥</t>
  </si>
  <si>
    <t>ｶﾜｲ ﾑﾂﾔ</t>
  </si>
  <si>
    <t>野田　康介</t>
  </si>
  <si>
    <t>ﾉﾀﾞ ｺｳｽｹ</t>
  </si>
  <si>
    <t>舛田　優翔</t>
  </si>
  <si>
    <t>ﾏｽﾀﾞ ﾕｳﾄ</t>
  </si>
  <si>
    <t>岡本　真空</t>
  </si>
  <si>
    <t>ｵｶﾓﾄ ﾏｿﾗ</t>
  </si>
  <si>
    <t>山森　涼風</t>
  </si>
  <si>
    <t>ﾔﾏﾓﾘ ﾘｮｳ</t>
  </si>
  <si>
    <t>山下　大輝</t>
  </si>
  <si>
    <t>ﾔﾏｼﾀ ﾀﾞｲｷ</t>
  </si>
  <si>
    <t>小峰　蒼平</t>
  </si>
  <si>
    <t>ｺﾐﾈ ｿｳﾍｲ</t>
  </si>
  <si>
    <t>門野　稜平</t>
  </si>
  <si>
    <t>ｶﾄﾞﾉ ﾘｮｳﾍｲ</t>
  </si>
  <si>
    <t>齊藤　樹生</t>
  </si>
  <si>
    <t>ｻｲﾄｳ ｲﾂｷ</t>
  </si>
  <si>
    <t>橋爪　啓太朗</t>
  </si>
  <si>
    <t>ﾊｼﾂﾞﾒ ｹｲﾀﾛｳ</t>
  </si>
  <si>
    <t>小泉　航輝</t>
  </si>
  <si>
    <t>ｺｲｽﾞﾐ ｺｳｷ</t>
  </si>
  <si>
    <t>根塚　大暉</t>
  </si>
  <si>
    <t>ﾈﾂﾞｶ ﾀｲｷ</t>
  </si>
  <si>
    <t>榎原　拓海</t>
  </si>
  <si>
    <t>ｴﾊﾞﾗ ﾀｸﾐ</t>
  </si>
  <si>
    <t>大石　壮紀</t>
  </si>
  <si>
    <t>ｵｵｲｼ ｿｳｷ</t>
  </si>
  <si>
    <t>大道　真史</t>
  </si>
  <si>
    <t>ｵｵﾐﾁ ﾏｻｼ</t>
  </si>
  <si>
    <t>小島　翔太</t>
  </si>
  <si>
    <t>西　瑞稀</t>
  </si>
  <si>
    <t>ﾆｼ ﾐｽﾞｷ</t>
  </si>
  <si>
    <t>角田　大心</t>
  </si>
  <si>
    <t>ｽﾐﾀﾞ ﾀｲｼﾝ</t>
  </si>
  <si>
    <t>清永　真矢</t>
  </si>
  <si>
    <t>ｷﾖﾅｶﾞ ｼﾝﾔ</t>
  </si>
  <si>
    <t>塩見　章悟</t>
  </si>
  <si>
    <t>ｼｵﾐ ｼｮｳｺﾞ</t>
  </si>
  <si>
    <t>小澤　光輝</t>
  </si>
  <si>
    <t>ｺｻﾞﾜ ｺｳｷ</t>
  </si>
  <si>
    <t>竹内　皓哉</t>
  </si>
  <si>
    <t>ﾀｹｳﾁ ｺｳﾔ</t>
  </si>
  <si>
    <t>若野　直人</t>
  </si>
  <si>
    <t>ﾜｶﾉ ﾅｵﾄ</t>
  </si>
  <si>
    <t>中村　憲太郎</t>
  </si>
  <si>
    <t>ﾅｶﾑﾗ ｹﾝﾀﾛｳ</t>
  </si>
  <si>
    <t>今城　拓磨</t>
  </si>
  <si>
    <t>ｲﾏｼﾞｮｳ ﾀｸﾏ</t>
  </si>
  <si>
    <t>木村　亮汰</t>
  </si>
  <si>
    <t>ｷﾑﾗ ﾘｮｳﾀ</t>
  </si>
  <si>
    <t>ﾊﾏｻｷ ﾀｶﾔ</t>
  </si>
  <si>
    <t>福島　慎也</t>
  </si>
  <si>
    <t>ﾌｸｼﾏ ｼﾝﾔ</t>
  </si>
  <si>
    <t>三久保　祐咲</t>
  </si>
  <si>
    <t>ﾐｸﾎﾞ ﾕｳｻｸ</t>
  </si>
  <si>
    <t>吉田　知史</t>
  </si>
  <si>
    <t>ﾖｼﾀﾞ ﾄﾓﾋﾄ</t>
  </si>
  <si>
    <t>門馬　兜馬</t>
  </si>
  <si>
    <t>ｶﾄﾞﾏ ﾄｳﾏ</t>
  </si>
  <si>
    <t>武井　璃久</t>
  </si>
  <si>
    <t>ﾀｹｲ ﾘｸ</t>
  </si>
  <si>
    <t>上垣　好生</t>
  </si>
  <si>
    <t>ｳｴｶﾞｷ ﾖｼｷ</t>
  </si>
  <si>
    <t>吉原　陽大</t>
  </si>
  <si>
    <t>ﾖｼﾊﾗ ｻﾝﾀ</t>
  </si>
  <si>
    <t>水谷　匠吾</t>
  </si>
  <si>
    <t>ﾐｽﾞﾀﾆ ｼｮｳｺﾞ</t>
  </si>
  <si>
    <t>佐々木　大輝</t>
  </si>
  <si>
    <t>ｻｻｷ ﾀﾞｲｷ</t>
  </si>
  <si>
    <t>林口　京平</t>
  </si>
  <si>
    <t>ﾊﾔｼｸﾞﾁ ｷｮｳﾍｲ</t>
  </si>
  <si>
    <t>佐古　大樹</t>
  </si>
  <si>
    <t>ｻｺ ﾀﾞｲｷ</t>
  </si>
  <si>
    <t>小濱　秀太</t>
  </si>
  <si>
    <t>ｺﾊﾏ ｼｭｳﾀ</t>
  </si>
  <si>
    <t>伊藤　巧真</t>
  </si>
  <si>
    <t>五島　颯愛</t>
  </si>
  <si>
    <t>ｺﾞｼﾏ ｿｳｱ</t>
  </si>
  <si>
    <t>木瀬　裕介</t>
  </si>
  <si>
    <t>ｷｾ ﾕｳｽｹ</t>
  </si>
  <si>
    <t>中里　昊</t>
  </si>
  <si>
    <t>ﾅｶｻﾞﾄ ｿﾗ</t>
  </si>
  <si>
    <t>山崎　颯斗</t>
  </si>
  <si>
    <t>ﾔﾏｻｷ ﾊﾔﾄ</t>
  </si>
  <si>
    <t>大開　湧斗</t>
  </si>
  <si>
    <t>ｵｵﾋﾗｷ ﾕｳﾏ</t>
  </si>
  <si>
    <t>松本　康太郎</t>
  </si>
  <si>
    <t>ﾏﾂﾓﾄ ｺｳﾀﾛｳ</t>
  </si>
  <si>
    <t>宮坂　裕真</t>
  </si>
  <si>
    <t>ﾐﾔｻｶ ﾕｳﾏ</t>
  </si>
  <si>
    <t>中谷　太紀</t>
  </si>
  <si>
    <t>ﾅｶﾀﾆ ﾀｲｷ</t>
  </si>
  <si>
    <t>辻本　裕士</t>
  </si>
  <si>
    <t>ﾂｼﾞﾓﾄ ﾕｳｼ</t>
  </si>
  <si>
    <t>宮林　勇琉</t>
  </si>
  <si>
    <t>ﾐﾔﾊﾞﾔｼ ﾀｹﾙ</t>
  </si>
  <si>
    <t>安藤　暖都</t>
  </si>
  <si>
    <t>ｱﾝﾄﾞｳ ﾊﾙﾄ</t>
  </si>
  <si>
    <t>京免　知輝</t>
  </si>
  <si>
    <t>ｷｮｳﾒﾝ ﾄﾓｷ</t>
  </si>
  <si>
    <t>武田　真奈斗</t>
  </si>
  <si>
    <t>ﾀｹﾀﾞ ﾏﾅﾄ</t>
  </si>
  <si>
    <t>前川　剛志</t>
  </si>
  <si>
    <t>ﾏｴｶﾞﾜ ﾂﾖｼ</t>
  </si>
  <si>
    <t>樋笠　太郎</t>
  </si>
  <si>
    <t>ﾋｶﾞｻ ﾀﾛｳ</t>
  </si>
  <si>
    <t>岩本　幸介</t>
  </si>
  <si>
    <t>ｲﾜﾓﾄ ｺｳｽｹ</t>
  </si>
  <si>
    <t>田中　啓翔</t>
  </si>
  <si>
    <t>ﾀﾅｶ ｹｲﾄ</t>
  </si>
  <si>
    <t>D3</t>
  </si>
  <si>
    <t>KOR</t>
  </si>
  <si>
    <t>Yasumasa</t>
  </si>
  <si>
    <t>FUGONO</t>
  </si>
  <si>
    <t>KAMENOSONO</t>
  </si>
  <si>
    <t>JITSUDA</t>
  </si>
  <si>
    <t>Taishin</t>
  </si>
  <si>
    <t>KASUYA</t>
  </si>
  <si>
    <t>Eita</t>
  </si>
  <si>
    <t>Ora</t>
  </si>
  <si>
    <t>Nanaki</t>
  </si>
  <si>
    <t>HAMAJI</t>
  </si>
  <si>
    <t>UMEKAWA</t>
  </si>
  <si>
    <t>Rinnosuke</t>
  </si>
  <si>
    <t>MIYAJIMA</t>
  </si>
  <si>
    <t>OSAWA</t>
  </si>
  <si>
    <t>Chata</t>
  </si>
  <si>
    <t>KATSUDA</t>
  </si>
  <si>
    <t>KOMODA</t>
  </si>
  <si>
    <t>TOSHIMA</t>
  </si>
  <si>
    <t>TSURUTA</t>
  </si>
  <si>
    <t>KUSUKAMI</t>
  </si>
  <si>
    <t>Rio</t>
  </si>
  <si>
    <t>Yushin</t>
  </si>
  <si>
    <t>SHINODA</t>
  </si>
  <si>
    <t>NUMATA</t>
  </si>
  <si>
    <t>ABRAHAM</t>
  </si>
  <si>
    <t>Hikariosinachi</t>
  </si>
  <si>
    <t>KOCHI</t>
  </si>
  <si>
    <t>OKAHASHI</t>
  </si>
  <si>
    <t>Toranosuke</t>
  </si>
  <si>
    <t>Kippei</t>
  </si>
  <si>
    <t>Yua</t>
  </si>
  <si>
    <t>Oju</t>
  </si>
  <si>
    <t>INABA</t>
  </si>
  <si>
    <t>Tsukito</t>
  </si>
  <si>
    <t>TSUNODA</t>
  </si>
  <si>
    <t>SYUKURI</t>
  </si>
  <si>
    <t>MOTOHASHI</t>
  </si>
  <si>
    <t>DOE</t>
  </si>
  <si>
    <t>HABE</t>
  </si>
  <si>
    <t>SHITARA</t>
  </si>
  <si>
    <t>KOBATA</t>
  </si>
  <si>
    <t>SANEFUJI</t>
  </si>
  <si>
    <t>INUI</t>
  </si>
  <si>
    <t>KANADA</t>
  </si>
  <si>
    <t>UWAI</t>
  </si>
  <si>
    <t>OSHITA</t>
  </si>
  <si>
    <t>Manabu</t>
  </si>
  <si>
    <t>FUKUSHIMA</t>
  </si>
  <si>
    <t>HASHIGUCHI</t>
  </si>
  <si>
    <t>MUROTA</t>
  </si>
  <si>
    <t>KAJIYAMA</t>
  </si>
  <si>
    <t>Hyo</t>
  </si>
  <si>
    <t>WAKU</t>
  </si>
  <si>
    <t>MEGA</t>
  </si>
  <si>
    <t>RA</t>
  </si>
  <si>
    <t>Shimba</t>
  </si>
  <si>
    <t>SHIMOMOTO</t>
  </si>
  <si>
    <t>HISADA</t>
  </si>
  <si>
    <t>Ryushi</t>
  </si>
  <si>
    <t>HIDAKA</t>
  </si>
  <si>
    <t>Masayasu</t>
  </si>
  <si>
    <t>Kenyu</t>
  </si>
  <si>
    <t>Kohaku</t>
  </si>
  <si>
    <t>HIGAKI</t>
  </si>
  <si>
    <t>Yoshihito</t>
  </si>
  <si>
    <t>Ikko</t>
  </si>
  <si>
    <t>OZAWA</t>
  </si>
  <si>
    <t>Kishin</t>
  </si>
  <si>
    <t>HARASHINA</t>
  </si>
  <si>
    <t>Ayuki</t>
  </si>
  <si>
    <t>MASUYAMA</t>
  </si>
  <si>
    <t>SHIMANO</t>
  </si>
  <si>
    <t>AMAKO</t>
  </si>
  <si>
    <t>KAWAZOE</t>
  </si>
  <si>
    <t>SAPPA</t>
  </si>
  <si>
    <t>Soichi</t>
  </si>
  <si>
    <t>Yujin</t>
  </si>
  <si>
    <t>KAWARAHATA</t>
  </si>
  <si>
    <t>IWAO</t>
  </si>
  <si>
    <t>OKUNO</t>
  </si>
  <si>
    <t>Yo</t>
  </si>
  <si>
    <t>MORIYASU</t>
  </si>
  <si>
    <t>Tetsuma</t>
  </si>
  <si>
    <t>NAKAZONO</t>
  </si>
  <si>
    <t>Tatsunori</t>
  </si>
  <si>
    <t>TAKEGUCHI</t>
  </si>
  <si>
    <t>MOTOYOSHI</t>
  </si>
  <si>
    <t>KUZE</t>
  </si>
  <si>
    <t>OKUTSU</t>
  </si>
  <si>
    <t>OHATA</t>
  </si>
  <si>
    <t>Momo</t>
  </si>
  <si>
    <t>Rennosuke</t>
  </si>
  <si>
    <t>ISHIZAWA</t>
  </si>
  <si>
    <t>AMEMORI</t>
  </si>
  <si>
    <t>FUJISAKI</t>
  </si>
  <si>
    <t>Kazuharu</t>
  </si>
  <si>
    <t>KINBARA</t>
  </si>
  <si>
    <t>SHIRAHIGE</t>
  </si>
  <si>
    <t>Eiko</t>
  </si>
  <si>
    <t>Toki</t>
  </si>
  <si>
    <t>Seigo</t>
  </si>
  <si>
    <t>KAMEI</t>
  </si>
  <si>
    <t>KARIYAZONO</t>
  </si>
  <si>
    <t>KISHIMURA</t>
  </si>
  <si>
    <t>KINOUCHI</t>
  </si>
  <si>
    <t>Ichitaro</t>
  </si>
  <si>
    <t>KOHAMA</t>
  </si>
  <si>
    <t>Renon</t>
  </si>
  <si>
    <t>TAKAGISHI</t>
  </si>
  <si>
    <t>TAGAWA</t>
  </si>
  <si>
    <t>TAKEZAWA</t>
  </si>
  <si>
    <t>TAJIMA</t>
  </si>
  <si>
    <t>NAGAE</t>
  </si>
  <si>
    <t>NAKAZAKI</t>
  </si>
  <si>
    <t>NISHIUCHI</t>
  </si>
  <si>
    <t>Naruto</t>
  </si>
  <si>
    <t>NISHIZAWA</t>
  </si>
  <si>
    <t>HAZEMOTO</t>
  </si>
  <si>
    <t>HIROE</t>
  </si>
  <si>
    <t>Taimu</t>
  </si>
  <si>
    <t>HORIKAWA</t>
  </si>
  <si>
    <t>MACHI</t>
  </si>
  <si>
    <t>Shimon</t>
  </si>
  <si>
    <t>YANAGI</t>
  </si>
  <si>
    <t>YANADA</t>
  </si>
  <si>
    <t>MATSUMIYA</t>
  </si>
  <si>
    <t>IKENAGA</t>
  </si>
  <si>
    <t>TSUDA</t>
  </si>
  <si>
    <t>Yoko</t>
  </si>
  <si>
    <t>Kanaru</t>
  </si>
  <si>
    <t>JOKO</t>
  </si>
  <si>
    <t>KAMEISHI</t>
  </si>
  <si>
    <t>NAKASHIMIZU</t>
  </si>
  <si>
    <t>Ritsu</t>
  </si>
  <si>
    <t>TANABASHI</t>
  </si>
  <si>
    <t>ENOKI</t>
  </si>
  <si>
    <t>Nagisa</t>
  </si>
  <si>
    <t>ONODA</t>
  </si>
  <si>
    <t>Migiwa</t>
  </si>
  <si>
    <t>OISO</t>
  </si>
  <si>
    <t>Yuei</t>
  </si>
  <si>
    <t>EBISU</t>
  </si>
  <si>
    <t>Seidai</t>
  </si>
  <si>
    <t>Iharu</t>
  </si>
  <si>
    <t>Junii</t>
  </si>
  <si>
    <t>Kuga</t>
  </si>
  <si>
    <t>KOSUMI</t>
  </si>
  <si>
    <t>Haruyuki</t>
  </si>
  <si>
    <t>Chikara</t>
  </si>
  <si>
    <t>NAGATO</t>
  </si>
  <si>
    <t>Suzuya</t>
  </si>
  <si>
    <t>MICHINO</t>
  </si>
  <si>
    <t>Yasuto</t>
  </si>
  <si>
    <t>KANZAKI</t>
  </si>
  <si>
    <t>Haruhi</t>
  </si>
  <si>
    <t>KATAKAWA</t>
  </si>
  <si>
    <t>Keisyu</t>
  </si>
  <si>
    <t>Yuza</t>
  </si>
  <si>
    <t>SHITE</t>
  </si>
  <si>
    <t>Fumiyuki</t>
  </si>
  <si>
    <t>INAGAKI</t>
  </si>
  <si>
    <t>Yoshikazu</t>
  </si>
  <si>
    <t>OSHITANI</t>
  </si>
  <si>
    <t>NADAI</t>
  </si>
  <si>
    <t>Oto</t>
  </si>
  <si>
    <t>WAKABAYASHI</t>
  </si>
  <si>
    <t>FUKASAWA</t>
  </si>
  <si>
    <t>MIYAHARA</t>
  </si>
  <si>
    <t>MIKAMI</t>
  </si>
  <si>
    <t>Yuuki</t>
  </si>
  <si>
    <t>TSUKUSHI</t>
  </si>
  <si>
    <t>Kimihide</t>
  </si>
  <si>
    <t>MONJU</t>
  </si>
  <si>
    <t>Kou</t>
  </si>
  <si>
    <t>MIZOBUCHI</t>
  </si>
  <si>
    <t>MASAHIRA</t>
  </si>
  <si>
    <t>SUETAKE</t>
  </si>
  <si>
    <t>YABUNISHI</t>
  </si>
  <si>
    <t>YANAGIMACHI</t>
  </si>
  <si>
    <t>YAMAOKA</t>
  </si>
  <si>
    <t>Naomi</t>
  </si>
  <si>
    <t>SETO</t>
  </si>
  <si>
    <t>Nobunari</t>
  </si>
  <si>
    <t>Taihei</t>
  </si>
  <si>
    <t>Takazumi</t>
  </si>
  <si>
    <t>TANNO</t>
  </si>
  <si>
    <t>URATA</t>
  </si>
  <si>
    <t>SHODA</t>
  </si>
  <si>
    <t>ZODA</t>
  </si>
  <si>
    <t>NIIMI</t>
  </si>
  <si>
    <t>KOGAWA</t>
  </si>
  <si>
    <t>Mitsuki</t>
  </si>
  <si>
    <t>SUMI</t>
  </si>
  <si>
    <t>INDO</t>
  </si>
  <si>
    <t>KAWANABE</t>
  </si>
  <si>
    <t>Naoyuki</t>
  </si>
  <si>
    <t>YOSHIKI</t>
  </si>
  <si>
    <t>Kamma</t>
  </si>
  <si>
    <t>Kuniyuki</t>
  </si>
  <si>
    <t>MATSUSHIMA</t>
  </si>
  <si>
    <t>SHIMAUCHI</t>
  </si>
  <si>
    <t>UNEMOTO</t>
  </si>
  <si>
    <t>NAGAYASU</t>
  </si>
  <si>
    <t>TSUJIWAKI</t>
  </si>
  <si>
    <t>HAGIWARA</t>
  </si>
  <si>
    <t>MINATO</t>
  </si>
  <si>
    <t>Naohiro</t>
  </si>
  <si>
    <t>OJIMA</t>
  </si>
  <si>
    <t>KATSURAGI</t>
  </si>
  <si>
    <t>KAMIJI</t>
  </si>
  <si>
    <t>Hakuryu</t>
  </si>
  <si>
    <t>HIGASHIMOTO</t>
  </si>
  <si>
    <t>KUSAKA</t>
  </si>
  <si>
    <t>HAMAMORI</t>
  </si>
  <si>
    <t>Teruki</t>
  </si>
  <si>
    <t>AMEZAWA</t>
  </si>
  <si>
    <t>NITTA</t>
  </si>
  <si>
    <t>Shotaku</t>
  </si>
  <si>
    <t>TAGUCHI</t>
  </si>
  <si>
    <t>ICHI</t>
  </si>
  <si>
    <t>KURAMOTO</t>
  </si>
  <si>
    <t>Seia</t>
  </si>
  <si>
    <t>HIGASHIKAWA</t>
  </si>
  <si>
    <t>OMAE</t>
  </si>
  <si>
    <t>Narito</t>
  </si>
  <si>
    <t>ISHIZUKA</t>
  </si>
  <si>
    <t>ASAKURA</t>
  </si>
  <si>
    <t>KANIDA</t>
  </si>
  <si>
    <t>Aiki</t>
  </si>
  <si>
    <t>HISATANI</t>
  </si>
  <si>
    <t>NISIYAMA</t>
  </si>
  <si>
    <t>KATAMOTO</t>
  </si>
  <si>
    <t>ISHIMARU</t>
  </si>
  <si>
    <t>Koto</t>
  </si>
  <si>
    <t>Yuichi</t>
  </si>
  <si>
    <t>KURIOKA</t>
  </si>
  <si>
    <t>ISHIYAMA</t>
  </si>
  <si>
    <t>NISHIMIYA</t>
  </si>
  <si>
    <t>NISHIHATA</t>
  </si>
  <si>
    <t>KAKUMOTO</t>
  </si>
  <si>
    <t>KEYAKI</t>
  </si>
  <si>
    <t>KOGUCHI</t>
  </si>
  <si>
    <t>TANIYAMA</t>
  </si>
  <si>
    <t>Shujiro</t>
  </si>
  <si>
    <t>ENAKA</t>
  </si>
  <si>
    <t>Hideyuki</t>
  </si>
  <si>
    <t>AKIOKA</t>
  </si>
  <si>
    <t>Marui</t>
  </si>
  <si>
    <t>ADATI</t>
  </si>
  <si>
    <t>FUNENO</t>
  </si>
  <si>
    <t>USA</t>
  </si>
  <si>
    <t>SAGARA</t>
  </si>
  <si>
    <t>Toa</t>
  </si>
  <si>
    <t>TSUKIMOTO</t>
  </si>
  <si>
    <t>AKIMOTO</t>
  </si>
  <si>
    <t>Hanto</t>
  </si>
  <si>
    <t>UMADA</t>
  </si>
  <si>
    <t>INUZUKA</t>
  </si>
  <si>
    <t>KANZAWA</t>
  </si>
  <si>
    <t>OYASHIKI</t>
  </si>
  <si>
    <t>Asuku</t>
  </si>
  <si>
    <t>KUNITOMO</t>
  </si>
  <si>
    <t>Ikki</t>
  </si>
  <si>
    <t>TSUZAKI</t>
  </si>
  <si>
    <t>MOMPARTGONZALEZ</t>
  </si>
  <si>
    <t>Rouy</t>
  </si>
  <si>
    <t>OKU</t>
  </si>
  <si>
    <t>KISHI</t>
  </si>
  <si>
    <t>Amuro</t>
  </si>
  <si>
    <t>Sachito</t>
  </si>
  <si>
    <t>KITAGO</t>
  </si>
  <si>
    <t>KOTANIGUCHI</t>
  </si>
  <si>
    <t>SAKAKI</t>
  </si>
  <si>
    <t>SUETSUNA</t>
  </si>
  <si>
    <t>SONODA</t>
  </si>
  <si>
    <t>Yuro</t>
  </si>
  <si>
    <t>NAGASAKI</t>
  </si>
  <si>
    <t>Takahito</t>
  </si>
  <si>
    <t>NISHIKUBO</t>
  </si>
  <si>
    <t>MIKUNI</t>
  </si>
  <si>
    <t>Toshio</t>
  </si>
  <si>
    <t>Ichii</t>
  </si>
  <si>
    <t>YABUGAMI</t>
  </si>
  <si>
    <t>YOSHIZUMI</t>
  </si>
  <si>
    <t>MEHATA</t>
  </si>
  <si>
    <t>Kairu</t>
  </si>
  <si>
    <t>KAMIDAIMON</t>
  </si>
  <si>
    <t>Gakuta</t>
  </si>
  <si>
    <t>Gai</t>
  </si>
  <si>
    <t>TSUBAKIMOTO</t>
  </si>
  <si>
    <t>Tenho</t>
  </si>
  <si>
    <t>Haruku</t>
  </si>
  <si>
    <t>OMOTE</t>
  </si>
  <si>
    <t>Tsumugu</t>
  </si>
  <si>
    <t>KOYAMA</t>
  </si>
  <si>
    <t>Tomoyuki</t>
  </si>
  <si>
    <t>SENZAKI</t>
  </si>
  <si>
    <t>KINO</t>
  </si>
  <si>
    <t>IWANESALOVAARA</t>
  </si>
  <si>
    <t>Henri</t>
  </si>
  <si>
    <t>SUGIMURA</t>
  </si>
  <si>
    <t>TSUBAI</t>
  </si>
  <si>
    <t>OHIRA</t>
  </si>
  <si>
    <t>Kayato</t>
  </si>
  <si>
    <t>MOTONISHI</t>
  </si>
  <si>
    <t>HIMENO</t>
  </si>
  <si>
    <t>Shein</t>
  </si>
  <si>
    <t>NODAKA</t>
  </si>
  <si>
    <t>Ruka</t>
  </si>
  <si>
    <t>TOYAMA</t>
  </si>
  <si>
    <t>SATOYOSHI</t>
  </si>
  <si>
    <t>Takashi</t>
  </si>
  <si>
    <t>MIYAMATSU</t>
  </si>
  <si>
    <t>URAGAMI</t>
  </si>
  <si>
    <t>KAMITE</t>
  </si>
  <si>
    <t>MOTOYAMA</t>
  </si>
  <si>
    <t>Kaisei</t>
  </si>
  <si>
    <t>SHIMASE</t>
  </si>
  <si>
    <t>INAOKA</t>
  </si>
  <si>
    <t>MATSUGAMI</t>
  </si>
  <si>
    <t>NABARA</t>
  </si>
  <si>
    <t>FURUMOTO</t>
  </si>
  <si>
    <t>HARIMA</t>
  </si>
  <si>
    <t>TERANISHI</t>
  </si>
  <si>
    <t>Tatsuma</t>
  </si>
  <si>
    <t>ISHIGA</t>
  </si>
  <si>
    <t>MATSUHISA</t>
  </si>
  <si>
    <t>Shoyo</t>
  </si>
  <si>
    <t>KATSUMOTO</t>
  </si>
  <si>
    <t>IBA</t>
  </si>
  <si>
    <t>KOMAKI</t>
  </si>
  <si>
    <t>ARIMURA</t>
  </si>
  <si>
    <t>FUJIO</t>
  </si>
  <si>
    <t>Isaburo</t>
  </si>
  <si>
    <t>KUBOI</t>
  </si>
  <si>
    <t>KAMAHIRA</t>
  </si>
  <si>
    <t>MAKITA</t>
  </si>
  <si>
    <t>WAKISAKA</t>
  </si>
  <si>
    <t>MINOWA</t>
  </si>
  <si>
    <t>Tatsuto</t>
  </si>
  <si>
    <t>OYA</t>
  </si>
  <si>
    <t>ONOYAMA</t>
  </si>
  <si>
    <t>Mutsuya</t>
  </si>
  <si>
    <t>Masora</t>
  </si>
  <si>
    <t>YAMAMORI</t>
  </si>
  <si>
    <t>KOMINE</t>
  </si>
  <si>
    <t>KADONO</t>
  </si>
  <si>
    <t>HASHIZUME</t>
  </si>
  <si>
    <t>NEZUKA</t>
  </si>
  <si>
    <t>EBARA</t>
  </si>
  <si>
    <t>Soki</t>
  </si>
  <si>
    <t>OMICHI</t>
  </si>
  <si>
    <t>SHIOMI</t>
  </si>
  <si>
    <t>KOZAWA</t>
  </si>
  <si>
    <t>Koya</t>
  </si>
  <si>
    <t>WAKANO</t>
  </si>
  <si>
    <t>IMAJO</t>
  </si>
  <si>
    <t>MIKUBO</t>
  </si>
  <si>
    <t>Tomohito</t>
  </si>
  <si>
    <t>KADOMA</t>
  </si>
  <si>
    <t>UEGAKI</t>
  </si>
  <si>
    <t>HAYASHIGUCHI</t>
  </si>
  <si>
    <t>Kyohei</t>
  </si>
  <si>
    <t>GOSHIMA</t>
  </si>
  <si>
    <t>Soa</t>
  </si>
  <si>
    <t>KISE</t>
  </si>
  <si>
    <t>NAKAZATO</t>
  </si>
  <si>
    <t>OHIRAKI</t>
  </si>
  <si>
    <t>MIYABAYASHI</t>
  </si>
  <si>
    <t>KYOMEN</t>
  </si>
  <si>
    <t>HIGASA</t>
  </si>
  <si>
    <t>OGURI</t>
  </si>
  <si>
    <t>UEHARA</t>
  </si>
  <si>
    <t>第103回関西学生陸上競技対校選手権大会</t>
    <rPh sb="0" eb="1">
      <t>ダイ</t>
    </rPh>
    <rPh sb="4" eb="5">
      <t>カイ</t>
    </rPh>
    <rPh sb="5" eb="9">
      <t>カンサイガクセイ</t>
    </rPh>
    <rPh sb="9" eb="13">
      <t>リクジョウキョウギ</t>
    </rPh>
    <rPh sb="13" eb="15">
      <t>タイコウ</t>
    </rPh>
    <rPh sb="15" eb="20">
      <t>センシュケンタイカイ</t>
    </rPh>
    <phoneticPr fontId="2"/>
  </si>
  <si>
    <t>和歌山県立医科大学</t>
  </si>
  <si>
    <t>Wakayama Medical Univ.</t>
  </si>
  <si>
    <t>大阪電気通信大学</t>
  </si>
  <si>
    <t>Osaka Electro-Communication Univ.</t>
  </si>
  <si>
    <t>阪南大学</t>
  </si>
  <si>
    <t>Hannan Univ.</t>
  </si>
  <si>
    <t>園田学園大学</t>
  </si>
  <si>
    <t>園田学園大</t>
  </si>
  <si>
    <t>ｿﾉﾀﾞｶﾞｸｴﾝﾀﾞｲ</t>
  </si>
  <si>
    <t>Sonoda Univ.</t>
  </si>
  <si>
    <t>関西医療大学</t>
  </si>
  <si>
    <t>Kansai Univ. of Health Sciences</t>
  </si>
  <si>
    <t>奈良</t>
  </si>
  <si>
    <t>和歌山</t>
  </si>
  <si>
    <t>滋賀</t>
  </si>
  <si>
    <t>2025年関西学生男子50傑に掲載されている</t>
    <phoneticPr fontId="2"/>
  </si>
  <si>
    <t>兵庫県</t>
  </si>
  <si>
    <t>大阪府</t>
  </si>
  <si>
    <t>広島県</t>
  </si>
  <si>
    <t>和歌山県</t>
  </si>
  <si>
    <t>奈良県</t>
  </si>
  <si>
    <t>岡山県</t>
  </si>
  <si>
    <t>長野県</t>
  </si>
  <si>
    <t>京都府</t>
  </si>
  <si>
    <t>愛知県</t>
  </si>
  <si>
    <t>学連</t>
  </si>
  <si>
    <t>静岡県</t>
  </si>
  <si>
    <t>千葉県</t>
  </si>
  <si>
    <t>蒋田　誠志</t>
  </si>
  <si>
    <t>福岡県</t>
  </si>
  <si>
    <t>滋賀県</t>
  </si>
  <si>
    <t>山口県</t>
  </si>
  <si>
    <t>西澤　茂輝</t>
  </si>
  <si>
    <t>ﾆｼｻﾞﾜ ｼｹﾞｷ</t>
  </si>
  <si>
    <t>西野　琥珀</t>
  </si>
  <si>
    <t>ﾆｼﾉ ｺﾊｸ</t>
  </si>
  <si>
    <t>原嶋　斗真</t>
  </si>
  <si>
    <t>ﾊﾗｼﾏ ﾄｳﾏ</t>
  </si>
  <si>
    <t>河北　知哉</t>
  </si>
  <si>
    <t>ｶﾜｷﾀ ﾄﾓﾔ</t>
  </si>
  <si>
    <t>徳島県</t>
  </si>
  <si>
    <t>岡野　瑚道</t>
  </si>
  <si>
    <t>ｵｶﾉ ｺﾄﾞｳ</t>
  </si>
  <si>
    <t>松尾　晃成</t>
  </si>
  <si>
    <t>ﾏﾂｵ ｺｳｾｲ</t>
  </si>
  <si>
    <t>奥田　将生</t>
  </si>
  <si>
    <t>ｵｸﾀﾞ ｼﾞｮｳ</t>
  </si>
  <si>
    <t>高崎　航希</t>
  </si>
  <si>
    <t>ﾀｶｻｷ ｺｳｷ</t>
  </si>
  <si>
    <t>倉本　直弥</t>
  </si>
  <si>
    <t>ｸﾗﾓﾄ ﾅｵﾔ</t>
  </si>
  <si>
    <t>田口　隼也</t>
  </si>
  <si>
    <t>ﾀｸﾞﾁ ｼｭﾝﾔ</t>
  </si>
  <si>
    <t>中村　心宝</t>
  </si>
  <si>
    <t>ﾅｶﾑﾗ ｼﾎｳ</t>
  </si>
  <si>
    <t>吉田　湧真</t>
  </si>
  <si>
    <t>戸津　春舞</t>
  </si>
  <si>
    <t>ﾄﾂ ﾊﾙﾏ</t>
  </si>
  <si>
    <t>藤原　悠宇</t>
  </si>
  <si>
    <t>ﾌｼﾞﾜﾗ ﾕｳ</t>
  </si>
  <si>
    <t>延原　羽海</t>
  </si>
  <si>
    <t>ﾉﾌﾞﾊﾗ ｳﾐ</t>
  </si>
  <si>
    <t>宗田　澄海</t>
  </si>
  <si>
    <t>ｿｳﾀﾞ ｽｶｲ</t>
  </si>
  <si>
    <t>田中　謙信</t>
  </si>
  <si>
    <t>ﾀﾅｶ ｹﾝｼﾝ</t>
  </si>
  <si>
    <t>田中　玲央</t>
  </si>
  <si>
    <t>ﾀﾅｶ ﾚｵ</t>
  </si>
  <si>
    <t>黒田　陸斗</t>
  </si>
  <si>
    <t>ｸﾛﾀﾞ ﾘｸﾄ</t>
  </si>
  <si>
    <t>小西　修司</t>
  </si>
  <si>
    <t>ｺﾆｼ ｼｭｳｼﾞ</t>
  </si>
  <si>
    <t>香川県</t>
  </si>
  <si>
    <t>岡谷　佑星</t>
  </si>
  <si>
    <t>ｵｶﾀﾆ ﾕｳｾｲ</t>
  </si>
  <si>
    <t>廣瀨　耀天</t>
  </si>
  <si>
    <t>ﾋﾛｾ ｱｷﾀｶ</t>
  </si>
  <si>
    <t>樋山　輝利也</t>
  </si>
  <si>
    <t>ﾋﾔﾏ ｷﾘﾔ</t>
  </si>
  <si>
    <t>西岡　大地</t>
  </si>
  <si>
    <t>ﾆｼｵｶ ﾀﾞｲﾁ</t>
  </si>
  <si>
    <t>奥田　颯太</t>
  </si>
  <si>
    <t>ｵｸﾀﾞ ｿｳﾀ</t>
  </si>
  <si>
    <t>源　遥弥</t>
  </si>
  <si>
    <t>ｹﾞﾝ ﾊﾙﾔ</t>
  </si>
  <si>
    <t>小林　蓮大</t>
  </si>
  <si>
    <t>ｺﾊﾞﾔｼ ﾚﾝﾀ</t>
  </si>
  <si>
    <t>玉置　智大</t>
  </si>
  <si>
    <t>ﾀﾏｷ ﾄﾓﾋﾛ</t>
  </si>
  <si>
    <t>坂本　慧</t>
  </si>
  <si>
    <t>ｻｶﾓﾄ ｹｲ</t>
  </si>
  <si>
    <t>山口　開士</t>
  </si>
  <si>
    <t>ﾔﾏｸﾞﾁ ｶｲﾄ</t>
  </si>
  <si>
    <t>福島　光成</t>
  </si>
  <si>
    <t>ﾌｸｼﾏ ｺｳｾｲ</t>
  </si>
  <si>
    <t>オリビエ　真之亜</t>
  </si>
  <si>
    <t>ｵﾘﾋﾞｴ ﾏﾉｱ</t>
  </si>
  <si>
    <t>春名　修人</t>
  </si>
  <si>
    <t>ﾊﾙﾅ ｼｭｳﾄ</t>
  </si>
  <si>
    <t>田下　大翔</t>
  </si>
  <si>
    <t>ﾀｼﾞﾀ ﾊﾙﾄ</t>
  </si>
  <si>
    <t>栗原　隼之介</t>
  </si>
  <si>
    <t>ｸﾘﾊﾗ ｼｭﾝﾉｽｹ</t>
  </si>
  <si>
    <t>福田　武琉</t>
  </si>
  <si>
    <t>ﾌｸﾀﾞ ﾀｹﾙ</t>
  </si>
  <si>
    <t>隈部　湊</t>
  </si>
  <si>
    <t>ｸﾏﾍﾞ ﾐﾅﾄ</t>
  </si>
  <si>
    <t>玉井　直太朗</t>
  </si>
  <si>
    <t>ﾀﾏｲ ﾅｵﾀﾛｳ</t>
  </si>
  <si>
    <t>佐藤　楓太</t>
  </si>
  <si>
    <t>ｻﾄｳ ﾌｳﾀ</t>
  </si>
  <si>
    <t>青野　友陽</t>
  </si>
  <si>
    <t>ｱｵﾉ ﾕｳﾋ</t>
  </si>
  <si>
    <t>前田　晃汰</t>
  </si>
  <si>
    <t>ﾏｴﾀﾞ ｺｳﾀ</t>
  </si>
  <si>
    <t>宮城県</t>
  </si>
  <si>
    <t>前田　浬</t>
  </si>
  <si>
    <t>ﾏｴﾀﾞ ｶｲﾘ</t>
  </si>
  <si>
    <t>原田　青空</t>
  </si>
  <si>
    <t>ﾊﾗﾀﾞ ｾｲﾗ</t>
  </si>
  <si>
    <t>松山　怜平</t>
  </si>
  <si>
    <t>ﾏﾂﾔﾏ ﾘｮｳﾍｲ</t>
  </si>
  <si>
    <t>多賀野　樹</t>
  </si>
  <si>
    <t>ﾀｶﾞﾉ ｲﾂｷ</t>
  </si>
  <si>
    <t>中野　功太郎</t>
  </si>
  <si>
    <t>ﾅｶﾉ ｺｳﾀﾛｳ</t>
  </si>
  <si>
    <t>長尾　颯太郎</t>
  </si>
  <si>
    <t>ﾅｶﾞｵ ｿｳﾀﾛｳ</t>
  </si>
  <si>
    <t>上前　音和</t>
  </si>
  <si>
    <t>ｳｴﾏｴ ﾄﾜ</t>
  </si>
  <si>
    <t>宮川　澄也</t>
  </si>
  <si>
    <t>ﾐﾔｶﾞﾜ ﾄｳﾔ</t>
  </si>
  <si>
    <t>福島　遙</t>
  </si>
  <si>
    <t>ﾌｸｼﾏ ﾊﾙｶ</t>
  </si>
  <si>
    <t>宮崎県</t>
  </si>
  <si>
    <t>北海道</t>
  </si>
  <si>
    <t>神奈川県</t>
  </si>
  <si>
    <t>埼玉県</t>
  </si>
  <si>
    <t>茨城県</t>
  </si>
  <si>
    <t>山形県</t>
  </si>
  <si>
    <t>岐阜県</t>
  </si>
  <si>
    <t>髙屋　天海</t>
  </si>
  <si>
    <t>濵　良太</t>
  </si>
  <si>
    <t>大分県</t>
  </si>
  <si>
    <t>沖縄県</t>
  </si>
  <si>
    <t>石川県</t>
  </si>
  <si>
    <t>三重県</t>
  </si>
  <si>
    <t>ﾋｶﾞｼｼﾞﾏ ﾋﾛｱｷ</t>
  </si>
  <si>
    <t>藤﨑　連汰</t>
  </si>
  <si>
    <t>ﾐﾂﾓﾘ ｻｸﾀﾛｳ</t>
  </si>
  <si>
    <t>矢谷　隆斗</t>
  </si>
  <si>
    <t>ﾔﾀﾆ ﾘｭｳﾄ</t>
  </si>
  <si>
    <t>山田　翔月</t>
  </si>
  <si>
    <t>ﾔﾏﾀﾞ ｶﾂﾞｷ</t>
  </si>
  <si>
    <t>末永　智士</t>
  </si>
  <si>
    <t>ｽｴﾅｶﾞ ｻﾄｼ</t>
  </si>
  <si>
    <t>地主　怜央</t>
  </si>
  <si>
    <t>ｼﾞﾇｼ ﾚｵ</t>
  </si>
  <si>
    <t>橋本　康汰</t>
  </si>
  <si>
    <t>ﾊｼﾓﾄ ｺｳﾀ</t>
  </si>
  <si>
    <t>愛媛県</t>
  </si>
  <si>
    <t>森下　開陸</t>
  </si>
  <si>
    <t>ﾓﾘｼﾀ ｶｲﾘ</t>
  </si>
  <si>
    <t>水野　颯也</t>
  </si>
  <si>
    <t>ﾐｽﾞﾉ ｿｳﾔ</t>
  </si>
  <si>
    <t>岩崎　蒼史</t>
  </si>
  <si>
    <t>ｲﾜｻﾞｷ ｿｳｼ</t>
  </si>
  <si>
    <t>岡田　昂明</t>
  </si>
  <si>
    <t>ｵｶﾀﾞ ｺｳﾒｲ</t>
  </si>
  <si>
    <t>野口　蓮斗</t>
  </si>
  <si>
    <t>ﾉｸﾞﾁ ﾚﾝﾄ</t>
  </si>
  <si>
    <t>廣畑　来夢</t>
  </si>
  <si>
    <t>ﾋﾛﾊﾀ ﾗｲﾑ</t>
  </si>
  <si>
    <t>森　悠貴</t>
  </si>
  <si>
    <t>ﾓﾘ ﾕｳｷ</t>
  </si>
  <si>
    <t>蟹江　陽仁</t>
  </si>
  <si>
    <t>ｶﾆｴ ﾊﾙﾋﾄ</t>
  </si>
  <si>
    <t>間宮　佑斗</t>
  </si>
  <si>
    <t>ﾏﾐﾔ ﾕｳﾄ</t>
  </si>
  <si>
    <t>橋本　悠希</t>
  </si>
  <si>
    <t>ﾊｼﾓﾄ ﾕｳｷ</t>
  </si>
  <si>
    <t>藤田　康祐</t>
  </si>
  <si>
    <t>ﾌｼﾞﾀ ｺｳｽｹ</t>
  </si>
  <si>
    <t>倉林　大和</t>
  </si>
  <si>
    <t>ｸﾗﾊﾞﾔｼ ﾔﾏﾄ</t>
  </si>
  <si>
    <t>長門　稜汰</t>
  </si>
  <si>
    <t>ﾅｶﾞﾄ ﾘｮｳﾀ</t>
  </si>
  <si>
    <t>竹内　悠登</t>
  </si>
  <si>
    <t>ﾀｹｳﾁ ﾕｳﾄ</t>
  </si>
  <si>
    <t>嶋田　涼佑</t>
  </si>
  <si>
    <t>ｼﾏﾀﾞ ﾘｮｳｽｹ</t>
  </si>
  <si>
    <t>谷澤　海翔</t>
  </si>
  <si>
    <t>ﾀﾆｻﾞﾜ ｶｲﾄ</t>
  </si>
  <si>
    <t>黒澤　凛音</t>
  </si>
  <si>
    <t>ｸﾛｻﾜ ﾘﾝﾄ</t>
  </si>
  <si>
    <t>横井　一輝</t>
  </si>
  <si>
    <t>ﾖｺｲ ｶｽﾞｷ</t>
  </si>
  <si>
    <t>西村　陽向</t>
  </si>
  <si>
    <t>ﾆｼﾑﾗ ﾋﾅﾀ</t>
  </si>
  <si>
    <t>根本　倫之進</t>
  </si>
  <si>
    <t>ﾈﾓﾄ ﾄﾓﾉｼﾝ</t>
  </si>
  <si>
    <t>今井　良亮</t>
  </si>
  <si>
    <t>ｲﾏｲ ﾘｮｳｽｹ</t>
  </si>
  <si>
    <t>小林　義央</t>
  </si>
  <si>
    <t>ｺﾊﾞﾔｼ ﾖｼﾋﾛ</t>
  </si>
  <si>
    <t>濵砂　心</t>
  </si>
  <si>
    <t>ﾊﾏｽﾅ ｶﾅﾒ</t>
  </si>
  <si>
    <t>松下　歩叶</t>
  </si>
  <si>
    <t>ﾏﾂｼﾀ ｱﾕﾄ</t>
  </si>
  <si>
    <t>岡　飛碧</t>
  </si>
  <si>
    <t>ｵｶ ﾄｱ</t>
  </si>
  <si>
    <t>柿崎　友徳</t>
  </si>
  <si>
    <t>ｶｷｻﾞｷ ﾄﾓﾅﾘ</t>
  </si>
  <si>
    <t>廣部　真大</t>
  </si>
  <si>
    <t>ﾋﾛﾍﾞ ﾏｺﾄ</t>
  </si>
  <si>
    <t>中里　颯季</t>
  </si>
  <si>
    <t>ﾅｶｻﾞﾄ ｿｳｷ</t>
  </si>
  <si>
    <t>荒川　諒</t>
  </si>
  <si>
    <t>ｱﾗｶﾜ ﾘｮｳ</t>
  </si>
  <si>
    <t>長渡　公作</t>
  </si>
  <si>
    <t>ﾅｶﾞﾄ ｺｳｻｸ</t>
  </si>
  <si>
    <t>森江　凌生</t>
  </si>
  <si>
    <t>ﾓﾘｴ ﾘｮｳｾｲ</t>
  </si>
  <si>
    <t>稲葉　珀</t>
  </si>
  <si>
    <t>ｲﾅﾊﾞ ﾊｸ</t>
  </si>
  <si>
    <t>伊藤　魁良</t>
  </si>
  <si>
    <t>ｲﾄｳ ｶｲﾘ</t>
  </si>
  <si>
    <t>布施　輝琉</t>
  </si>
  <si>
    <t>ﾌｾ ﾋｶﾙ</t>
  </si>
  <si>
    <t>梅原　風冴</t>
  </si>
  <si>
    <t>ｳﾒﾊﾗ ﾋｭｳｶﾞ</t>
  </si>
  <si>
    <t>熊切　一護</t>
  </si>
  <si>
    <t>ｸﾏｷﾘ ｲﾁｺﾞ</t>
  </si>
  <si>
    <t>脇田　晃介</t>
  </si>
  <si>
    <t>ﾜｷﾀ ｺｳｽｹ</t>
  </si>
  <si>
    <t>渡邊　隆喜</t>
  </si>
  <si>
    <t>ﾜﾀﾅﾍﾞ ﾘｷ</t>
  </si>
  <si>
    <t>服部　翔太</t>
  </si>
  <si>
    <t>ﾊｯﾄﾘ ｼｮｳﾀ</t>
  </si>
  <si>
    <t>長崎県</t>
  </si>
  <si>
    <t>高知県</t>
  </si>
  <si>
    <t>東京都</t>
  </si>
  <si>
    <t>坂口　遼斗</t>
  </si>
  <si>
    <t>鳥取県</t>
  </si>
  <si>
    <t>髙倉　侃斗</t>
  </si>
  <si>
    <t>川邉　翔太</t>
  </si>
  <si>
    <t>ｶﾈﾔﾏ ﾀｲﾁ</t>
  </si>
  <si>
    <t>米澤　樹</t>
  </si>
  <si>
    <t>ﾖﾈｻﾞﾜ ｲﾂｷ</t>
  </si>
  <si>
    <t>澤田　葵翔</t>
  </si>
  <si>
    <t>ｻﾜﾀﾞ ｱｵﾄ</t>
  </si>
  <si>
    <t>前田　朋主真</t>
  </si>
  <si>
    <t>ﾏｴﾀﾞ ﾎｽﾞﾏ</t>
  </si>
  <si>
    <t>佐々木　正道</t>
  </si>
  <si>
    <t>ｻｻｷ ﾏｻﾄ</t>
  </si>
  <si>
    <t>山本　葵</t>
  </si>
  <si>
    <t>ﾔﾏﾓﾄ ｱｵｲ</t>
  </si>
  <si>
    <t>山本　紫陽</t>
  </si>
  <si>
    <t>ﾔﾏﾓﾄ ｼﾖｳ</t>
  </si>
  <si>
    <t>三品　空吾</t>
  </si>
  <si>
    <t>ﾐｼﾅ ｸｳｺﾞ</t>
  </si>
  <si>
    <t>永川　瑛</t>
  </si>
  <si>
    <t>ﾅｶﾞｶﾜ ｴｲ</t>
  </si>
  <si>
    <t>前之園　貫太</t>
  </si>
  <si>
    <t>ﾏｴﾉｿﾉ ｶﾝﾀ</t>
  </si>
  <si>
    <t>安楽　宝児</t>
  </si>
  <si>
    <t>ｱﾝﾗｸ ﾀｹﾙ</t>
  </si>
  <si>
    <t>井上　絢仁</t>
  </si>
  <si>
    <t>ｲﾉｳｴ ｱﾔﾄ</t>
  </si>
  <si>
    <t>植田　葉雨</t>
  </si>
  <si>
    <t>ｳｴﾀﾞ ﾖｳ</t>
  </si>
  <si>
    <t>上田　凛太朗</t>
  </si>
  <si>
    <t>ｳｴﾀﾞ ﾘﾝﾀﾛｳ</t>
  </si>
  <si>
    <t>小栗　士宗</t>
  </si>
  <si>
    <t>ｵｸﾞﾘ ｱｷﾑﾈ</t>
  </si>
  <si>
    <t>長尾　琥汰朗</t>
  </si>
  <si>
    <t>ﾅｶﾞｵ ｺﾀﾛｳ</t>
  </si>
  <si>
    <t>西村　凌</t>
  </si>
  <si>
    <t>ﾆｼﾑﾗ ﾘｮｳ</t>
  </si>
  <si>
    <t>東　敬太</t>
  </si>
  <si>
    <t>ﾋｶﾞｼ ｹｲﾀ</t>
  </si>
  <si>
    <t>八木　廉太朗</t>
  </si>
  <si>
    <t>ﾔｷﾞ ﾚﾝﾀﾛｳ</t>
  </si>
  <si>
    <t>山本　龍輝</t>
  </si>
  <si>
    <t>福井県</t>
  </si>
  <si>
    <t>池上　来生</t>
  </si>
  <si>
    <t>ｲｹｶﾞﾐ ｺｲｷ</t>
  </si>
  <si>
    <t>小出　月波</t>
  </si>
  <si>
    <t>ｺｲﾃﾞ ﾂｸﾊﾞ</t>
  </si>
  <si>
    <t>立畑　順眞</t>
  </si>
  <si>
    <t>ﾀﾃﾊﾞﾀ ﾖﾘｻﾅ</t>
  </si>
  <si>
    <t>本多　恵丞</t>
  </si>
  <si>
    <t>ﾎﾝﾀﾞ ｹｲｼﾞ</t>
  </si>
  <si>
    <t>重谷　斗貴</t>
  </si>
  <si>
    <t>ｼｹﾞﾀﾆ ﾄｷ</t>
  </si>
  <si>
    <t>小郷　紘矢</t>
  </si>
  <si>
    <t>ｵｺﾞｳ ﾋﾛﾔ</t>
  </si>
  <si>
    <t>竹内　大和</t>
  </si>
  <si>
    <t>ﾀｹｳﾁ ﾔﾏﾄ</t>
  </si>
  <si>
    <t>中垣　颯斗</t>
  </si>
  <si>
    <t>ﾅｶｶﾞｷ ﾊﾔﾄ</t>
  </si>
  <si>
    <t>豊里　昇</t>
  </si>
  <si>
    <t>ﾄﾖｻﾞﾄ ﾉﾎﾞﾙ</t>
  </si>
  <si>
    <t>三枝　琥珀</t>
  </si>
  <si>
    <t>ｻｴｸﾞｻ ｺﾊｸ</t>
  </si>
  <si>
    <t>中道　琉惺</t>
  </si>
  <si>
    <t>ﾅｶﾐﾁ ﾘｭｳｾｲ</t>
  </si>
  <si>
    <t>天野　一輝</t>
  </si>
  <si>
    <t>ｱﾏﾉ ｲﾂｷ</t>
  </si>
  <si>
    <t>島根県</t>
  </si>
  <si>
    <t>白石　稜</t>
  </si>
  <si>
    <t>熊本県</t>
  </si>
  <si>
    <t>青木　悠太郎</t>
  </si>
  <si>
    <t>ｱｵｷ ﾕｳﾀﾛｳ</t>
  </si>
  <si>
    <t>伊藤　優汰</t>
  </si>
  <si>
    <t>中村　光希</t>
  </si>
  <si>
    <t>ﾅｶﾑﾗ ﾐﾂｷ</t>
  </si>
  <si>
    <t>牧江　真太郎</t>
  </si>
  <si>
    <t>ﾏｷｴ ｼﾝﾀﾛｳ</t>
  </si>
  <si>
    <t>仲西　泰我</t>
  </si>
  <si>
    <t>ﾅｶﾆｼ ﾀｲｶﾞ</t>
  </si>
  <si>
    <t>稲垣　壮一郎</t>
  </si>
  <si>
    <t>ｲﾅｶﾞｷ ｿｳｲﾁﾛｳ</t>
  </si>
  <si>
    <t>中井　駿佑</t>
  </si>
  <si>
    <t>ﾅｶｲ ｼｭﾝｽｹ</t>
  </si>
  <si>
    <t>長澤　飛成</t>
  </si>
  <si>
    <t>ﾅｶﾞｻﾜ ﾋﾅﾘ</t>
  </si>
  <si>
    <t>上田　崇人</t>
  </si>
  <si>
    <t>ｳｴﾀﾞ ﾀｶﾄ</t>
  </si>
  <si>
    <t>入口　陽介</t>
  </si>
  <si>
    <t>ｲﾘｸﾞﾁ ﾖｳｽｹ</t>
  </si>
  <si>
    <t>黒田　橙実</t>
  </si>
  <si>
    <t>ｸﾛﾀﾞ ﾄｳﾐ</t>
  </si>
  <si>
    <t>三田　倭都</t>
  </si>
  <si>
    <t>ﾐﾀ ﾔﾏﾄ</t>
  </si>
  <si>
    <t>大森　登真</t>
  </si>
  <si>
    <t>ｵｵﾓﾘ ﾄｳﾏ</t>
  </si>
  <si>
    <t>青山　承立</t>
  </si>
  <si>
    <t>ｱｵﾔﾏ ｼﾞｮｳﾘｭｳ</t>
  </si>
  <si>
    <t>木村　仁</t>
  </si>
  <si>
    <t>ｷﾑﾗ ｼﾞﾝ</t>
  </si>
  <si>
    <t>廣野　佑飛</t>
  </si>
  <si>
    <t>ﾋﾛﾉ ﾕｳﾋ</t>
  </si>
  <si>
    <t>阪本　輝</t>
  </si>
  <si>
    <t>ｻｶﾓﾄ ﾋｶﾙ</t>
  </si>
  <si>
    <t xml:space="preserve">杉本　惺昭 </t>
  </si>
  <si>
    <t>ｽｷﾞﾓﾄ ｻﾄｱｷ</t>
  </si>
  <si>
    <t>大西　亮暉</t>
  </si>
  <si>
    <t>ｵｵﾆｼ ﾖｼｷ</t>
  </si>
  <si>
    <t>ｲﾅｶﾞｷ ｶｲﾄ</t>
  </si>
  <si>
    <t>大礒　一也</t>
  </si>
  <si>
    <t>方川　寛翔</t>
  </si>
  <si>
    <t>加藤　希歩</t>
  </si>
  <si>
    <t>ｶﾄｳ ﾉｱ</t>
  </si>
  <si>
    <t>日野　竜吾</t>
  </si>
  <si>
    <t>ﾋﾉ ﾘｭｳｺﾞ</t>
  </si>
  <si>
    <t>楠嶺　天寅</t>
  </si>
  <si>
    <t>ｸｽﾐﾈ ﾀｶﾉﾌﾞ</t>
  </si>
  <si>
    <t>大津　玲志</t>
  </si>
  <si>
    <t>ｵｵﾂ ﾚｲｼﾞ</t>
  </si>
  <si>
    <t>山口　凛太郎</t>
  </si>
  <si>
    <t>ﾔﾏｸﾞﾁ ﾘﾝﾀﾛｳ</t>
  </si>
  <si>
    <t>武市　優哉</t>
  </si>
  <si>
    <t>ﾀｹｲﾁ ﾕｳﾔ</t>
  </si>
  <si>
    <t>鴛原　基</t>
  </si>
  <si>
    <t>ｵｼﾊﾗ ﾊｼﾞﾒ</t>
  </si>
  <si>
    <t>島袋　航拓</t>
  </si>
  <si>
    <t>ｼﾏﾌﾞｸﾛ ｺｳﾀ</t>
  </si>
  <si>
    <t>道根　大地</t>
  </si>
  <si>
    <t>ﾐﾁﾈ ﾀﾞｲﾁ</t>
  </si>
  <si>
    <t>森　郁斗</t>
  </si>
  <si>
    <t>ﾓﾘ ｲｸﾄ</t>
  </si>
  <si>
    <t>河野　陽向</t>
  </si>
  <si>
    <t>ｶﾜﾉ ﾋﾅﾀ</t>
  </si>
  <si>
    <t>勝田　陸斗</t>
  </si>
  <si>
    <t>ｶﾂﾀ ﾘｸﾄ</t>
  </si>
  <si>
    <t>仲元　敦哉</t>
  </si>
  <si>
    <t>ﾅｶﾓﾄ ｱﾂﾔ</t>
  </si>
  <si>
    <t>吉本　龍誠</t>
  </si>
  <si>
    <t>ﾖｼﾓﾄ ﾘｭｳｾｲ</t>
  </si>
  <si>
    <t>砂川　侑音</t>
  </si>
  <si>
    <t>ｽﾅｶﾜ ﾕｳﾄ</t>
  </si>
  <si>
    <t>安積　空</t>
  </si>
  <si>
    <t>ｱﾂﾞﾐ ｿﾗ</t>
  </si>
  <si>
    <t>金高　悠冴</t>
  </si>
  <si>
    <t>ｷﾝﾀｶ ﾕｳｻﾞ</t>
  </si>
  <si>
    <t>栗野　元汰</t>
  </si>
  <si>
    <t>ｸﾘﾉ ｹﾞﾝﾀ</t>
  </si>
  <si>
    <t>多賀原　慎</t>
  </si>
  <si>
    <t>ﾀｶﾞﾊﾗ ｼﾝ</t>
  </si>
  <si>
    <t>土井　貫永</t>
  </si>
  <si>
    <t>ﾄﾞｲ ｶﾝｴｲ</t>
  </si>
  <si>
    <t>福岡　直汰</t>
  </si>
  <si>
    <t>ﾌｸｵｶ ﾅｵﾀ</t>
  </si>
  <si>
    <t>北井　優桜</t>
  </si>
  <si>
    <t>ｷﾀｲ ﾕｳｻｸ</t>
  </si>
  <si>
    <t>小笠原　陸杜</t>
  </si>
  <si>
    <t>ｵｶﾞｻﾜﾗ ﾘｸﾄ</t>
  </si>
  <si>
    <t>板阪　優斗</t>
  </si>
  <si>
    <t>ｲﾀｻｶ ﾕｳﾄ</t>
  </si>
  <si>
    <t>中尾　維吹</t>
  </si>
  <si>
    <t>ﾅｶｵ ｲﾌﾞｷ</t>
  </si>
  <si>
    <t>吉田　陽心</t>
  </si>
  <si>
    <t>ﾖｼﾀﾞ ﾊﾙﾄ</t>
  </si>
  <si>
    <t>藤原　悠世</t>
  </si>
  <si>
    <t>ﾌｼﾞﾜﾗ ﾕｳｾ</t>
  </si>
  <si>
    <t>藤井　健心</t>
  </si>
  <si>
    <t>ﾌｼﾞｲ ｹﾝｼﾝ</t>
  </si>
  <si>
    <t>松原　奏真</t>
  </si>
  <si>
    <t>ﾏﾂﾊﾞﾗ ｿｳﾏ</t>
  </si>
  <si>
    <t>小林　巧弥</t>
  </si>
  <si>
    <t>ｺﾊﾞﾔｼ ﾀｸﾔ</t>
  </si>
  <si>
    <t>辻田　晴聖</t>
  </si>
  <si>
    <t>ﾂｼﾞﾀ ﾊﾙﾔ</t>
  </si>
  <si>
    <t>山口　翔真</t>
  </si>
  <si>
    <t>ﾔﾏｸﾞﾁ ｼｮｳﾏ</t>
  </si>
  <si>
    <t>長田　泰雅</t>
  </si>
  <si>
    <t>ｵｻﾀﾞ ﾀｲｶﾞ</t>
  </si>
  <si>
    <t>泉納　力一</t>
  </si>
  <si>
    <t>ｲｽﾞﾉｳ ﾘｲﾁ</t>
  </si>
  <si>
    <t>中井　智喜</t>
  </si>
  <si>
    <t>ﾅｶｲ ﾄﾓｷ</t>
  </si>
  <si>
    <t>亀井　瑛太</t>
  </si>
  <si>
    <t>ｶﾒｲ ｴｲﾀ</t>
  </si>
  <si>
    <t>岩崎　陽光</t>
  </si>
  <si>
    <t>ｲﾜｻｷ ﾋｶﾙ</t>
  </si>
  <si>
    <t>武田　幸和</t>
  </si>
  <si>
    <t>ﾀｹﾀﾞ ﾕｷｶｽﾞ</t>
  </si>
  <si>
    <t>伊藤　慶輔</t>
  </si>
  <si>
    <t>ｲﾄｳ ｹｲｽｹ</t>
  </si>
  <si>
    <t>小林　優介</t>
  </si>
  <si>
    <t>ｺﾊﾞﾔｼ ﾕｳｽｹ</t>
  </si>
  <si>
    <t>丸山　洸星</t>
  </si>
  <si>
    <t>ﾏﾙﾔﾏ ｺｳｾｲ</t>
  </si>
  <si>
    <t>山原　颯太</t>
  </si>
  <si>
    <t>ﾔﾏﾊﾗ ｿｳﾀ</t>
  </si>
  <si>
    <t>小松　怜央</t>
  </si>
  <si>
    <t>ｺﾏﾂ ﾚｵ</t>
  </si>
  <si>
    <t>伊左治　優斗</t>
  </si>
  <si>
    <t>ｲｻｼﾞ ﾕｳﾄ</t>
  </si>
  <si>
    <t>浅野　太郎</t>
  </si>
  <si>
    <t>ｱｻﾉ ﾀﾛｳ</t>
  </si>
  <si>
    <t>磯部　耀太</t>
  </si>
  <si>
    <t>ｲｿﾍﾞ ﾖｳﾀ</t>
  </si>
  <si>
    <t>大久保　雅哉</t>
  </si>
  <si>
    <t>ｵｵｸﾎﾞ ﾏｻﾔ</t>
  </si>
  <si>
    <t>大戸　陽生</t>
  </si>
  <si>
    <t>ｵｵﾄ ﾊﾙｷ</t>
  </si>
  <si>
    <t>新潟県</t>
  </si>
  <si>
    <t>小椋　ジョナス伸</t>
  </si>
  <si>
    <t>ｵｸﾞﾗ ｼﾞｮﾅｽｼﾝ</t>
  </si>
  <si>
    <t>垣内　太陽</t>
  </si>
  <si>
    <t>ｶｷｳﾁ ﾀｲﾖｳ</t>
  </si>
  <si>
    <t>坂口　敦哉</t>
  </si>
  <si>
    <t>ｻｶｸﾞﾁ ｱﾂﾔ</t>
  </si>
  <si>
    <t>佐藤　優平</t>
  </si>
  <si>
    <t>ｻﾄｳ ﾕｳﾍｲ</t>
  </si>
  <si>
    <t>竹本　皐汰</t>
  </si>
  <si>
    <t>ﾀｹﾓﾄ ｺｳﾀ</t>
  </si>
  <si>
    <t>田中　誠志郎</t>
  </si>
  <si>
    <t>ﾀﾅｶ ｾｲｼﾛｳ</t>
  </si>
  <si>
    <t>轟　彰介</t>
  </si>
  <si>
    <t>ﾄﾄﾞﾛｷ ｼｮｳｽｹ</t>
  </si>
  <si>
    <t>冨士原　弘之</t>
  </si>
  <si>
    <t>ﾌｼﾞﾊﾗ ﾋﾛﾕｷ</t>
  </si>
  <si>
    <t>船谷　冠太</t>
  </si>
  <si>
    <t>ﾌﾅﾀﾆ ｶﾝﾀ</t>
  </si>
  <si>
    <t>森木　幹太</t>
  </si>
  <si>
    <t>ﾓﾘｷ ｶﾝﾀ</t>
  </si>
  <si>
    <t>山本　遥生</t>
  </si>
  <si>
    <t>ﾔﾏﾓﾄ ﾊﾙｷ</t>
  </si>
  <si>
    <t>辻本　悠晴</t>
  </si>
  <si>
    <t>ﾂｼﾞﾓﾄ ﾕｳｾｲ</t>
  </si>
  <si>
    <t>田中　蒼太</t>
  </si>
  <si>
    <t>池上　孟志</t>
  </si>
  <si>
    <t>山梨県</t>
  </si>
  <si>
    <t>和田　泰直</t>
  </si>
  <si>
    <t>ﾜﾀﾞ ﾀｲﾁ</t>
  </si>
  <si>
    <t>大城　龍之介</t>
  </si>
  <si>
    <t>ｵｵｼﾛ ﾘｭｳﾉｽｹ</t>
  </si>
  <si>
    <t>前川　璃空</t>
  </si>
  <si>
    <t>ﾏｴｶﾜ ﾘｸ</t>
  </si>
  <si>
    <t>爲安　瑞樹</t>
  </si>
  <si>
    <t>ﾀﾒﾔｽ ﾐｽﾞｷ</t>
  </si>
  <si>
    <t>柳川　瑛太</t>
  </si>
  <si>
    <t>ﾔﾅｶﾞﾜ ｴｲﾀ</t>
  </si>
  <si>
    <t>蘆田　健心</t>
  </si>
  <si>
    <t>ｱｼﾀﾞ ｹﾝｼﾝ</t>
  </si>
  <si>
    <t>北林　誠康</t>
  </si>
  <si>
    <t>ｷﾀﾊﾞﾔｼ ﾏｻﾔｽ</t>
  </si>
  <si>
    <t>脇阪　みやび</t>
  </si>
  <si>
    <t>ﾜｷｻｶ ﾐﾔﾋﾞ</t>
  </si>
  <si>
    <t>三浦　舜真</t>
  </si>
  <si>
    <t>ﾐｳﾗ ｼｭﾝﾏ</t>
  </si>
  <si>
    <t>菊田　一颯</t>
  </si>
  <si>
    <t>ｷｸﾀ ｲｯｻ</t>
  </si>
  <si>
    <t>田中　崚雅</t>
  </si>
  <si>
    <t>ﾀﾅｶ ﾘｮｳｶﾞ</t>
  </si>
  <si>
    <t>高木　丈太朗</t>
  </si>
  <si>
    <t>ﾀｶｷﾞ ｼﾞｮｳﾀﾛｳ</t>
  </si>
  <si>
    <t>中塚　陸斗</t>
  </si>
  <si>
    <t>ﾅｶﾂｶ ﾘｸﾄ</t>
  </si>
  <si>
    <t>中島　悠成</t>
  </si>
  <si>
    <t>ﾅｶｼﾏ ﾕｳｾｲ</t>
  </si>
  <si>
    <t>小此木　祐星</t>
  </si>
  <si>
    <t>ｵｺﾉｷﾞ ﾕｳｾｲ</t>
  </si>
  <si>
    <t>高橋　敦博</t>
  </si>
  <si>
    <t>ﾀｶﾊｼ ｱﾂﾋﾛ</t>
  </si>
  <si>
    <t>五十嵐　快人</t>
  </si>
  <si>
    <t>ｲｶﾞﾗｼ ｶｲﾄ</t>
  </si>
  <si>
    <t>米根　岳大</t>
  </si>
  <si>
    <t>ｺﾒﾈ ｶﾞｸﾀﾞｲ</t>
  </si>
  <si>
    <t>本田　頼蔵</t>
  </si>
  <si>
    <t>ﾎﾝﾀﾞ ﾗｲｿﾞｳ</t>
  </si>
  <si>
    <t>村上　聖馬</t>
  </si>
  <si>
    <t>ﾑﾗｶﾐ ｾｲﾏ</t>
  </si>
  <si>
    <t>小濵　孝佑</t>
  </si>
  <si>
    <t>ｺﾊﾏ ｺｳｽｹ</t>
  </si>
  <si>
    <t>松野　泰知</t>
  </si>
  <si>
    <t>ﾏﾂﾉ ﾀｲﾁ</t>
  </si>
  <si>
    <t>原　雅宗</t>
  </si>
  <si>
    <t>ﾊﾗ ﾏｻﾑﾈ</t>
  </si>
  <si>
    <t>佐賀県</t>
  </si>
  <si>
    <t>髙木　隆誠</t>
  </si>
  <si>
    <t>高橋　由一朗</t>
  </si>
  <si>
    <t>長谷川　侑輝</t>
  </si>
  <si>
    <t>藪西　隼大</t>
  </si>
  <si>
    <t>藤居　儀史</t>
  </si>
  <si>
    <t>ﾌｼﾞｲ ﾉﾘﾌﾐ</t>
  </si>
  <si>
    <t>藤本　智也</t>
  </si>
  <si>
    <t>ﾌｼﾞﾓﾄ ﾄﾓﾔ</t>
  </si>
  <si>
    <t>前中　颯斗</t>
  </si>
  <si>
    <t>ﾏｴﾅｶ ﾊﾔﾄ</t>
  </si>
  <si>
    <t>飯降　蒼一郎</t>
  </si>
  <si>
    <t>ｲﾌﾞﾘ ｿｳｲﾁﾛｳ</t>
  </si>
  <si>
    <t>伊藤　楓雅</t>
  </si>
  <si>
    <t>ｲﾄｳ ﾌｳｶﾞ</t>
  </si>
  <si>
    <t>西脇　敬吾</t>
  </si>
  <si>
    <t>ﾆｼﾜｷ ｷｮｳｺﾞ</t>
  </si>
  <si>
    <t>大西　海</t>
  </si>
  <si>
    <t>ｵｵﾆｼ ｶｲ</t>
  </si>
  <si>
    <t>南　智哉</t>
  </si>
  <si>
    <t>ﾐﾅﾐ ﾄﾓﾔ</t>
  </si>
  <si>
    <t>大西　勇輝</t>
  </si>
  <si>
    <t>ｵｵﾆｼ ﾕｳｷ</t>
  </si>
  <si>
    <t>松浦　春樹</t>
  </si>
  <si>
    <t>ﾏﾂｳﾗ ﾊﾙｷ</t>
  </si>
  <si>
    <t>安田　大幸</t>
  </si>
  <si>
    <t>ﾔｽﾀﾞ ﾋﾛﾕｷ</t>
  </si>
  <si>
    <t>伊藤　心大</t>
  </si>
  <si>
    <t>ｲﾄｳ ｼﾝﾀ</t>
  </si>
  <si>
    <t>小林　晃徳</t>
  </si>
  <si>
    <t>ｺﾊﾞﾔｼ ｱｷﾉﾘ</t>
  </si>
  <si>
    <t>吉福　怜央</t>
  </si>
  <si>
    <t>ﾖｼﾌｸ ﾚｵ</t>
  </si>
  <si>
    <t>阿部　裕太</t>
  </si>
  <si>
    <t>ｱﾍﾞ ﾕｳﾀ</t>
  </si>
  <si>
    <t>河内　静利</t>
  </si>
  <si>
    <t>ｶﾜｳﾁ ｼｽﾞｷ</t>
  </si>
  <si>
    <t>河野　通成</t>
  </si>
  <si>
    <t>ｺｳﾉ ﾐﾁﾅﾘ</t>
  </si>
  <si>
    <t>大谷　悠真</t>
  </si>
  <si>
    <t>ｵｵﾀﾆ ﾕｳﾏ</t>
  </si>
  <si>
    <t>小川　福太朗</t>
  </si>
  <si>
    <t>ｵｶﾞﾜ ﾌｸﾀﾛｳ</t>
  </si>
  <si>
    <t>栗原　大翔</t>
  </si>
  <si>
    <t>ｸﾘﾊﾗ ﾋﾛﾄ</t>
  </si>
  <si>
    <t>田中　悠貴</t>
  </si>
  <si>
    <t>ﾀﾅｶ ﾕｳｷ</t>
  </si>
  <si>
    <t>小阪　駿仁</t>
  </si>
  <si>
    <t>ｺｻｶ ﾊﾔﾄ</t>
  </si>
  <si>
    <t>福岡　稜大</t>
  </si>
  <si>
    <t>ﾌｸｵｶ ﾘｮｳﾀ</t>
  </si>
  <si>
    <t>富山県</t>
  </si>
  <si>
    <t>村上　陽明</t>
  </si>
  <si>
    <t>ﾑﾗｶﾐ ﾊﾙｱｷ</t>
  </si>
  <si>
    <t>岡村　涼佑</t>
  </si>
  <si>
    <t>ｵｶﾑﾗ ﾘｮｳｽｹ</t>
  </si>
  <si>
    <t>今西　瑛大</t>
  </si>
  <si>
    <t>ｲﾏﾆｼ ｴｲﾀ</t>
  </si>
  <si>
    <t>橋本　頼弥</t>
  </si>
  <si>
    <t>ﾊｼﾓﾄ ﾗｲﾔ</t>
  </si>
  <si>
    <t>松野　快音</t>
  </si>
  <si>
    <t>ﾏﾂﾉ ｶｲﾄ</t>
  </si>
  <si>
    <t>山田　大貴</t>
  </si>
  <si>
    <t>ﾔﾏﾀﾞ ﾀﾞｲｷ</t>
  </si>
  <si>
    <t>齋藤　颯太</t>
  </si>
  <si>
    <t>ｻｲﾄｳ ｿｳﾀ</t>
  </si>
  <si>
    <t>髙尾　航太</t>
  </si>
  <si>
    <t>ﾀｶｵ ｺｳﾀ</t>
  </si>
  <si>
    <t>武藤　毅</t>
  </si>
  <si>
    <t>ﾑﾄｳ ﾂﾖｼ</t>
  </si>
  <si>
    <t>木村　柳</t>
  </si>
  <si>
    <t>ｷﾑﾗ ﾘｭｳ</t>
  </si>
  <si>
    <t>ｳｴｶﾞｷ ｿｳﾀ</t>
  </si>
  <si>
    <t>菅野　裕士</t>
  </si>
  <si>
    <t>小西　一太朗</t>
  </si>
  <si>
    <t>土井　悠暉</t>
  </si>
  <si>
    <t>山口　政孝</t>
  </si>
  <si>
    <t>山﨑　遥人</t>
  </si>
  <si>
    <t>浦崎　陽色</t>
  </si>
  <si>
    <t>ｳﾗｻｷ ﾋｲﾛ</t>
  </si>
  <si>
    <t>青山　大規</t>
  </si>
  <si>
    <t>ｱｵﾔﾏ ﾀﾞｲｷ</t>
  </si>
  <si>
    <t>井村　元太</t>
  </si>
  <si>
    <t>ｲﾑﾗ ｹﾞﾝﾀ</t>
  </si>
  <si>
    <t>神谷　浩平</t>
  </si>
  <si>
    <t>ｼﾞﾝﾔ ｺｳﾍｲ</t>
  </si>
  <si>
    <t>池田　響</t>
  </si>
  <si>
    <t>ｲｹﾀﾞ ﾋﾋﾞｷ</t>
  </si>
  <si>
    <t>宮本　駿稀</t>
  </si>
  <si>
    <t>ﾐﾔﾓﾄ ﾄｼｷ</t>
  </si>
  <si>
    <t>泰田　悠希</t>
  </si>
  <si>
    <t>ﾀｲﾃﾞﾝ ﾊﾙｷ</t>
  </si>
  <si>
    <t>天川　佑介</t>
  </si>
  <si>
    <t>ｱﾏｶﾜ ﾕｳｽｹ</t>
  </si>
  <si>
    <t>石津　孝将</t>
  </si>
  <si>
    <t>ｲｼﾂﾞ ｷｮｳｽｹ</t>
  </si>
  <si>
    <t>稲増　鉄章</t>
  </si>
  <si>
    <t>ｲﾅﾏｽ ﾃｯｼｮｳ</t>
  </si>
  <si>
    <t>井上　大和</t>
  </si>
  <si>
    <t>ｲﾉｳｴ ﾔﾏﾄ</t>
  </si>
  <si>
    <t>岩元　太志</t>
  </si>
  <si>
    <t>ｲﾜﾓﾄ ﾀｲｼ</t>
  </si>
  <si>
    <t>雲林院　蒼空</t>
  </si>
  <si>
    <t>ｳﾝﾘﾝｲﾝ ｿﾗ</t>
  </si>
  <si>
    <t>忰山　逞</t>
  </si>
  <si>
    <t>ｶｾﾔﾏ ﾀｸ</t>
  </si>
  <si>
    <t>片岡　臣輔</t>
  </si>
  <si>
    <t>ｶﾀｵｶ ｼﾞﾝｽｹ</t>
  </si>
  <si>
    <t>門　藍斗</t>
  </si>
  <si>
    <t>ｶﾄﾞ ｱｲﾄ</t>
  </si>
  <si>
    <t>鴨田　貴明</t>
  </si>
  <si>
    <t>ｶﾓﾀﾞ ﾀｶｱｷ</t>
  </si>
  <si>
    <t>木曽　颯人</t>
  </si>
  <si>
    <t>ｷｿ ﾊﾔﾄ</t>
  </si>
  <si>
    <t>木原　玲音</t>
  </si>
  <si>
    <t>ｷﾊﾗ ﾚｵﾝ</t>
  </si>
  <si>
    <t>木村　弥豊</t>
  </si>
  <si>
    <t>ｷﾑﾗ ﾐﾝﾄ</t>
  </si>
  <si>
    <t>小谷　空我</t>
  </si>
  <si>
    <t>ｺﾀﾆ ｸｳｶﾞ</t>
  </si>
  <si>
    <t>小西　琉偉</t>
  </si>
  <si>
    <t>ｺﾆｼ ﾙｲ</t>
  </si>
  <si>
    <t>小林　潤也</t>
  </si>
  <si>
    <t>榊間　慶斗</t>
  </si>
  <si>
    <t>ｻｶｷﾏ ｹｲﾄ</t>
  </si>
  <si>
    <t>柴田　琉生</t>
  </si>
  <si>
    <t>ｼﾊﾞﾀ ﾙｲ</t>
  </si>
  <si>
    <t>清水　岳</t>
  </si>
  <si>
    <t>ｼﾐｽﾞ ｶﾞｸ</t>
  </si>
  <si>
    <t>杉本　健太朗</t>
  </si>
  <si>
    <t>ｽｷﾞﾓﾄ ｹﾝﾀﾛｳ</t>
  </si>
  <si>
    <t>杉山　慶</t>
  </si>
  <si>
    <t>ｽｷﾞﾔﾏ ｷｮｳ</t>
  </si>
  <si>
    <t>瀧本　聖</t>
  </si>
  <si>
    <t>ﾀｷﾓﾄ ｼｮｳ</t>
  </si>
  <si>
    <t>多喜　結哉</t>
  </si>
  <si>
    <t>ﾀｷ ﾕｳﾔ</t>
  </si>
  <si>
    <t>田中　翔</t>
  </si>
  <si>
    <t>ﾀﾅｶ ｼｮｳ</t>
  </si>
  <si>
    <t>田中　海翔</t>
  </si>
  <si>
    <t>ﾀﾅｶ ｶｲﾄ</t>
  </si>
  <si>
    <t>谷口　祐太郎</t>
  </si>
  <si>
    <t>ﾀﾆｸﾞﾁ ﾕｳﾀﾛｳ</t>
  </si>
  <si>
    <t>谷澤　颯流</t>
  </si>
  <si>
    <t>ﾀﾆｻﾞﾜ ﾊﾙ</t>
  </si>
  <si>
    <t>玉水　陸翔</t>
  </si>
  <si>
    <t>ﾀﾏﾐｽﾞ ﾘｸﾄ</t>
  </si>
  <si>
    <t>玉村　哩一</t>
  </si>
  <si>
    <t>ﾀﾏﾑﾗ ﾘｲﾁ</t>
  </si>
  <si>
    <t>椿　怜央</t>
  </si>
  <si>
    <t>ﾂﾊﾞｷ ﾚｵ</t>
  </si>
  <si>
    <t>寺本　悠喜</t>
  </si>
  <si>
    <t>ﾃﾗﾓﾄ ﾊﾙｷ</t>
  </si>
  <si>
    <t>永尾　魁成</t>
  </si>
  <si>
    <t>ﾅｶﾞｵ ｶｲｾｲ</t>
  </si>
  <si>
    <t>西岡　侑海</t>
  </si>
  <si>
    <t>ﾆｼｵｶ ﾕｳ</t>
  </si>
  <si>
    <t>西川　凱</t>
  </si>
  <si>
    <t>ﾆｼｶﾜ ｶﾞｲ</t>
  </si>
  <si>
    <t>橋本　釉胡磨</t>
  </si>
  <si>
    <t>ﾊｼﾓﾄ ﾕｳﾏ</t>
  </si>
  <si>
    <t>深瀬　太吾</t>
  </si>
  <si>
    <t>ﾌｶｾ ﾀｲｺﾞ</t>
  </si>
  <si>
    <t>布施　斗威</t>
  </si>
  <si>
    <t>ﾌｾ ﾄｵｲ</t>
  </si>
  <si>
    <t>眞野　吏津</t>
  </si>
  <si>
    <t>ﾏﾉ ﾘﾂ</t>
  </si>
  <si>
    <t>三浦　統司</t>
  </si>
  <si>
    <t>ﾐｳﾗ ﾄｳｼﾞ</t>
  </si>
  <si>
    <t>水林　大勇</t>
  </si>
  <si>
    <t>ﾐｽﾞﾊﾞﾔｼ ﾀﾞｲﾕｳ</t>
  </si>
  <si>
    <t>村田　悠輔</t>
  </si>
  <si>
    <t>ﾑﾗﾀ ﾕｳｽｹ</t>
  </si>
  <si>
    <t>森本　錬</t>
  </si>
  <si>
    <t>ﾓﾘﾓﾄ ﾚﾝ</t>
  </si>
  <si>
    <t>安井　聖真</t>
  </si>
  <si>
    <t>ﾔｽｲ ｼｮｳﾏ</t>
  </si>
  <si>
    <t>柳田　淳海</t>
  </si>
  <si>
    <t>ﾔﾅﾀﾞ ｱﾂﾐ</t>
  </si>
  <si>
    <t>和田　樹</t>
  </si>
  <si>
    <t>ﾜﾀﾞ ｲﾂｷ</t>
  </si>
  <si>
    <t>和多田　響</t>
  </si>
  <si>
    <t>ﾜﾀﾀﾞ ﾋﾋﾞｷ</t>
  </si>
  <si>
    <t>岩田　凜太郎</t>
  </si>
  <si>
    <t>井上　嵩二朗</t>
  </si>
  <si>
    <t>梅野　雅顕</t>
  </si>
  <si>
    <t>ｳﾒﾉ ﾏｻｱｷ</t>
  </si>
  <si>
    <t>吉田　翔維</t>
  </si>
  <si>
    <t>ﾖｼﾀﾞ ｼｮｳｲ</t>
  </si>
  <si>
    <t>足立　琉那</t>
  </si>
  <si>
    <t>ｱﾀﾞﾁ ﾙﾅ</t>
  </si>
  <si>
    <t>飯田　大助</t>
  </si>
  <si>
    <t>ｲｲﾀﾞ ﾀﾞｲｽｹ</t>
  </si>
  <si>
    <t>小椋　雄大</t>
  </si>
  <si>
    <t>ｵｸﾞﾗ ﾕｳﾀﾞｲ</t>
  </si>
  <si>
    <t>竹内　洸太</t>
  </si>
  <si>
    <t>ﾀｹｳﾁ ｺｳﾀ</t>
  </si>
  <si>
    <t>田嶋　碧生</t>
  </si>
  <si>
    <t>ﾀｼﾞﾏ ｱｵｲ</t>
  </si>
  <si>
    <t>長原　脩人</t>
  </si>
  <si>
    <t>ﾅｶﾞﾊﾗ ｼｭｳﾄ</t>
  </si>
  <si>
    <t>西田　勇登</t>
  </si>
  <si>
    <t>ﾆｼﾀﾞ ﾕｳﾄ</t>
  </si>
  <si>
    <t>野徳　竜太郎</t>
  </si>
  <si>
    <t>ﾉﾄｸ ﾘｭｳﾀﾛｳ</t>
  </si>
  <si>
    <t>山口　隼輝</t>
  </si>
  <si>
    <t>ﾔﾏｸﾞﾁ ｼｭﾝｷ</t>
  </si>
  <si>
    <t>山本　優斗</t>
  </si>
  <si>
    <t>福田　晴誉</t>
  </si>
  <si>
    <t>ﾌｸﾀﾞ ﾊﾙﾀｶ</t>
  </si>
  <si>
    <t>我如古　旬</t>
  </si>
  <si>
    <t>ｶﾞﾈｺ ｼｭﾝ</t>
  </si>
  <si>
    <t>惠中　春斗</t>
  </si>
  <si>
    <t>丹下　照道</t>
  </si>
  <si>
    <t>ﾀﾝｹﾞ ｼｮｳﾄﾞｳ</t>
  </si>
  <si>
    <t>今西　翔</t>
  </si>
  <si>
    <t>ｲﾏﾆｼ ｼｮｳ</t>
  </si>
  <si>
    <t>橋本　一輝</t>
  </si>
  <si>
    <t>ﾊｼﾓﾄ ｲﾂｷ</t>
  </si>
  <si>
    <t>小倉　凜隼</t>
  </si>
  <si>
    <t>ｵｸﾞﾗ ﾘﾝﾄ</t>
  </si>
  <si>
    <t>山田　胡太朗</t>
  </si>
  <si>
    <t>ﾔﾏﾀﾞ ｺﾀﾛｳ</t>
  </si>
  <si>
    <t>中村　京志郎</t>
  </si>
  <si>
    <t>ﾅｶﾑﾗ ｷｮｳｼﾛｳ</t>
  </si>
  <si>
    <t>白石　心</t>
  </si>
  <si>
    <t>ｼﾗｲｼ ｼﾝ</t>
  </si>
  <si>
    <t>森島　晃英</t>
  </si>
  <si>
    <t>ﾓﾘｼﾏ ｺｳｴｲ</t>
  </si>
  <si>
    <t>岡崎　桜人</t>
  </si>
  <si>
    <t>ｵｶｻﾞｷ ﾊﾙﾄ</t>
  </si>
  <si>
    <t>川上　昌汰</t>
  </si>
  <si>
    <t>ｶﾜｶﾐ ｼｮｳﾀ</t>
  </si>
  <si>
    <t>奥村　琉仁</t>
  </si>
  <si>
    <t>ｵｸﾑﾗ ﾘｭｳﾄ</t>
  </si>
  <si>
    <t>松場　授</t>
  </si>
  <si>
    <t>ﾏﾂﾊﾞ ｻｽﾞｸ</t>
  </si>
  <si>
    <t>仲田　裕貴</t>
  </si>
  <si>
    <t>ﾅｶﾀﾞ ﾋﾛｷ</t>
  </si>
  <si>
    <t>矢野　功太郎</t>
  </si>
  <si>
    <t>ﾔﾉ ｺｳﾀﾛｳ</t>
  </si>
  <si>
    <t>京瀧　丈典</t>
  </si>
  <si>
    <t>ｷｮｳﾀｷ ｼﾞｮｳｽｹ</t>
  </si>
  <si>
    <t>中瀬　来</t>
  </si>
  <si>
    <t>ﾅｶｾ ﾗｲ</t>
  </si>
  <si>
    <t>浜田　瞬</t>
  </si>
  <si>
    <t>ﾊﾏﾀﾞ ﾄｷ</t>
  </si>
  <si>
    <t>松本　昌泰</t>
  </si>
  <si>
    <t>ﾏﾂﾓﾄ ﾏｻﾔｽ</t>
  </si>
  <si>
    <t>栗田　暖士</t>
  </si>
  <si>
    <t>ｸﾘﾀ ｵﾄ</t>
  </si>
  <si>
    <t>松本　知征</t>
  </si>
  <si>
    <t>ﾏﾂﾓﾄ ﾁｾｲ</t>
  </si>
  <si>
    <t>田中　麻尋</t>
  </si>
  <si>
    <t>ﾀﾅｶ ﾏﾋﾛ</t>
  </si>
  <si>
    <t>串田　佑介</t>
  </si>
  <si>
    <t>ｸｼﾀﾞ ﾕｳｽｹ</t>
  </si>
  <si>
    <t>野村　成龍</t>
  </si>
  <si>
    <t>ﾉﾑﾗ ｾｲﾘｭｳ</t>
  </si>
  <si>
    <t>栃木県</t>
  </si>
  <si>
    <t>藤村　修冬</t>
  </si>
  <si>
    <t>ﾌｼﾞﾑﾗ ｼｭｳﾄ</t>
  </si>
  <si>
    <t>群馬県</t>
  </si>
  <si>
    <t>加藤　大翔</t>
  </si>
  <si>
    <t>ｶﾄｳ ﾋﾛﾄ</t>
  </si>
  <si>
    <t>青木　一慶</t>
  </si>
  <si>
    <t>ｱｵｷ ｲｯｹｲ</t>
  </si>
  <si>
    <t>中島　壮一朗</t>
  </si>
  <si>
    <t>ﾅｶｼﾞﾏ ｿｳｲﾁﾛｳ</t>
  </si>
  <si>
    <t>槇　航太郎</t>
  </si>
  <si>
    <t>ﾏｷ ｺｳﾀﾛｳ</t>
  </si>
  <si>
    <t>辻　叶人</t>
  </si>
  <si>
    <t>ﾂｼﾞ ｶﾅﾄ</t>
  </si>
  <si>
    <t>小野　悠</t>
  </si>
  <si>
    <t>ｵﾉ ﾕｳ</t>
  </si>
  <si>
    <t>柏木　隆人</t>
  </si>
  <si>
    <t>ｶｼﾜｷﾞ ﾀｶﾄ</t>
  </si>
  <si>
    <t>土原　諒介</t>
  </si>
  <si>
    <t>ﾂﾁﾊﾗ ﾘｮｳｽｹ</t>
  </si>
  <si>
    <t>鈴木　啓太</t>
  </si>
  <si>
    <t>ｽｽﾞｷ ｹｲﾀ</t>
  </si>
  <si>
    <t>杉本　陸</t>
  </si>
  <si>
    <t>ｽｷﾞﾓﾄ ﾘｸ</t>
  </si>
  <si>
    <t>栁瀨　宏志郎</t>
  </si>
  <si>
    <t>ﾔﾅｷﾞｾ ｺｳｼﾛｳ</t>
  </si>
  <si>
    <t>早川　広遙</t>
  </si>
  <si>
    <t>ﾊﾔｶﾜ ｺｳﾖｳ</t>
  </si>
  <si>
    <t>若松　颯</t>
  </si>
  <si>
    <t>ﾜｶﾏﾂ ｿｳ</t>
  </si>
  <si>
    <t>芦田　大志</t>
  </si>
  <si>
    <t>ｱｼﾀﾞ ﾀｲｼ</t>
  </si>
  <si>
    <t>木下　友翔</t>
  </si>
  <si>
    <t>ｷﾉｼﾀ ﾕｳﾄ</t>
  </si>
  <si>
    <t>中原　康太</t>
  </si>
  <si>
    <t>ﾅｶﾊﾗ ｺｳﾀ</t>
  </si>
  <si>
    <t>吉川　諒音</t>
  </si>
  <si>
    <t>ﾖｼｶﾜ ｱｷﾄ</t>
  </si>
  <si>
    <t>山中　一凜</t>
  </si>
  <si>
    <t>ﾔﾏﾅｶ ｲﾁﾘﾝ</t>
  </si>
  <si>
    <t>大田　律</t>
  </si>
  <si>
    <t>ｵｵﾀ ﾘﾂ</t>
  </si>
  <si>
    <t>小山　大地</t>
  </si>
  <si>
    <t>ｺﾔﾏ ﾀﾞｲﾁ</t>
  </si>
  <si>
    <t>中原　諒哉</t>
  </si>
  <si>
    <t>ﾅｶﾊﾗ ﾘｮｳﾔ</t>
  </si>
  <si>
    <t>堀田　悠介</t>
  </si>
  <si>
    <t>ﾎｯﾀ ﾕｳｽｹ</t>
  </si>
  <si>
    <t>後藤　耀</t>
  </si>
  <si>
    <t>ｺﾞﾄｳ ﾖｳ</t>
  </si>
  <si>
    <t>射延　直澄</t>
  </si>
  <si>
    <t>ｲﾉﾍﾞ ﾅｵﾄ</t>
  </si>
  <si>
    <t>本多　倫愛</t>
  </si>
  <si>
    <t>ﾎﾝﾀﾞ ﾉｱ</t>
  </si>
  <si>
    <t>藤原　侑采</t>
  </si>
  <si>
    <t>ﾌｼﾞﾜﾗ ﾕｳｻ</t>
  </si>
  <si>
    <t>湯本　悠希</t>
  </si>
  <si>
    <t>村田　尋哉</t>
  </si>
  <si>
    <t>ﾑﾗﾀ ﾋﾛﾔ</t>
  </si>
  <si>
    <t>井奥　夢翔</t>
  </si>
  <si>
    <t>ｲｵｸ ﾕﾒﾄ</t>
  </si>
  <si>
    <t>山村　祐翔</t>
  </si>
  <si>
    <t>ﾔﾏﾑﾗ ﾕｳﾄ</t>
  </si>
  <si>
    <t>安田　拓生</t>
  </si>
  <si>
    <t>ﾔｽﾀﾞ ﾀｸﾐ</t>
  </si>
  <si>
    <t>道貫　龍希</t>
  </si>
  <si>
    <t>ﾄﾞｳｶﾞﾝ ﾘｭｳｷ</t>
  </si>
  <si>
    <t>中川　裕輝</t>
  </si>
  <si>
    <t>ﾅｶｶﾞﾜ ﾋﾛｷ</t>
  </si>
  <si>
    <t>内田　大翔</t>
  </si>
  <si>
    <t>竹内　陽向</t>
  </si>
  <si>
    <t>ﾀｹｳﾁ ﾋﾅﾀ</t>
  </si>
  <si>
    <t>浜元　蒼生</t>
  </si>
  <si>
    <t>ﾊﾏﾓﾄ ｱｵｲ</t>
  </si>
  <si>
    <t>坂部　幸隆</t>
  </si>
  <si>
    <t>ｻｶﾍﾞ ﾕｷﾀｶ</t>
  </si>
  <si>
    <t>松本　悠佑</t>
  </si>
  <si>
    <t>ﾏﾂﾓﾄ ﾕｳｽｹ</t>
  </si>
  <si>
    <t>富永　勇弥</t>
  </si>
  <si>
    <t>ﾄﾐﾅｶﾞ ﾕｳﾔ</t>
  </si>
  <si>
    <t>飯牟田　一惺</t>
  </si>
  <si>
    <t>ｲﾑﾀ ｲｯｾｲ</t>
  </si>
  <si>
    <t>門脇　功成</t>
  </si>
  <si>
    <t>ｶﾄﾞﾜｷ ｺｳｾｲ</t>
  </si>
  <si>
    <t>野津　蓮司</t>
  </si>
  <si>
    <t>ﾉﾂﾞ ﾚﾝｼﾞ</t>
  </si>
  <si>
    <t>前田　凛佑</t>
  </si>
  <si>
    <t>ﾏｴﾀﾞ ﾘﾝｽｹ</t>
  </si>
  <si>
    <t>尾﨑　瑛多</t>
  </si>
  <si>
    <t>ｵｻﾞｷ ｴｲﾀ</t>
  </si>
  <si>
    <t>吉川　直輝</t>
  </si>
  <si>
    <t>ﾖｼｶﾜ ﾅｵｷ</t>
  </si>
  <si>
    <t>原黄　崚平</t>
  </si>
  <si>
    <t>ﾊﾗｷ ﾘｮｳﾍｲ</t>
  </si>
  <si>
    <t>川下　将慶</t>
  </si>
  <si>
    <t>ｶﾜｼﾀ ﾕｷﾉﾘ</t>
  </si>
  <si>
    <t>浅倉　健太</t>
  </si>
  <si>
    <t>古川　柊斗</t>
  </si>
  <si>
    <t>ﾌﾙｶﾜ ｼｭｳﾄ</t>
  </si>
  <si>
    <t>木村　斗馬</t>
  </si>
  <si>
    <t>ｷﾑﾗ ﾄｳﾏ</t>
  </si>
  <si>
    <t>東原　志功</t>
  </si>
  <si>
    <t>ﾋｶﾞｼﾊﾗ ｼｺｳ</t>
  </si>
  <si>
    <t>保田　真太郎</t>
  </si>
  <si>
    <t>ﾔｽﾀﾞ ｼﾝﾀﾛｳ</t>
  </si>
  <si>
    <t>矢野　実直</t>
  </si>
  <si>
    <t>ﾔﾉ ﾐﾁﾅｵ</t>
  </si>
  <si>
    <t>石村　宙</t>
  </si>
  <si>
    <t>ｲｼﾑﾗ ｿﾗ</t>
  </si>
  <si>
    <t>宮本　琥生</t>
  </si>
  <si>
    <t>ﾐﾔﾓﾄ ｺｵ</t>
  </si>
  <si>
    <t>田林　大翔</t>
  </si>
  <si>
    <t>ﾀﾊﾞﾔｼ ﾋﾛﾄ</t>
  </si>
  <si>
    <t>木村　航人</t>
  </si>
  <si>
    <t>ｷﾑﾗ ｶｽﾞﾋﾄ</t>
  </si>
  <si>
    <t>森野　大輝</t>
  </si>
  <si>
    <t>ﾓﾘﾉ ﾀﾞｲｷ</t>
  </si>
  <si>
    <t>谷口　智哉</t>
  </si>
  <si>
    <t>ﾀﾆｸﾞﾁ ﾄﾓﾔ</t>
  </si>
  <si>
    <t>天野　皓太</t>
  </si>
  <si>
    <t>ｱﾏﾉ ｺｳﾀ</t>
  </si>
  <si>
    <t>米澤　佑真</t>
  </si>
  <si>
    <t>ﾖﾈｻﾞﾜ ﾕｳﾏ</t>
  </si>
  <si>
    <t>大川　徠玖</t>
  </si>
  <si>
    <t>ｵｵｶﾜ ﾗｲｸ</t>
  </si>
  <si>
    <t>木曽尾　光星</t>
  </si>
  <si>
    <t>ｷｿｵ ｺｳｾｲ</t>
  </si>
  <si>
    <t>原　駿翔</t>
  </si>
  <si>
    <t>ﾊﾗ ｼｭﾝﾄ</t>
  </si>
  <si>
    <t>原　伶泉矢</t>
  </si>
  <si>
    <t>ﾊﾗ ﾚｲﾔ</t>
  </si>
  <si>
    <t>山中　梛斗</t>
  </si>
  <si>
    <t>ﾔﾏﾅｶ ﾅｷﾞﾄ</t>
  </si>
  <si>
    <t>アレン　ロイドダグラス</t>
  </si>
  <si>
    <t>ｱﾚﾝ ﾛｲﾄﾞﾀﾞｸﾞﾗｽ</t>
  </si>
  <si>
    <t>アブドュラ　アナンダ</t>
  </si>
  <si>
    <t>ｱﾌﾞﾄﾞｭﾗ ｱﾅﾝﾀﾞ</t>
  </si>
  <si>
    <t>東　倫太朗</t>
  </si>
  <si>
    <t>川﨑　雄介</t>
  </si>
  <si>
    <t>ｶﾜｻｷ ﾕｳｽｹ</t>
  </si>
  <si>
    <t>東影　勇哉</t>
  </si>
  <si>
    <t>ﾋｶﾞｼｶｹﾞ ﾕｳﾔ</t>
  </si>
  <si>
    <t>和田　悠汰</t>
  </si>
  <si>
    <t>ﾜﾀﾞ ﾕｳﾀ</t>
  </si>
  <si>
    <t>石田　宇登</t>
  </si>
  <si>
    <t>ｲｼﾀﾞ ﾀｶﾄ</t>
  </si>
  <si>
    <t>小林　温眞</t>
  </si>
  <si>
    <t>ｺﾊﾞﾔｼ ﾊﾙﾏ</t>
  </si>
  <si>
    <t>野田　健司</t>
  </si>
  <si>
    <t>ﾉﾀﾞ ｹﾝｼﾞ</t>
  </si>
  <si>
    <t>長坂　周一</t>
  </si>
  <si>
    <t>ﾅｶﾞｻｶ ｼｭｳｲﾁ</t>
  </si>
  <si>
    <t>萩井　卯一</t>
  </si>
  <si>
    <t>ﾊｷﾞｲ ｳｲﾁ</t>
  </si>
  <si>
    <t>本田　康陽</t>
  </si>
  <si>
    <t>ﾎﾝﾀﾞ ｺｳﾖｳ</t>
  </si>
  <si>
    <t>上川　達郎</t>
  </si>
  <si>
    <t>ｶﾐｶﾜ ﾀﾂﾛｳ</t>
  </si>
  <si>
    <t>松浦　気吹</t>
  </si>
  <si>
    <t>ﾏﾂｳﾗ ｲﾌﾞｷ</t>
  </si>
  <si>
    <t>髙垣　宗大</t>
  </si>
  <si>
    <t>ﾀｶｶﾞｷ ｿｳﾀ</t>
  </si>
  <si>
    <t>坂根　慧斗</t>
  </si>
  <si>
    <t>ｻｶﾈ ｹｲﾄ</t>
  </si>
  <si>
    <t>伊藤　滉人</t>
  </si>
  <si>
    <t>ｲﾄｳ ﾋﾛﾄ</t>
  </si>
  <si>
    <t>阿座上　拓巳</t>
  </si>
  <si>
    <t>ｱｻﾞｶﾐ ﾀｸﾐ</t>
  </si>
  <si>
    <t>永﨑　嵩人</t>
  </si>
  <si>
    <t>寺崎　晃基</t>
  </si>
  <si>
    <t>ﾃﾗｻｷ ｺｳｷ</t>
  </si>
  <si>
    <t>谷口　珀斗</t>
  </si>
  <si>
    <t>ﾀﾆｸﾞﾁ ﾊｸﾄ</t>
  </si>
  <si>
    <t>包國　将太</t>
  </si>
  <si>
    <t>ｶﾈｸﾆ ｼｮｳﾀ</t>
  </si>
  <si>
    <t>大塚　颯</t>
  </si>
  <si>
    <t>ｵｵﾂｶ ﾊﾔﾃ</t>
  </si>
  <si>
    <t>井坪　丈和</t>
  </si>
  <si>
    <t>ｲﾂﾎﾞ ｼﾞｮｳﾜ</t>
  </si>
  <si>
    <t>近藤　樹</t>
  </si>
  <si>
    <t>ｺﾝﾄﾞｳ ｲﾂｷ</t>
  </si>
  <si>
    <t>小坂　有輝</t>
  </si>
  <si>
    <t>ｺｻｶ ﾕｳｷ</t>
  </si>
  <si>
    <t>鹿児島県</t>
  </si>
  <si>
    <t>秋本　繁歩</t>
  </si>
  <si>
    <t>岡本　珠瑳</t>
  </si>
  <si>
    <t>ｵｶﾓﾄ ｼﾞｭｳｻﾞ</t>
  </si>
  <si>
    <t>野口　夏陽</t>
  </si>
  <si>
    <t>ﾉｸﾞﾁ ﾅﾂﾋ</t>
  </si>
  <si>
    <t>出口　来維　</t>
  </si>
  <si>
    <t>ﾃﾞｸﾞﾁ ﾗｲ</t>
  </si>
  <si>
    <t>松原　諒平</t>
  </si>
  <si>
    <t>ﾏﾂﾊﾞﾗ ﾘｮｳﾍｲ</t>
  </si>
  <si>
    <t>斉藤　翼</t>
  </si>
  <si>
    <t>納庄　青空</t>
  </si>
  <si>
    <t>ﾉｳｼｮｳ ｿﾗ</t>
  </si>
  <si>
    <t>東　翔万</t>
  </si>
  <si>
    <t>ﾋｶﾞｼ ｼｮｳﾏ</t>
  </si>
  <si>
    <t>久保　慧斗</t>
  </si>
  <si>
    <t>ｸﾎﾞ ｹｲﾄ</t>
  </si>
  <si>
    <t>玉田　純暉</t>
  </si>
  <si>
    <t>ﾀﾏﾀﾞ ｼﾞｭﾝｷ</t>
  </si>
  <si>
    <t>前田　輝來</t>
  </si>
  <si>
    <t>ﾏｴﾀﾞ ｷﾗ</t>
  </si>
  <si>
    <t>安田　良</t>
  </si>
  <si>
    <t>ﾔｽﾀﾞ ﾘｮｳ</t>
  </si>
  <si>
    <t>藤本　駿希</t>
  </si>
  <si>
    <t>ﾌｼﾞﾓﾄ ｼｭﾝｷ</t>
  </si>
  <si>
    <t>原　宗志</t>
  </si>
  <si>
    <t>ﾊﾗ ｿｳｼ</t>
  </si>
  <si>
    <t>内田　裕人</t>
  </si>
  <si>
    <t>ｳﾁﾀﾞ ﾋﾛﾄ</t>
  </si>
  <si>
    <t>奥道　大地</t>
  </si>
  <si>
    <t>ｵｸﾐﾁ ﾀﾞｲﾁ</t>
  </si>
  <si>
    <t>大串　英貴</t>
  </si>
  <si>
    <t>ｵｵｸﾞｼ ﾋﾃﾞｷ</t>
  </si>
  <si>
    <t>廣長　凌</t>
  </si>
  <si>
    <t>ﾋﾛﾅｶﾞ ﾘｮｳ</t>
  </si>
  <si>
    <t>藤本　幹斗</t>
  </si>
  <si>
    <t>ﾌｼﾞﾓﾄ ﾐｷﾄ</t>
  </si>
  <si>
    <t>渡邉　陽斗</t>
  </si>
  <si>
    <t>ﾜﾀﾅﾍﾞ ﾊﾙﾄ</t>
  </si>
  <si>
    <t>三木　太雅</t>
  </si>
  <si>
    <t>ﾐｷ ﾀｲｶﾞ</t>
  </si>
  <si>
    <t>伊東　祐真</t>
  </si>
  <si>
    <t>林田　岳大</t>
  </si>
  <si>
    <t>ｷﾉ ﾊﾂﾞｷ</t>
  </si>
  <si>
    <t>吉岡　瞭</t>
  </si>
  <si>
    <t>ﾖｼｵｶ ﾘｮｳ</t>
  </si>
  <si>
    <t>山﨑　慧</t>
  </si>
  <si>
    <t>ﾔﾏｻｷ ｻﾄｲ</t>
  </si>
  <si>
    <t>加藤　希理</t>
  </si>
  <si>
    <t>ｶﾄｳ ｷﾘ</t>
  </si>
  <si>
    <t>大住　槙月</t>
  </si>
  <si>
    <t>ｵｵｽﾐ ﾏﾂｷ</t>
  </si>
  <si>
    <t>伏見　恒輝</t>
  </si>
  <si>
    <t>ﾌｼﾐ ｺｳｷ</t>
  </si>
  <si>
    <t>加藤　颯真</t>
  </si>
  <si>
    <t>ｶﾄｳ ｿｳﾏ</t>
  </si>
  <si>
    <t>髙橋　雅棟</t>
  </si>
  <si>
    <t>ﾀｶﾊｼ ﾏｻﾑﾈ</t>
  </si>
  <si>
    <t>一森　翔太朗</t>
  </si>
  <si>
    <t>ｲﾁﾓﾘ ｼｮｳﾀﾛｳ</t>
  </si>
  <si>
    <t>蔦江　康太</t>
  </si>
  <si>
    <t>ﾂﾀｴ ｺｳﾀ</t>
  </si>
  <si>
    <t>西澤　孝紀</t>
  </si>
  <si>
    <t>ﾆｼｻﾞﾜ ﾀｶﾉﾘ</t>
  </si>
  <si>
    <t>谷口　尚太朗</t>
  </si>
  <si>
    <t>ﾀﾆｸﾞﾁ ﾅｵﾀﾛｳ</t>
  </si>
  <si>
    <t>島田　大志</t>
  </si>
  <si>
    <t>ｼﾏﾀﾞ ﾀｲｼ</t>
  </si>
  <si>
    <t>武田　悠人</t>
  </si>
  <si>
    <t>ﾀｹﾀﾞ ﾕｳﾄ</t>
  </si>
  <si>
    <t>平谷　琥楠</t>
  </si>
  <si>
    <t>ﾋﾗﾔ ｺﾅﾝ</t>
  </si>
  <si>
    <t>柏木　康佑</t>
  </si>
  <si>
    <t>ｶｼﾜｷﾞ ｺｳｽｹ</t>
  </si>
  <si>
    <t>安済　司瑳</t>
  </si>
  <si>
    <t>ｱﾝｻｲ ﾂｶｻ</t>
  </si>
  <si>
    <t>西野　誠亮</t>
  </si>
  <si>
    <t>ﾆｼﾉ ﾏｻｱｷ</t>
  </si>
  <si>
    <t>八杉　凌司</t>
  </si>
  <si>
    <t>ﾔｽｷﾞ ﾘｮｳｼﾞ</t>
  </si>
  <si>
    <t>野﨑　煌貴</t>
  </si>
  <si>
    <t>ﾉｻﾞｷ ｺｳｷ</t>
  </si>
  <si>
    <t>大上　翔太郎</t>
  </si>
  <si>
    <t>ｵｵｶﾞﾐ ｼｮｳﾀﾛｳ</t>
  </si>
  <si>
    <t>酒井　賢太郎</t>
  </si>
  <si>
    <t>ｻｶｲ ｹﾝﾀﾛｳ</t>
  </si>
  <si>
    <t>ｲｹｶﾞﾐ ｹﾝﾀ</t>
  </si>
  <si>
    <t>佐藤　透晏</t>
  </si>
  <si>
    <t>木村　哲也</t>
  </si>
  <si>
    <t>ｷﾑﾗ ﾃﾂﾔ</t>
  </si>
  <si>
    <t>房安　悠一郎</t>
  </si>
  <si>
    <t>ﾌｻﾔｽ ﾕｳｲﾁﾛｳ</t>
  </si>
  <si>
    <t>水本　琉偉</t>
  </si>
  <si>
    <t>ﾐｽﾞﾓﾄ ﾙｲ</t>
  </si>
  <si>
    <t>長谷川　慶太</t>
  </si>
  <si>
    <t>ﾊｾｶﾞﾜ ｹｲﾀ</t>
  </si>
  <si>
    <t>黒坂　康平</t>
  </si>
  <si>
    <t>ｸﾛｻｶ ｺｳﾍｲ</t>
  </si>
  <si>
    <t>松川　祐周</t>
  </si>
  <si>
    <t>ﾏﾂｶﾜ ﾋﾛﾁｶ</t>
  </si>
  <si>
    <t>不二　海斗</t>
  </si>
  <si>
    <t>ﾌﾆ ｶｲﾄ</t>
  </si>
  <si>
    <t>桂　一太</t>
  </si>
  <si>
    <t xml:space="preserve">ｶﾂﾗ ｲﾁﾀ </t>
  </si>
  <si>
    <t>上川　達也</t>
  </si>
  <si>
    <t>ｶﾐｶﾜ ﾀﾂﾔ</t>
  </si>
  <si>
    <t>來須　唯我</t>
  </si>
  <si>
    <t>ｸﾙｽ ﾕｲｶﾞ</t>
  </si>
  <si>
    <t>澤村　櫂吏</t>
  </si>
  <si>
    <t>ｻﾜﾑﾗ ｶｲﾘ</t>
  </si>
  <si>
    <t>長山　剛</t>
  </si>
  <si>
    <t>ﾅｶﾞﾔﾏ ｺﾞｳ</t>
  </si>
  <si>
    <t>三浦　璃空</t>
  </si>
  <si>
    <t>ﾐｳﾗ ﾘｸ</t>
  </si>
  <si>
    <t>山本　康平</t>
  </si>
  <si>
    <t>ﾔﾏﾓﾄ ｺｳﾍｲ</t>
  </si>
  <si>
    <t>森　秋愛</t>
  </si>
  <si>
    <t>ﾓﾘ ｼｭｳｱ</t>
  </si>
  <si>
    <t>柴原　智陽</t>
  </si>
  <si>
    <t>ｼﾊﾞﾊﾗ ﾁﾊﾙ</t>
  </si>
  <si>
    <t>中西　翔太</t>
  </si>
  <si>
    <t>ﾅｶﾆｼ ｼｮｳﾀ</t>
  </si>
  <si>
    <t>塩満　輝</t>
  </si>
  <si>
    <t>ｼｵﾐﾂ ｱｷﾗ</t>
  </si>
  <si>
    <t>堀　大地</t>
  </si>
  <si>
    <t>ﾎﾘ ﾀﾞｲﾁ</t>
  </si>
  <si>
    <t>新谷　真生</t>
  </si>
  <si>
    <t>ｼﾝﾀﾆ ﾏｻｷ</t>
  </si>
  <si>
    <t>塚田　雄斗</t>
  </si>
  <si>
    <t>ﾂｶﾀﾞ ﾕｳﾄ</t>
  </si>
  <si>
    <t>藤原　悠樹</t>
  </si>
  <si>
    <t>ﾌｼﾞﾊﾗ ﾊﾙｷ</t>
  </si>
  <si>
    <t>枝　宏朗</t>
  </si>
  <si>
    <t>ｴﾀﾞ ﾋﾛｱｷ</t>
  </si>
  <si>
    <t>宮本　悠希</t>
  </si>
  <si>
    <t>ﾐﾔﾓﾄ ﾕｳｷ</t>
  </si>
  <si>
    <t>夏目　尚明</t>
  </si>
  <si>
    <t>ﾅﾂﾒ ﾅｵｱｷ</t>
  </si>
  <si>
    <t>矢持　皓聖</t>
  </si>
  <si>
    <t>ﾔﾓﾁ ｺｳｾｲ</t>
  </si>
  <si>
    <t>牧野　凌典</t>
  </si>
  <si>
    <t>ﾏｷﾉ ﾘｮｳｽｹ</t>
  </si>
  <si>
    <t>村上　龍二</t>
  </si>
  <si>
    <t>ﾑﾗｶﾐ ﾘｭｳｼﾞ</t>
  </si>
  <si>
    <t>槙野　冬真</t>
  </si>
  <si>
    <t>ﾏｷﾉ ﾄｳﾏ</t>
  </si>
  <si>
    <t>松田　翔夢</t>
  </si>
  <si>
    <t>ﾏﾂﾀﾞ ｼｮｳﾑ</t>
  </si>
  <si>
    <t>花谷　玲斗</t>
  </si>
  <si>
    <t>ﾊﾅﾀﾆ ﾚｲﾄ</t>
  </si>
  <si>
    <t>濵田　碧海</t>
  </si>
  <si>
    <t>井本　蒼一朗</t>
  </si>
  <si>
    <t>ｲﾉﾓﾄ ｿｳｲﾁﾛｳ</t>
  </si>
  <si>
    <t>前原　青依</t>
  </si>
  <si>
    <t>ﾏｴﾊﾗ ｱｵｲ</t>
  </si>
  <si>
    <t>中村　朔大郎</t>
  </si>
  <si>
    <t>ﾅｶﾑﾗ ｻｸﾀﾛｳ</t>
  </si>
  <si>
    <t>浦邊　斗希</t>
  </si>
  <si>
    <t>ｳﾗﾍﾞ ﾄｷ</t>
  </si>
  <si>
    <t>寺西　瑛生</t>
  </si>
  <si>
    <t>ﾃﾗﾆｼ ｴｲｾｲ</t>
  </si>
  <si>
    <t>曽根　広夢</t>
  </si>
  <si>
    <t>ｿﾈ ﾋﾛﾑ</t>
  </si>
  <si>
    <t>河内　岳</t>
  </si>
  <si>
    <t>ｶﾜｳﾁ ｶﾞｸ</t>
  </si>
  <si>
    <t>梶田　康耀</t>
  </si>
  <si>
    <t>ｶｼﾞﾀ ｺｳﾖｳ</t>
  </si>
  <si>
    <t>三好　倖生</t>
  </si>
  <si>
    <t>ﾐﾖｼ ｺｳｾｲ</t>
  </si>
  <si>
    <t>村井　心</t>
  </si>
  <si>
    <t>ﾑﾗｲ ｺｺﾛ</t>
  </si>
  <si>
    <t>古越　大暉</t>
  </si>
  <si>
    <t>飯野　碧</t>
  </si>
  <si>
    <t>ｲｲﾉ ｱｵｲ</t>
  </si>
  <si>
    <t>野髙　廉央</t>
  </si>
  <si>
    <t>里吉　惠太</t>
  </si>
  <si>
    <t>岩出　悠</t>
  </si>
  <si>
    <t>ｲﾜﾃﾞ ﾊﾙ</t>
  </si>
  <si>
    <t>藤本　圭亮</t>
  </si>
  <si>
    <t>ﾌｼﾞﾓﾄ ｹｲｽｹ</t>
  </si>
  <si>
    <t>有田　佑紀</t>
  </si>
  <si>
    <t>ｱﾘﾀ ﾕｳｷ</t>
  </si>
  <si>
    <t>田中　寛樹</t>
  </si>
  <si>
    <t>ﾀﾅｶ ﾋﾛｷ</t>
  </si>
  <si>
    <t>柴峠　伸樹</t>
  </si>
  <si>
    <t>ｼﾊﾞﾄｳｹﾞ ﾉﾌﾞｷ</t>
  </si>
  <si>
    <t>山脇　秀斗</t>
  </si>
  <si>
    <t>ﾔﾏﾜｷ ﾋﾃﾞﾄ</t>
  </si>
  <si>
    <t>木南　柾一朗</t>
  </si>
  <si>
    <t>ｷﾐﾅﾐ ｾｲｲﾁﾛｳ</t>
  </si>
  <si>
    <t>磯上　琉稀</t>
  </si>
  <si>
    <t>ｲｿｶﾞﾐ ﾘｭｳｷ</t>
  </si>
  <si>
    <t>村田　遥楽</t>
  </si>
  <si>
    <t>ﾑﾗﾀ ﾕﾗ</t>
  </si>
  <si>
    <t>森脇　悠賢</t>
  </si>
  <si>
    <t>ﾓﾘﾜｷ ﾕﾀｶ</t>
  </si>
  <si>
    <t>尾方　太陽</t>
  </si>
  <si>
    <t>ｵｶﾞﾀ ﾀｲﾖｳ</t>
  </si>
  <si>
    <t>上原　瑞生</t>
  </si>
  <si>
    <t>ｳｴﾊﾗ ﾐｽﾞｷ</t>
  </si>
  <si>
    <t>中井　夢大</t>
  </si>
  <si>
    <t>ﾅｶｲ ﾕｳﾀﾞｲ</t>
  </si>
  <si>
    <t>寺谷　孝太朗</t>
  </si>
  <si>
    <t>ﾃﾗﾀﾆ ｺｳﾀﾛｳ</t>
  </si>
  <si>
    <t>三宅　博史</t>
  </si>
  <si>
    <t>ﾐﾔｹ ﾋﾛｼ</t>
  </si>
  <si>
    <t>大菅　瑠伊</t>
  </si>
  <si>
    <t>ｵｵｽｶﾞ ﾙｲ</t>
  </si>
  <si>
    <t>並川　伊織</t>
  </si>
  <si>
    <t>ﾅﾐｶﾜ ｲｵﾘ</t>
  </si>
  <si>
    <t>谷　拓輝</t>
  </si>
  <si>
    <t>ﾀﾆ ﾋﾛｷ</t>
  </si>
  <si>
    <t>尾下　彩斗</t>
  </si>
  <si>
    <t>ｵﾉｼﾀ ｱﾔﾄ</t>
  </si>
  <si>
    <t>藤本　和也</t>
  </si>
  <si>
    <t>ﾌｼﾞﾓﾄ ｶｽﾞﾔ</t>
  </si>
  <si>
    <t>栗原　悠斗</t>
  </si>
  <si>
    <t>ｸﾘﾊﾗ ﾕｳﾄ</t>
  </si>
  <si>
    <t>中尾　亘汰</t>
  </si>
  <si>
    <t>ﾅｶｵ ｺｳﾀ</t>
  </si>
  <si>
    <t>佐藤　響</t>
  </si>
  <si>
    <t>ｻﾄｳ ﾋﾋﾞｷ</t>
  </si>
  <si>
    <t>青山　海樂</t>
  </si>
  <si>
    <t>ｱｵﾔﾏ ｳﾀ</t>
  </si>
  <si>
    <t>増田　悠吾</t>
  </si>
  <si>
    <t>ﾏｽﾀﾞ ﾕｳｺﾞ</t>
  </si>
  <si>
    <t>北田　悠眞</t>
  </si>
  <si>
    <t>ｷﾀﾀﾞ ﾕｳﾏ</t>
  </si>
  <si>
    <t>平子　正宗</t>
  </si>
  <si>
    <t>ﾋﾗｺ ﾏｻﾑﾈ</t>
  </si>
  <si>
    <t>福井　太一郎</t>
  </si>
  <si>
    <t>ﾌｸｲ ﾀｲﾁﾛｳ</t>
  </si>
  <si>
    <t>西山　華蓮</t>
  </si>
  <si>
    <t>ﾆｼﾔﾏ ｶﾚﾝ</t>
  </si>
  <si>
    <t>伊賀上　拓己</t>
  </si>
  <si>
    <t>ｲｶﾞｳｴ ﾀｸﾐ</t>
  </si>
  <si>
    <t>貞平　春陽</t>
  </si>
  <si>
    <t>ｻﾀﾞﾋﾗ ﾊﾙﾋ</t>
  </si>
  <si>
    <t>三宅　嶺翔</t>
  </si>
  <si>
    <t>ﾐﾔｹ ﾚｲﾄ</t>
  </si>
  <si>
    <t>中村　亮介</t>
  </si>
  <si>
    <t>ﾅｶﾑﾗ ﾘｮｳｽｹ</t>
  </si>
  <si>
    <t>溝口　遼太</t>
  </si>
  <si>
    <t>ﾐｿﾞｸﾞﾁ ﾘｮｳﾀ</t>
  </si>
  <si>
    <t>樋口　勝麻</t>
  </si>
  <si>
    <t>ﾋｸﾞﾁ ｼｮｳﾏ</t>
  </si>
  <si>
    <t>木村　陽希</t>
  </si>
  <si>
    <t>ｷﾑﾗ ﾊﾙｷ</t>
  </si>
  <si>
    <t>土田　悠斗</t>
  </si>
  <si>
    <t>ﾄﾀﾞ ﾕｳﾄ</t>
  </si>
  <si>
    <t>秦　翔馬</t>
  </si>
  <si>
    <t>ﾊﾀ ｼｮｳﾏ</t>
  </si>
  <si>
    <t>濱﨑　隆哉</t>
  </si>
  <si>
    <t>国本　フレデリック</t>
  </si>
  <si>
    <t>ｸﾆﾓﾄ ﾌﾚﾃﾞﾘｯｸ</t>
  </si>
  <si>
    <t>大枝　莞士</t>
  </si>
  <si>
    <t>ｵｵｴﾀﾞ ｶﾝｼﾞ</t>
  </si>
  <si>
    <t>西山　悠</t>
  </si>
  <si>
    <t>ﾆｼﾔﾏ ﾕｳ</t>
  </si>
  <si>
    <t>石倉　瑠希翔</t>
  </si>
  <si>
    <t>ｲｼｸﾗ ﾙｷﾄ</t>
  </si>
  <si>
    <t>場谷　竜之介</t>
  </si>
  <si>
    <t>ﾊﾞﾀﾆ ﾘｭｳﾉｽｹ</t>
  </si>
  <si>
    <t>塚元　翔生</t>
  </si>
  <si>
    <t>ﾂｶﾓﾄ ｶｲ</t>
  </si>
  <si>
    <t>越智　光輝</t>
  </si>
  <si>
    <t>ｵﾁ ｺｳｷ</t>
  </si>
  <si>
    <t>髙岡　颯良</t>
  </si>
  <si>
    <t>岡本　蓮音</t>
  </si>
  <si>
    <t>ｵｶﾓﾄ ﾚﾝﾄ</t>
  </si>
  <si>
    <t>山口　成琉</t>
  </si>
  <si>
    <t>ﾔﾏｸﾞﾁ ﾅﾙ</t>
  </si>
  <si>
    <t>河野　創太</t>
  </si>
  <si>
    <t>ｶﾜﾉ ｿｳﾀ</t>
  </si>
  <si>
    <t>宮嵜　俊作</t>
  </si>
  <si>
    <t>ﾐﾔｻﾞｷ ｼｭﾝｻｸ</t>
  </si>
  <si>
    <t>葛田　壱哉</t>
  </si>
  <si>
    <t>ｸｽﾞﾀ ｲﾁﾔ</t>
  </si>
  <si>
    <t>上村　朔太郎</t>
  </si>
  <si>
    <t>ｳｴﾑﾗ ｻｸﾀﾛｳ</t>
  </si>
  <si>
    <t>明尾　匡樹</t>
  </si>
  <si>
    <t>ｱｹｵ ﾏｻｷ</t>
  </si>
  <si>
    <t>伊藤　陽樹</t>
  </si>
  <si>
    <t>ｲﾄｳ ﾊﾙｷ</t>
  </si>
  <si>
    <t>荒川　瑛二郎</t>
  </si>
  <si>
    <t>ｱﾗｶﾜ ｴｲｼﾞﾛｳ</t>
  </si>
  <si>
    <t>西野　祐司</t>
  </si>
  <si>
    <t>ﾆｼﾉ ﾕｳｼﾞ</t>
  </si>
  <si>
    <t>中川　裕矢</t>
  </si>
  <si>
    <t>加藤　一歩</t>
  </si>
  <si>
    <t>ｶﾄｳ ｱﾕﾑ</t>
  </si>
  <si>
    <t>德重　孝介</t>
  </si>
  <si>
    <t>ﾄｸｼｹﾞ ｺｳｽｹ</t>
  </si>
  <si>
    <t>西川　滉</t>
  </si>
  <si>
    <t>ﾆｼｶﾜ ｺｳ</t>
  </si>
  <si>
    <t>石黒　勇都</t>
  </si>
  <si>
    <t>ｲｼｸﾞﾛ ﾕｳﾄ</t>
  </si>
  <si>
    <t>伴野　元信</t>
  </si>
  <si>
    <t>ﾄﾓﾉ ｹﾞﾝｼﾝ</t>
  </si>
  <si>
    <t>重田　優太</t>
  </si>
  <si>
    <t>ｼｹﾞﾀ ﾕｳﾀ</t>
  </si>
  <si>
    <t>藤田　優斗</t>
  </si>
  <si>
    <t>笠井　建吾</t>
  </si>
  <si>
    <t>ｶｻｲ ｹﾝｺﾞ</t>
  </si>
  <si>
    <t>中西　宏希</t>
  </si>
  <si>
    <t>ﾅｶﾆｼ ﾋﾛｷ</t>
  </si>
  <si>
    <t>田中　陽貴</t>
  </si>
  <si>
    <t>ﾀﾅｶ ﾊﾙｷ</t>
  </si>
  <si>
    <t>大地　蘭斗</t>
  </si>
  <si>
    <t>ｵｵｼﾞ ﾗﾝﾄ</t>
  </si>
  <si>
    <t>北畑　歩睦</t>
  </si>
  <si>
    <t>ｷﾀﾊﾞﾀ ｱﾕﾑ</t>
  </si>
  <si>
    <t>土屋　力輝</t>
  </si>
  <si>
    <t>ﾂﾁﾔ ﾘｷ</t>
  </si>
  <si>
    <t>古城　昇太郎</t>
  </si>
  <si>
    <t>ｺｼﾞｮｳ ｼｮｳﾀﾛｳ</t>
  </si>
  <si>
    <t>山本　悠人</t>
  </si>
  <si>
    <t>山本　響也</t>
  </si>
  <si>
    <t>ﾔﾏﾓﾄ ｷｮｳﾔ</t>
  </si>
  <si>
    <t>廣野　太陽</t>
  </si>
  <si>
    <t>ﾋﾛﾉ ﾀｲﾖｳ</t>
  </si>
  <si>
    <t>井上　創</t>
  </si>
  <si>
    <t>ｲﾉｳｴ ﾊｼﾞﾒ</t>
  </si>
  <si>
    <t>兼岡　知弥</t>
  </si>
  <si>
    <t>ｶﾈｵｶ ﾄﾓﾔ</t>
  </si>
  <si>
    <t>柿崎　湘</t>
  </si>
  <si>
    <t>ｶｷｻﾞｷ ｼｮｳ</t>
  </si>
  <si>
    <t>村田　健太</t>
  </si>
  <si>
    <t>ﾑﾗﾀ ｹﾝﾀ</t>
  </si>
  <si>
    <t>須々木　蒼大</t>
  </si>
  <si>
    <t>ｽｽｷ ｿｳﾀ</t>
  </si>
  <si>
    <t>中田　琉斗</t>
  </si>
  <si>
    <t>ﾅｶﾀ ﾘｭｳﾄ</t>
  </si>
  <si>
    <t>井口　蓮</t>
  </si>
  <si>
    <t>ｲﾉｸﾁ ﾚﾝ</t>
  </si>
  <si>
    <t>松島　陸翔</t>
  </si>
  <si>
    <t>ﾏﾂｼﾏ ﾘｸﾄ</t>
  </si>
  <si>
    <t>小山　和奏</t>
  </si>
  <si>
    <t>ｺﾔﾏ ｶﾅﾃﾞ</t>
  </si>
  <si>
    <t>廣海　敦也</t>
  </si>
  <si>
    <t>ﾋﾛﾐ ｱﾂﾔ</t>
  </si>
  <si>
    <t>成田　康太郎</t>
  </si>
  <si>
    <t>ﾅﾘﾀ ｺｳﾀﾛｳ</t>
  </si>
  <si>
    <t>勝浦　典之</t>
  </si>
  <si>
    <t>ｶﾂｳﾗ ﾉﾘﾕｷ</t>
  </si>
  <si>
    <t>清水　真怜</t>
  </si>
  <si>
    <t>ｼﾐｽﾞ ﾏｻﾄ</t>
  </si>
  <si>
    <t>池辺　雄哉</t>
  </si>
  <si>
    <t>ｲｹﾍﾞ ﾕｳﾔ</t>
  </si>
  <si>
    <t>早瀬　優叶</t>
  </si>
  <si>
    <t>ﾊﾔｾ ﾕｳﾄ</t>
  </si>
  <si>
    <t>南本　拓武</t>
  </si>
  <si>
    <t>ﾐﾅﾐﾓﾄ ﾀｸﾑ</t>
  </si>
  <si>
    <t>宮本　和樹</t>
  </si>
  <si>
    <t>ﾐﾔﾓﾄ ｶｽﾞｷ</t>
  </si>
  <si>
    <t>小山　翔惺</t>
  </si>
  <si>
    <t>ｺﾔﾏ ｼｮｳｾｲ</t>
  </si>
  <si>
    <t>山本　優空</t>
  </si>
  <si>
    <t>ﾔﾏﾓﾄ ﾕｳｱ</t>
  </si>
  <si>
    <t>坂本　健太郎</t>
  </si>
  <si>
    <t>ｻｶﾓﾄ ｹﾝﾀﾛｳ</t>
  </si>
  <si>
    <t>小松　蒼太郎</t>
  </si>
  <si>
    <t>ｺﾏﾂ ｿｳﾀﾛｳ</t>
  </si>
  <si>
    <t>田上　祐真</t>
  </si>
  <si>
    <t>ﾀﾉｳｴ ﾕｳﾏ</t>
  </si>
  <si>
    <t>長戸　彪</t>
  </si>
  <si>
    <t>ﾅｶﾞﾄ ﾋｮｳ</t>
  </si>
  <si>
    <t>八田　蒼亮</t>
  </si>
  <si>
    <t>ﾊｯﾀ ｿｳｽｹ</t>
  </si>
  <si>
    <t>尾副　宏樹</t>
  </si>
  <si>
    <t>ｵｿﾞｴ ﾋﾛｷ</t>
  </si>
  <si>
    <t>吉岡　直弥</t>
  </si>
  <si>
    <t>ﾖｼｵｶ ﾅｵﾔ</t>
  </si>
  <si>
    <t>大坪　侑斗</t>
  </si>
  <si>
    <t>ｵｵﾂﾎﾞ ﾕｳﾄ</t>
  </si>
  <si>
    <t>大澤　透也</t>
  </si>
  <si>
    <t>ｵｵｻﾞﾜ ﾄｳﾔ</t>
  </si>
  <si>
    <t>野口　東吾</t>
  </si>
  <si>
    <t>ﾉｸﾞﾁ ﾄｳｺﾞ</t>
  </si>
  <si>
    <t>濵口　輝紀</t>
  </si>
  <si>
    <t>ﾊﾏｸﾞﾁ ﾃﾙｷ</t>
  </si>
  <si>
    <t>武田　悠希</t>
  </si>
  <si>
    <t>ﾀｹﾀﾞ ﾕｳｷ</t>
  </si>
  <si>
    <t>菱田　哲学希</t>
  </si>
  <si>
    <t>ﾋｼﾀﾞ ｱﾏｷ</t>
  </si>
  <si>
    <t>上田　広輝</t>
  </si>
  <si>
    <t>ｳｴﾀﾞ ﾋﾛｷ</t>
  </si>
  <si>
    <t>萩原　大地</t>
  </si>
  <si>
    <t>ﾊｷﾞﾜﾗ ﾀﾞｲﾁ</t>
  </si>
  <si>
    <t>山田　高生</t>
  </si>
  <si>
    <t>ﾔﾏﾀﾞ ｺｳｾｲ</t>
  </si>
  <si>
    <t>山内　雄磨</t>
  </si>
  <si>
    <t>ﾔﾏｳﾁ ﾕｳﾏ</t>
  </si>
  <si>
    <t>林　昇矢</t>
  </si>
  <si>
    <t>ﾊﾔｼ ｼｮｳﾔ</t>
  </si>
  <si>
    <t>津中　康希</t>
  </si>
  <si>
    <t>ﾂﾅｶ ｺｳｷ</t>
  </si>
  <si>
    <t>喜羽　智史</t>
  </si>
  <si>
    <t>ｷﾊﾞ ﾄﾓｼ</t>
  </si>
  <si>
    <t>村上　凛太朗</t>
  </si>
  <si>
    <t>ﾑﾗｶﾐ ﾘﾝﾀﾛｳ</t>
  </si>
  <si>
    <t>重見　大地</t>
  </si>
  <si>
    <t>ｼｹﾞﾐ ﾀﾞｲﾁ</t>
  </si>
  <si>
    <t>ﾀﾆ ｶｽﾞｷ</t>
  </si>
  <si>
    <t>松尾　康汰</t>
  </si>
  <si>
    <t>ﾏﾂｵ ｺｳﾀ</t>
  </si>
  <si>
    <t>今下　結士</t>
  </si>
  <si>
    <t>ｲﾏｼﾀ ﾕｲﾄ</t>
  </si>
  <si>
    <t>西川　翔悟</t>
  </si>
  <si>
    <t>ﾆｼｶﾜ ｼｮｳｺﾞ</t>
  </si>
  <si>
    <t>岡本　凰佑</t>
  </si>
  <si>
    <t>ｵｶﾓﾄ ｵｳｽｹ</t>
  </si>
  <si>
    <t>山﨑　匠真</t>
  </si>
  <si>
    <t>ﾔﾏｻｷ ﾀｸﾏ</t>
  </si>
  <si>
    <t>山部　宗一郎</t>
  </si>
  <si>
    <t>ﾔﾏﾍﾞ ｿｳｲﾁﾛｳ</t>
  </si>
  <si>
    <t>安藤　聡汰</t>
  </si>
  <si>
    <t>ｱﾝﾄﾞｳ ｿｳﾀ</t>
  </si>
  <si>
    <t>秋山　雅貴</t>
  </si>
  <si>
    <t>ｱｷﾔﾏ ﾏｻﾀｶ</t>
  </si>
  <si>
    <t>市丸　弥興</t>
  </si>
  <si>
    <t>ｲﾁﾏﾙ ﾔｵｷ</t>
  </si>
  <si>
    <t>神谷　健悟</t>
  </si>
  <si>
    <t>ｶﾐﾔ ｹﾝｺﾞ</t>
  </si>
  <si>
    <t>籔内　福康</t>
  </si>
  <si>
    <t>ﾔﾌﾞｳﾁ ﾌｸﾔｽ</t>
  </si>
  <si>
    <t>野口　誠太</t>
  </si>
  <si>
    <t>ﾉｸﾞﾁ ｾｲﾀ</t>
  </si>
  <si>
    <t>神山　凌馬</t>
  </si>
  <si>
    <t>ｶﾐﾔﾏ ﾘｮｳﾏ</t>
  </si>
  <si>
    <t>小林　葵</t>
  </si>
  <si>
    <t>ｺﾊﾞﾔｼ ｱｵｲ</t>
  </si>
  <si>
    <t>林　琉輝</t>
  </si>
  <si>
    <t>ﾊﾔｼ ﾙｷ</t>
  </si>
  <si>
    <t>南　遥翔</t>
  </si>
  <si>
    <t>ﾐﾅﾐ ﾊﾙﾄ</t>
  </si>
  <si>
    <t>小山　颯太</t>
  </si>
  <si>
    <t>ｺﾔﾏ ｿｳﾀ</t>
  </si>
  <si>
    <t>細井　杜晄</t>
  </si>
  <si>
    <t>ﾎｿｲ ﾄｱ</t>
  </si>
  <si>
    <t>小林　勇惺</t>
  </si>
  <si>
    <t>ｺﾊﾞﾔｼ ﾕｳｾｲ</t>
  </si>
  <si>
    <t>由良　拓磨</t>
  </si>
  <si>
    <t>ﾕﾗ ﾀｸﾏ</t>
  </si>
  <si>
    <t>山本　倖太郎</t>
  </si>
  <si>
    <t>ﾔﾏﾓﾄ ｺｳﾀﾛｳ</t>
  </si>
  <si>
    <t>香山　隼人</t>
  </si>
  <si>
    <t>ｺｳﾔﾏ ﾊﾔﾄ</t>
  </si>
  <si>
    <t>今口　瑛大</t>
  </si>
  <si>
    <t>ｲﾏｸﾞﾁ ｴｲﾀ</t>
  </si>
  <si>
    <t>岩佐　和哉</t>
  </si>
  <si>
    <t>ｲﾜｻ ｶｽﾞﾔ</t>
  </si>
  <si>
    <t>上田　猛尊</t>
  </si>
  <si>
    <t>ｳｴﾀﾞ ﾀｹﾙ</t>
  </si>
  <si>
    <t>佐藤　駿樹</t>
  </si>
  <si>
    <t>ｻﾄｳ ｼｭﾝｷ</t>
  </si>
  <si>
    <t>森澤　祐太</t>
  </si>
  <si>
    <t>ﾓﾘｻﾞﾜ ﾕｳﾀ</t>
  </si>
  <si>
    <t>岩田　拓也</t>
  </si>
  <si>
    <t>ｲﾜﾀ ﾀｸﾔ</t>
  </si>
  <si>
    <t>井上　拓海</t>
  </si>
  <si>
    <t>ｲﾉｳｴ ﾀｸﾐ</t>
  </si>
  <si>
    <t>中須賀　郁人</t>
  </si>
  <si>
    <t>ﾅｶｽｶﾞ ｲｸﾄ</t>
  </si>
  <si>
    <t>山村　卓万</t>
  </si>
  <si>
    <t>ﾔﾏﾑﾗ ﾀｸﾏ</t>
  </si>
  <si>
    <t>山本　京吾</t>
  </si>
  <si>
    <t>ﾔﾏﾓﾄ ｹｲｺﾞ</t>
  </si>
  <si>
    <t>門脇　大悟</t>
  </si>
  <si>
    <t>ｶﾄﾞﾜｷ ﾀﾞｲｺﾞ</t>
  </si>
  <si>
    <t>上　将也</t>
  </si>
  <si>
    <t>ｳｴ ﾏｻﾔ</t>
  </si>
  <si>
    <t>芹田　祐輔</t>
  </si>
  <si>
    <t>ｾﾘﾀ ﾕｳｽｹ</t>
  </si>
  <si>
    <t>高木　丈太郎</t>
  </si>
  <si>
    <t>羽生　孝幸</t>
  </si>
  <si>
    <t>ﾊﾆｭｳ ﾀｶﾕｷ</t>
  </si>
  <si>
    <t>寺岡　優</t>
  </si>
  <si>
    <t>ﾃﾗｵｶ ﾕｳ</t>
  </si>
  <si>
    <t>柴田　虎次郎</t>
  </si>
  <si>
    <t>ｼﾊﾞﾀ ｺｼﾞﾛｳ</t>
  </si>
  <si>
    <t>宮山　諒士</t>
  </si>
  <si>
    <t>ﾐﾔﾔﾏ ｱｷﾄ</t>
  </si>
  <si>
    <t>岩森　洵</t>
  </si>
  <si>
    <t>ｲﾜﾓﾘ ﾏｺﾄ</t>
  </si>
  <si>
    <t>青柳　颯</t>
  </si>
  <si>
    <t>ｱｵﾔｷﾞ ｲﾌﾞｷ</t>
  </si>
  <si>
    <t>ﾎﾘﾀ ｶｽﾞｼ</t>
  </si>
  <si>
    <t>東　光春</t>
  </si>
  <si>
    <t>ﾋｶﾞｼ ﾐﾂﾊﾙ</t>
  </si>
  <si>
    <t>芥川　蓮弥</t>
  </si>
  <si>
    <t>ｱｸﾀｶﾞﾜ ﾚﾝﾔ</t>
  </si>
  <si>
    <t>久保　颯人</t>
  </si>
  <si>
    <t>ｸﾎﾞ ﾊﾔﾄ</t>
  </si>
  <si>
    <t>髙田　瑞季</t>
  </si>
  <si>
    <t>ﾀｶﾀﾞ ﾐｽﾞｷ</t>
  </si>
  <si>
    <t>ドゥヴリーズ　輝弥人</t>
  </si>
  <si>
    <t>ﾄﾞｩｳﾞﾘｰｽﾞ ｷﾐﾄ</t>
  </si>
  <si>
    <t>中野　正隆</t>
  </si>
  <si>
    <t>ﾅｶﾉ ﾏｻﾀｶ</t>
  </si>
  <si>
    <t>久保　慎太朗</t>
  </si>
  <si>
    <t>ｸﾎﾞ ｼﾝﾀﾛｳ</t>
  </si>
  <si>
    <t>趙　秀太</t>
  </si>
  <si>
    <t>ﾁｮｳ ｼｭｳﾀ</t>
  </si>
  <si>
    <t>吉村　要</t>
  </si>
  <si>
    <t>ﾖｼﾑﾗ ｶﾅﾒ</t>
  </si>
  <si>
    <t>松田　大輝</t>
  </si>
  <si>
    <t>ﾏﾂﾀﾞ ﾀﾞｲｷ</t>
  </si>
  <si>
    <t>坂本　崇輔</t>
  </si>
  <si>
    <t>ｻｶﾓﾄ ｼｭｳｽｹ</t>
  </si>
  <si>
    <t>池原　悠真</t>
  </si>
  <si>
    <t>ｲｹﾊﾗ ﾕｳﾏ</t>
  </si>
  <si>
    <t>野々村　駿彰</t>
  </si>
  <si>
    <t>ﾉﾉﾑﾗ ﾄｼｱｷ</t>
  </si>
  <si>
    <t>平井　良典</t>
  </si>
  <si>
    <t>ﾋﾗｲ ﾘｮｳｽｹ</t>
  </si>
  <si>
    <t>鈴木　駿太郎</t>
  </si>
  <si>
    <t>ｽｽﾞｷ ｼｭﾝﾀﾛｳ</t>
  </si>
  <si>
    <t>日名　雄一郎</t>
  </si>
  <si>
    <t>ﾋﾅ ﾕｳｲﾁﾛｳ</t>
  </si>
  <si>
    <t>弓矢　貫志</t>
  </si>
  <si>
    <t>ﾕﾐﾔ ｶﾝｼﾞ</t>
  </si>
  <si>
    <t>髙井　建太朗</t>
  </si>
  <si>
    <t>ﾀｶｲ ｹﾝﾀﾛｳ</t>
  </si>
  <si>
    <t>髙田　怜</t>
  </si>
  <si>
    <t>ﾀｶﾀﾞ ﾚﾝ</t>
  </si>
  <si>
    <t>前川　浩輝</t>
  </si>
  <si>
    <t>ﾏｴｶﾞﾜ ﾋﾛｷ</t>
  </si>
  <si>
    <t>吉田　琉人</t>
  </si>
  <si>
    <t>ﾖｼﾀﾞ ﾘｭｳﾄ</t>
  </si>
  <si>
    <t>石田　山登</t>
  </si>
  <si>
    <t>ｲｼﾀﾞ ﾔﾏﾄ</t>
  </si>
  <si>
    <t>糸川　昌輝</t>
  </si>
  <si>
    <t>ｲﾄｶﾞﾜ ﾏｻｷ</t>
  </si>
  <si>
    <t>山藤　優斗</t>
  </si>
  <si>
    <t>ｻﾝﾄｳ ﾕｳﾄ</t>
  </si>
  <si>
    <t>原田　謙臣</t>
  </si>
  <si>
    <t>ﾊﾗﾀﾞ ｹﾝｼﾝ</t>
  </si>
  <si>
    <t>柴田　遥翔</t>
  </si>
  <si>
    <t>ｼﾊﾞﾀ ﾊﾙﾄ</t>
  </si>
  <si>
    <t>大谷　寿希</t>
  </si>
  <si>
    <t>ｵｵﾀﾆ ﾄｼｷ</t>
  </si>
  <si>
    <t>桑田　祐剛</t>
  </si>
  <si>
    <t>ｸﾜﾀ ﾕｳｺﾞ</t>
  </si>
  <si>
    <t>田中　悠斗</t>
  </si>
  <si>
    <t>三久保　芳春</t>
  </si>
  <si>
    <t>ﾐｸﾎﾞ ﾖｼﾊﾙ</t>
  </si>
  <si>
    <t>久保利　輝一</t>
  </si>
  <si>
    <t>ｸﾎﾞﾘ ｷｲﾁ</t>
  </si>
  <si>
    <t>瀨川　泰輝</t>
  </si>
  <si>
    <t>ｾｶﾞﾜ ﾀｲｷ</t>
  </si>
  <si>
    <t>生塩　凌平</t>
  </si>
  <si>
    <t>ｵｼｵ ﾘｮｳﾍｲ</t>
  </si>
  <si>
    <t>田口　遼真</t>
  </si>
  <si>
    <t>ﾀｸﾞﾁ ﾘｮｳﾏ</t>
  </si>
  <si>
    <t>吉井　陽太</t>
  </si>
  <si>
    <t>ﾖｼｲ ﾖｳﾀ</t>
  </si>
  <si>
    <t>松井　秀真</t>
  </si>
  <si>
    <t>ﾏﾂｲ ｼｭｳﾏ</t>
  </si>
  <si>
    <t>橋本　瑛</t>
  </si>
  <si>
    <t>ﾊｼﾓﾄ ｱｷﾗ</t>
  </si>
  <si>
    <t>山口　陸</t>
  </si>
  <si>
    <t>ﾔﾏｸﾞﾁ ﾘｸ</t>
  </si>
  <si>
    <t>軽部　大地</t>
  </si>
  <si>
    <t>ｶﾙﾍﾞ ﾀﾞｲﾁ</t>
  </si>
  <si>
    <t>内田　宏樹</t>
  </si>
  <si>
    <t>鈴木　悠斗</t>
  </si>
  <si>
    <t>ｽｽﾞｷ ﾕｳﾄ</t>
  </si>
  <si>
    <t>松田　悠太郎</t>
  </si>
  <si>
    <t>ﾏﾂﾀﾞ ﾕｳﾀﾛｳ</t>
  </si>
  <si>
    <t>都道府県</t>
  </si>
  <si>
    <t>コード</t>
  </si>
  <si>
    <t>国籍</t>
  </si>
  <si>
    <t>3レター</t>
  </si>
  <si>
    <t>日本</t>
  </si>
  <si>
    <t>アイスランド</t>
  </si>
  <si>
    <t>ISL</t>
  </si>
  <si>
    <t>青森県</t>
  </si>
  <si>
    <t>アイルランド</t>
  </si>
  <si>
    <t>IRL</t>
  </si>
  <si>
    <t>岩手県</t>
  </si>
  <si>
    <t>アゼルバイジャン</t>
  </si>
  <si>
    <t>AZE</t>
  </si>
  <si>
    <t>アフガニスタン</t>
  </si>
  <si>
    <t>AFG</t>
  </si>
  <si>
    <t>秋田県</t>
  </si>
  <si>
    <t>アメリカ</t>
  </si>
  <si>
    <t>アラブ首長国連邦</t>
  </si>
  <si>
    <t>UAE</t>
  </si>
  <si>
    <t>福島県</t>
  </si>
  <si>
    <t>アルジェリア</t>
  </si>
  <si>
    <t>ALG</t>
  </si>
  <si>
    <t>アルゼンチン</t>
  </si>
  <si>
    <t>ARG</t>
  </si>
  <si>
    <t>アルバ</t>
  </si>
  <si>
    <t>ARM</t>
  </si>
  <si>
    <t>アルバニア</t>
  </si>
  <si>
    <t>ALB</t>
  </si>
  <si>
    <t>アルメニア</t>
  </si>
  <si>
    <t>アンギラ</t>
  </si>
  <si>
    <t>AIA</t>
  </si>
  <si>
    <t>アンゴラ</t>
  </si>
  <si>
    <t>ANG</t>
  </si>
  <si>
    <t>アンティグア・バーブータ</t>
  </si>
  <si>
    <t>ANT</t>
  </si>
  <si>
    <t>アンドラ</t>
  </si>
  <si>
    <t>AND</t>
  </si>
  <si>
    <t>イエメン</t>
  </si>
  <si>
    <t>YEM</t>
  </si>
  <si>
    <t>イスラエル</t>
  </si>
  <si>
    <t>ISR</t>
  </si>
  <si>
    <t>イタリア</t>
  </si>
  <si>
    <t>ITA</t>
  </si>
  <si>
    <t>イラク</t>
  </si>
  <si>
    <t>IRQ</t>
  </si>
  <si>
    <t>イラン</t>
  </si>
  <si>
    <t>IRI</t>
  </si>
  <si>
    <t>インド</t>
  </si>
  <si>
    <t>IND</t>
  </si>
  <si>
    <t>インドネシア</t>
  </si>
  <si>
    <t>INA</t>
  </si>
  <si>
    <t>ウガンダ</t>
  </si>
  <si>
    <t>UGA</t>
  </si>
  <si>
    <t>ウクライナ</t>
  </si>
  <si>
    <t>UKR</t>
  </si>
  <si>
    <t>ウズベキスタン</t>
  </si>
  <si>
    <t>UZB</t>
  </si>
  <si>
    <t>ウルグアイ</t>
  </si>
  <si>
    <t>URU</t>
  </si>
  <si>
    <t>英領バージン諸島</t>
  </si>
  <si>
    <t>IVB</t>
  </si>
  <si>
    <t>エクアドル</t>
  </si>
  <si>
    <t>ECU</t>
  </si>
  <si>
    <t>エジプト</t>
  </si>
  <si>
    <t>EGY</t>
  </si>
  <si>
    <t>エストニア</t>
  </si>
  <si>
    <t>EST</t>
  </si>
  <si>
    <t>エチオピア</t>
  </si>
  <si>
    <t>ETH</t>
  </si>
  <si>
    <t>エントリア</t>
  </si>
  <si>
    <t>ERI</t>
  </si>
  <si>
    <t>オーストラリア</t>
  </si>
  <si>
    <t>AUS</t>
  </si>
  <si>
    <t>オーストリア</t>
  </si>
  <si>
    <t>AUT</t>
  </si>
  <si>
    <t>オマーン</t>
  </si>
  <si>
    <t>OMA</t>
  </si>
  <si>
    <t>オランダ</t>
  </si>
  <si>
    <t>NED</t>
  </si>
  <si>
    <t>ガーナ</t>
  </si>
  <si>
    <t>GHA</t>
  </si>
  <si>
    <t>カボベルデ</t>
  </si>
  <si>
    <t>CPV</t>
  </si>
  <si>
    <t>ガイアナ</t>
  </si>
  <si>
    <t>GUY</t>
  </si>
  <si>
    <t>カザフスタン</t>
  </si>
  <si>
    <t>KAZ</t>
  </si>
  <si>
    <t>カタール</t>
  </si>
  <si>
    <t>QAT</t>
  </si>
  <si>
    <t>カナダ</t>
  </si>
  <si>
    <t>CAN</t>
  </si>
  <si>
    <t>ガボン</t>
  </si>
  <si>
    <t>GAB</t>
  </si>
  <si>
    <t>カメルーン</t>
  </si>
  <si>
    <t>CMR</t>
  </si>
  <si>
    <t>ガンビア</t>
  </si>
  <si>
    <t>GAM</t>
  </si>
  <si>
    <t>カンボジア</t>
  </si>
  <si>
    <t>CAM</t>
  </si>
  <si>
    <t>朝鮮民主主義人民共和国</t>
  </si>
  <si>
    <t>PRK</t>
  </si>
  <si>
    <t>招待</t>
  </si>
  <si>
    <t>北マリアナ諸島</t>
  </si>
  <si>
    <t>NMI</t>
  </si>
  <si>
    <t>なし</t>
  </si>
  <si>
    <t>ギニア</t>
  </si>
  <si>
    <t>GUI</t>
  </si>
  <si>
    <t>ギニアビサウ</t>
  </si>
  <si>
    <t>GBS</t>
  </si>
  <si>
    <t>キプロス</t>
  </si>
  <si>
    <t>CYP</t>
  </si>
  <si>
    <t>キューバ</t>
  </si>
  <si>
    <t>CUB</t>
  </si>
  <si>
    <t>ギリシャ</t>
  </si>
  <si>
    <t>GRE</t>
  </si>
  <si>
    <t>キリバス</t>
  </si>
  <si>
    <t>KIR</t>
  </si>
  <si>
    <t>キルギスタン</t>
  </si>
  <si>
    <t>KGZ</t>
  </si>
  <si>
    <t>グアテマラ</t>
  </si>
  <si>
    <t>GUA</t>
  </si>
  <si>
    <t>グアム</t>
  </si>
  <si>
    <t>GUM</t>
  </si>
  <si>
    <t>クウェート</t>
  </si>
  <si>
    <t>KUW</t>
  </si>
  <si>
    <t>クック諸島</t>
  </si>
  <si>
    <t>COK</t>
  </si>
  <si>
    <t>ジョージア</t>
  </si>
  <si>
    <t>GEO</t>
  </si>
  <si>
    <t>イギリス</t>
  </si>
  <si>
    <t>GBR</t>
  </si>
  <si>
    <t>グレナダ</t>
  </si>
  <si>
    <t>GRN</t>
  </si>
  <si>
    <t>クロアチア</t>
  </si>
  <si>
    <t>CRO</t>
  </si>
  <si>
    <t>ケイマン諸島</t>
  </si>
  <si>
    <t>CAY</t>
  </si>
  <si>
    <t>ニュージーランド</t>
  </si>
  <si>
    <t>NZL</t>
  </si>
  <si>
    <t>ネパール</t>
  </si>
  <si>
    <t>NEP</t>
  </si>
  <si>
    <t>ケニア</t>
  </si>
  <si>
    <t>KEN</t>
  </si>
  <si>
    <t>コートジボアール</t>
  </si>
  <si>
    <t>CIV</t>
  </si>
  <si>
    <t>コスタリカ</t>
  </si>
  <si>
    <t>CRC</t>
  </si>
  <si>
    <t>コモロ</t>
  </si>
  <si>
    <t>COM</t>
  </si>
  <si>
    <t>コロンビア</t>
  </si>
  <si>
    <t>COL</t>
  </si>
  <si>
    <t>コンゴ</t>
  </si>
  <si>
    <t>CGO</t>
  </si>
  <si>
    <t>コンゴ民主共和国</t>
  </si>
  <si>
    <t>COD</t>
  </si>
  <si>
    <t>サウジアラビア</t>
  </si>
  <si>
    <t>KSA</t>
  </si>
  <si>
    <t>サモア</t>
  </si>
  <si>
    <t>SAM</t>
  </si>
  <si>
    <t>サントメプリンシペ</t>
  </si>
  <si>
    <t>STP</t>
  </si>
  <si>
    <t>ザンビア</t>
  </si>
  <si>
    <t>ZAM</t>
  </si>
  <si>
    <t>サンマリノ</t>
  </si>
  <si>
    <t>SMR</t>
  </si>
  <si>
    <t>シエラレオネ</t>
  </si>
  <si>
    <t>SLE</t>
  </si>
  <si>
    <t>ジブチ</t>
  </si>
  <si>
    <t>DJI</t>
  </si>
  <si>
    <t>ジブラルタル</t>
  </si>
  <si>
    <t>GIB</t>
  </si>
  <si>
    <t>ジャマイカ</t>
  </si>
  <si>
    <t>JAM</t>
  </si>
  <si>
    <t>シリア</t>
  </si>
  <si>
    <t>SYR</t>
  </si>
  <si>
    <t>シンガポール</t>
  </si>
  <si>
    <t>SGP</t>
  </si>
  <si>
    <t>ジンバブエ</t>
  </si>
  <si>
    <t>ZIM</t>
  </si>
  <si>
    <t>スイス</t>
  </si>
  <si>
    <t>SUI</t>
  </si>
  <si>
    <t>スウェーデン</t>
  </si>
  <si>
    <t>SWE</t>
  </si>
  <si>
    <t>スーダン</t>
  </si>
  <si>
    <t>SUD</t>
  </si>
  <si>
    <t>スペイン</t>
  </si>
  <si>
    <t>ESP</t>
  </si>
  <si>
    <t>スリナム</t>
  </si>
  <si>
    <t>SUR</t>
  </si>
  <si>
    <t>スリランカ</t>
  </si>
  <si>
    <t>SRI</t>
  </si>
  <si>
    <t>スロバキア</t>
  </si>
  <si>
    <t>SVK</t>
  </si>
  <si>
    <t>スロベニア</t>
  </si>
  <si>
    <t>SLO</t>
  </si>
  <si>
    <t>スワジランド</t>
  </si>
  <si>
    <t>SWZ</t>
  </si>
  <si>
    <t>パレスチア</t>
  </si>
  <si>
    <t>PLE</t>
  </si>
  <si>
    <t>セーシェル</t>
  </si>
  <si>
    <t>SEY</t>
  </si>
  <si>
    <t>赤道ギニア</t>
  </si>
  <si>
    <t>GEQ</t>
  </si>
  <si>
    <t>セネガル</t>
  </si>
  <si>
    <t>SEN</t>
  </si>
  <si>
    <t>セルビア</t>
  </si>
  <si>
    <t>SRB</t>
  </si>
  <si>
    <t>セントクリストファーネビス</t>
  </si>
  <si>
    <t>SKN</t>
  </si>
  <si>
    <t>セントビンセント</t>
  </si>
  <si>
    <t>VIN</t>
  </si>
  <si>
    <t>セントルシア</t>
  </si>
  <si>
    <t>LCA</t>
  </si>
  <si>
    <t>ソマリア</t>
  </si>
  <si>
    <t>SOM</t>
  </si>
  <si>
    <t>ソロモン諸島</t>
  </si>
  <si>
    <t>SOL</t>
  </si>
  <si>
    <t>タークス・カイコス諸島</t>
  </si>
  <si>
    <t>TKS</t>
  </si>
  <si>
    <t>タイ</t>
  </si>
  <si>
    <t>THA</t>
  </si>
  <si>
    <t>韓国</t>
  </si>
  <si>
    <t>チャイニーズ・タイペイ</t>
  </si>
  <si>
    <t>TPE</t>
  </si>
  <si>
    <t>タジキスタン</t>
  </si>
  <si>
    <t>TJK</t>
  </si>
  <si>
    <t>タンザニア</t>
  </si>
  <si>
    <t>TAN</t>
  </si>
  <si>
    <t>チェコ</t>
  </si>
  <si>
    <t>CZE</t>
  </si>
  <si>
    <t>チャド</t>
  </si>
  <si>
    <t>CHA</t>
  </si>
  <si>
    <t>中央アフリカ</t>
  </si>
  <si>
    <t>CAF</t>
  </si>
  <si>
    <t>中国</t>
  </si>
  <si>
    <t>チュニジア</t>
  </si>
  <si>
    <t>TUN</t>
  </si>
  <si>
    <t>チリ</t>
  </si>
  <si>
    <t>CHI</t>
  </si>
  <si>
    <t>ツバル</t>
  </si>
  <si>
    <t>TUV</t>
  </si>
  <si>
    <t>デンマーク</t>
  </si>
  <si>
    <t>DEN</t>
  </si>
  <si>
    <t>ドイツ</t>
  </si>
  <si>
    <t>GER</t>
  </si>
  <si>
    <t>トーゴ</t>
  </si>
  <si>
    <t>TOG</t>
  </si>
  <si>
    <t>ドミニカ共和国</t>
  </si>
  <si>
    <t>DOM</t>
  </si>
  <si>
    <t>ドミニカ</t>
  </si>
  <si>
    <t>DMA</t>
  </si>
  <si>
    <t>トリニダード・トバゴ</t>
  </si>
  <si>
    <t>TTO</t>
  </si>
  <si>
    <t>トルクメニスタン</t>
  </si>
  <si>
    <t>TKM</t>
  </si>
  <si>
    <t>トルコ</t>
  </si>
  <si>
    <t>TUR</t>
  </si>
  <si>
    <t>トンガ</t>
  </si>
  <si>
    <t>TGA</t>
  </si>
  <si>
    <t>ナイジェリア</t>
  </si>
  <si>
    <t>NGR</t>
  </si>
  <si>
    <t>ナウル</t>
  </si>
  <si>
    <t>NRU</t>
  </si>
  <si>
    <t>ナミビア</t>
  </si>
  <si>
    <t>NAM</t>
  </si>
  <si>
    <t>ニウエ</t>
  </si>
  <si>
    <t>NIU</t>
  </si>
  <si>
    <t>ニカラグア</t>
  </si>
  <si>
    <t>ＮＣＡ</t>
  </si>
  <si>
    <t>ニジェール</t>
  </si>
  <si>
    <t>ＮＩＧ</t>
  </si>
  <si>
    <t>ヨルダン</t>
  </si>
  <si>
    <t>ＪＯＲ</t>
  </si>
  <si>
    <t>ラオス</t>
  </si>
  <si>
    <t>LAO</t>
  </si>
  <si>
    <t>ノーフォーク島</t>
  </si>
  <si>
    <t>NFI</t>
  </si>
  <si>
    <t>ノルウェー</t>
  </si>
  <si>
    <t>NOR</t>
  </si>
  <si>
    <t>バーレーン</t>
  </si>
  <si>
    <t>BRN</t>
  </si>
  <si>
    <t>ハイチ</t>
  </si>
  <si>
    <t>HAI</t>
  </si>
  <si>
    <t>パキスタン</t>
  </si>
  <si>
    <t>PAK</t>
  </si>
  <si>
    <t>バチカン市国</t>
  </si>
  <si>
    <t>VAT</t>
  </si>
  <si>
    <t>パナマ</t>
  </si>
  <si>
    <t>PAN</t>
  </si>
  <si>
    <t>バヌアツ</t>
  </si>
  <si>
    <t>VAN</t>
  </si>
  <si>
    <t>バハマ</t>
  </si>
  <si>
    <t>BAH</t>
  </si>
  <si>
    <t>パプアニューギニア</t>
  </si>
  <si>
    <t>PNG</t>
  </si>
  <si>
    <t>バミューダ</t>
  </si>
  <si>
    <t>BER</t>
  </si>
  <si>
    <t>パラオ</t>
  </si>
  <si>
    <t>PLW</t>
  </si>
  <si>
    <t>パラグアイ</t>
  </si>
  <si>
    <t>PAR</t>
  </si>
  <si>
    <t>バルバトス</t>
  </si>
  <si>
    <t>BAR</t>
  </si>
  <si>
    <t>ハンガリー</t>
  </si>
  <si>
    <t>HUN</t>
  </si>
  <si>
    <t>バングラデシュ</t>
  </si>
  <si>
    <t>東ティモール</t>
  </si>
  <si>
    <t>TLS</t>
  </si>
  <si>
    <t>フィジー</t>
  </si>
  <si>
    <t>FIJ</t>
  </si>
  <si>
    <t>フィリピン</t>
  </si>
  <si>
    <t>PHI</t>
  </si>
  <si>
    <t>フィンランド</t>
  </si>
  <si>
    <t>FIN</t>
  </si>
  <si>
    <t>ブータン</t>
  </si>
  <si>
    <t>BHU</t>
  </si>
  <si>
    <t>プエルトリコ</t>
  </si>
  <si>
    <t>PUR</t>
  </si>
  <si>
    <t>ブラジル</t>
  </si>
  <si>
    <t>BRA</t>
  </si>
  <si>
    <t>フランス</t>
  </si>
  <si>
    <t>FRA</t>
  </si>
  <si>
    <t>仏領ポリナシア</t>
  </si>
  <si>
    <t>PYF</t>
  </si>
  <si>
    <t>ブルガリア</t>
  </si>
  <si>
    <t>BUL</t>
  </si>
  <si>
    <t>ブルキナファソ</t>
  </si>
  <si>
    <t>BUR</t>
  </si>
  <si>
    <t>ブルネイ</t>
  </si>
  <si>
    <t>BRU</t>
  </si>
  <si>
    <t>ブルンジ</t>
  </si>
  <si>
    <t>BDI</t>
  </si>
  <si>
    <t>米領サモア</t>
  </si>
  <si>
    <t>ASA</t>
  </si>
  <si>
    <t>米領バージン諸島</t>
  </si>
  <si>
    <t>ISV</t>
  </si>
  <si>
    <t>ベトナム</t>
  </si>
  <si>
    <t>VIE</t>
  </si>
  <si>
    <t>ベニン</t>
  </si>
  <si>
    <t>BEN</t>
  </si>
  <si>
    <t>ベネズエラ</t>
  </si>
  <si>
    <t>VEN</t>
  </si>
  <si>
    <t>ベラシール</t>
  </si>
  <si>
    <t>BLR</t>
  </si>
  <si>
    <t>ベリーズ</t>
  </si>
  <si>
    <t>BIZ</t>
  </si>
  <si>
    <t>ペルー</t>
  </si>
  <si>
    <t>PER</t>
  </si>
  <si>
    <t>ベルギー</t>
  </si>
  <si>
    <t>BEL</t>
  </si>
  <si>
    <t>ポーランド</t>
  </si>
  <si>
    <t>POL</t>
  </si>
  <si>
    <t>ボスニア・ヘルツェゴビナ</t>
  </si>
  <si>
    <t>BIH</t>
  </si>
  <si>
    <t>ボツワナ</t>
  </si>
  <si>
    <t>BOT</t>
  </si>
  <si>
    <t>ボリビア</t>
  </si>
  <si>
    <t>BOL</t>
  </si>
  <si>
    <t>ポルトガル</t>
  </si>
  <si>
    <t>POR</t>
  </si>
  <si>
    <t>中国・香港</t>
  </si>
  <si>
    <t>ホンジュラス</t>
  </si>
  <si>
    <t>HON</t>
  </si>
  <si>
    <t>マーシャル諸島</t>
  </si>
  <si>
    <t>MHL</t>
  </si>
  <si>
    <t>マカオ</t>
  </si>
  <si>
    <t>MAC</t>
  </si>
  <si>
    <t>マケドニア</t>
  </si>
  <si>
    <t>MKD</t>
  </si>
  <si>
    <t>マダガスカル</t>
  </si>
  <si>
    <t>MAD</t>
  </si>
  <si>
    <t>マラウイ</t>
  </si>
  <si>
    <t>MAW</t>
  </si>
  <si>
    <t>マリ</t>
  </si>
  <si>
    <t>MLI</t>
  </si>
  <si>
    <t>マルタ</t>
  </si>
  <si>
    <t>MLT</t>
  </si>
  <si>
    <t>マレーシア</t>
  </si>
  <si>
    <t>MAS</t>
  </si>
  <si>
    <t>ミクロネシア連邦</t>
  </si>
  <si>
    <t>FSM</t>
  </si>
  <si>
    <t>南アフリカ</t>
  </si>
  <si>
    <t>RSA</t>
  </si>
  <si>
    <t>南スーダン</t>
  </si>
  <si>
    <t>SSD</t>
  </si>
  <si>
    <t>ミャンマー</t>
  </si>
  <si>
    <t>MYA</t>
  </si>
  <si>
    <t>メキシコ</t>
  </si>
  <si>
    <t>MEX</t>
  </si>
  <si>
    <t>モーリシャス</t>
  </si>
  <si>
    <t>MRI</t>
  </si>
  <si>
    <t>モーリタニア</t>
  </si>
  <si>
    <t>MTN</t>
  </si>
  <si>
    <t>モザンビーク</t>
  </si>
  <si>
    <t>MOZ</t>
  </si>
  <si>
    <t>モナコ</t>
  </si>
  <si>
    <t>MON</t>
  </si>
  <si>
    <t>モルディブ</t>
  </si>
  <si>
    <t>MDV</t>
  </si>
  <si>
    <t>モルドバ</t>
  </si>
  <si>
    <t>MDA</t>
  </si>
  <si>
    <t>モロッコ</t>
  </si>
  <si>
    <t>MAR</t>
  </si>
  <si>
    <t>モンゴル</t>
  </si>
  <si>
    <t>MGL</t>
  </si>
  <si>
    <t>モンテネグロ</t>
  </si>
  <si>
    <t>MNE</t>
  </si>
  <si>
    <t>モントセラト</t>
  </si>
  <si>
    <t>MNT</t>
  </si>
  <si>
    <t>ラトビア</t>
  </si>
  <si>
    <t>LAT</t>
  </si>
  <si>
    <t>リトアニア</t>
  </si>
  <si>
    <t>LTU</t>
  </si>
  <si>
    <t>リビア</t>
  </si>
  <si>
    <t>LBA</t>
  </si>
  <si>
    <t>リヒテンシュタイン</t>
  </si>
  <si>
    <t>LIE</t>
  </si>
  <si>
    <t>リベリア</t>
  </si>
  <si>
    <t>LBR</t>
  </si>
  <si>
    <t>ルーマニア</t>
  </si>
  <si>
    <t>ROU</t>
  </si>
  <si>
    <t>ルクセンブルグ</t>
  </si>
  <si>
    <t>LUX</t>
  </si>
  <si>
    <t>ルワンダ</t>
  </si>
  <si>
    <t>RWA</t>
  </si>
  <si>
    <t>レソト</t>
  </si>
  <si>
    <t>LES</t>
  </si>
  <si>
    <t>レバノン</t>
  </si>
  <si>
    <t>LBN</t>
  </si>
  <si>
    <t>ロシア</t>
  </si>
  <si>
    <t>RUS</t>
  </si>
  <si>
    <t>コソボ</t>
  </si>
  <si>
    <t>KOS</t>
  </si>
  <si>
    <t>日本含む二重国籍</t>
  </si>
  <si>
    <t>DUAL1</t>
  </si>
  <si>
    <t>日本含まない二重国籍</t>
  </si>
  <si>
    <t>DUAL2</t>
  </si>
  <si>
    <t>Shigeki</t>
  </si>
  <si>
    <t>HARASHIMA</t>
  </si>
  <si>
    <t>Kodo</t>
  </si>
  <si>
    <t>TAKASAKI</t>
  </si>
  <si>
    <t>Shihou</t>
  </si>
  <si>
    <t>TOTSU</t>
  </si>
  <si>
    <t>NOBUHARA</t>
  </si>
  <si>
    <t>SODA</t>
  </si>
  <si>
    <t>Sukai</t>
  </si>
  <si>
    <t>OKATANI</t>
  </si>
  <si>
    <t>Akitaka</t>
  </si>
  <si>
    <t>HIYAMA</t>
  </si>
  <si>
    <t>Kiriya</t>
  </si>
  <si>
    <t>ORIBIE</t>
  </si>
  <si>
    <t>Manoa</t>
  </si>
  <si>
    <t>TAJITA</t>
  </si>
  <si>
    <t>KURIHARA</t>
  </si>
  <si>
    <t>Shunnosuke</t>
  </si>
  <si>
    <t>KUMABE</t>
  </si>
  <si>
    <t>Naotaro</t>
  </si>
  <si>
    <t>Seira</t>
  </si>
  <si>
    <t>TAGANO</t>
  </si>
  <si>
    <t>Sotaro</t>
  </si>
  <si>
    <t>UEMAE</t>
  </si>
  <si>
    <t>MIYAGAWA</t>
  </si>
  <si>
    <t>Haruka</t>
  </si>
  <si>
    <t>HIGASHIJIMA</t>
  </si>
  <si>
    <t>MITSUMORI</t>
  </si>
  <si>
    <t>Sakutaro</t>
  </si>
  <si>
    <t>YATANI</t>
  </si>
  <si>
    <t>JINUSHI</t>
  </si>
  <si>
    <t>IWAZAKI</t>
  </si>
  <si>
    <t>Raimu</t>
  </si>
  <si>
    <t>KANIE</t>
  </si>
  <si>
    <t>Haruhito</t>
  </si>
  <si>
    <t>MAMIYA</t>
  </si>
  <si>
    <t>KURABAYASHI</t>
  </si>
  <si>
    <t>TANIZAWA</t>
  </si>
  <si>
    <t>KUROSAWA</t>
  </si>
  <si>
    <t>Rinto</t>
  </si>
  <si>
    <t>YOKOI</t>
  </si>
  <si>
    <t>NEMOTO</t>
  </si>
  <si>
    <t>Tomonoshin</t>
  </si>
  <si>
    <t>HAMASUNA</t>
  </si>
  <si>
    <t>KAKIZAKI</t>
  </si>
  <si>
    <t>Tomonari</t>
  </si>
  <si>
    <t>HIROBE</t>
  </si>
  <si>
    <t>ARAKAWA</t>
  </si>
  <si>
    <t>Kosaku</t>
  </si>
  <si>
    <t>MORIE</t>
  </si>
  <si>
    <t>FUSE</t>
  </si>
  <si>
    <t>Hyuga</t>
  </si>
  <si>
    <t>KUMAKIRI</t>
  </si>
  <si>
    <t>Ichigo</t>
  </si>
  <si>
    <t>WAKITA</t>
  </si>
  <si>
    <t>OUCHI</t>
  </si>
  <si>
    <t>KANEYAMA</t>
  </si>
  <si>
    <t>Hozuma</t>
  </si>
  <si>
    <t>Shiyo</t>
  </si>
  <si>
    <t>MISHINA</t>
  </si>
  <si>
    <t>Kugo</t>
  </si>
  <si>
    <t>NAGAKAWA</t>
  </si>
  <si>
    <t>Ei</t>
  </si>
  <si>
    <t>MAENOSONO</t>
  </si>
  <si>
    <t>ANRAKU</t>
  </si>
  <si>
    <t>Akimune</t>
  </si>
  <si>
    <t>Koiki</t>
  </si>
  <si>
    <t>KOIDE</t>
  </si>
  <si>
    <t>Tsukuba</t>
  </si>
  <si>
    <t>TATEBATA</t>
  </si>
  <si>
    <t>Yorisana</t>
  </si>
  <si>
    <t>Keiji</t>
  </si>
  <si>
    <t>SHIGETANI</t>
  </si>
  <si>
    <t>Hiroya</t>
  </si>
  <si>
    <t>NAKAGAKI</t>
  </si>
  <si>
    <t>TOYOZATO</t>
  </si>
  <si>
    <t>Noboru</t>
  </si>
  <si>
    <t>SAEGUSA</t>
  </si>
  <si>
    <t>MAKIE</t>
  </si>
  <si>
    <t>Hinari</t>
  </si>
  <si>
    <t>IRIGUCHI</t>
  </si>
  <si>
    <t>Tomi</t>
  </si>
  <si>
    <t>MITA</t>
  </si>
  <si>
    <t>Joryu</t>
  </si>
  <si>
    <t>HIRONO</t>
  </si>
  <si>
    <t>Satoaki</t>
  </si>
  <si>
    <t>Noa</t>
  </si>
  <si>
    <t>HINO</t>
  </si>
  <si>
    <t>KUSUMINE</t>
  </si>
  <si>
    <t>Takanobu</t>
  </si>
  <si>
    <t>OTSU</t>
  </si>
  <si>
    <t>TAKEICHI</t>
  </si>
  <si>
    <t>OSHIHARA</t>
  </si>
  <si>
    <t>MICHINE</t>
  </si>
  <si>
    <t>KAWANO</t>
  </si>
  <si>
    <t>KATSUTA</t>
  </si>
  <si>
    <t>SUNAKAWA</t>
  </si>
  <si>
    <t>AZUMI</t>
  </si>
  <si>
    <t>KURINO</t>
  </si>
  <si>
    <t>TAGAHARA</t>
  </si>
  <si>
    <t>Kanei</t>
  </si>
  <si>
    <t>FUKUOKA</t>
  </si>
  <si>
    <t>Naota</t>
  </si>
  <si>
    <t>KITAI</t>
  </si>
  <si>
    <t>OGASAWARA</t>
  </si>
  <si>
    <t>ITASAKA</t>
  </si>
  <si>
    <t>Yuse</t>
  </si>
  <si>
    <t>OSADA</t>
  </si>
  <si>
    <t>IZUNO</t>
  </si>
  <si>
    <t>Riichi</t>
  </si>
  <si>
    <t>Yukikazu</t>
  </si>
  <si>
    <t>YAMAHARA</t>
  </si>
  <si>
    <t>KOMATSU</t>
  </si>
  <si>
    <t>ISAJI</t>
  </si>
  <si>
    <t>ISOBE</t>
  </si>
  <si>
    <t>OHTO</t>
  </si>
  <si>
    <t>OGURA</t>
  </si>
  <si>
    <t>Jonasshin</t>
  </si>
  <si>
    <t>TAKEMOTO</t>
  </si>
  <si>
    <t>Seishiro</t>
  </si>
  <si>
    <t>TODOROKI</t>
  </si>
  <si>
    <t>Shosuke</t>
  </si>
  <si>
    <t>FUJIHARA</t>
  </si>
  <si>
    <t>FUNATANI</t>
  </si>
  <si>
    <t>MORIKI</t>
  </si>
  <si>
    <t>OSHIRO</t>
  </si>
  <si>
    <t>TAMEYASU</t>
  </si>
  <si>
    <t>YANAGAWA</t>
  </si>
  <si>
    <t>ASHIDA</t>
  </si>
  <si>
    <t>KITABAYASHI</t>
  </si>
  <si>
    <t>Miyabi</t>
  </si>
  <si>
    <t>Shumma</t>
  </si>
  <si>
    <t>KIKUTA</t>
  </si>
  <si>
    <t>Issa</t>
  </si>
  <si>
    <t>Jotaro</t>
  </si>
  <si>
    <t>NAKATSUKA</t>
  </si>
  <si>
    <t>OKONOGI</t>
  </si>
  <si>
    <t>Atsuhiro</t>
  </si>
  <si>
    <t>KOMENE</t>
  </si>
  <si>
    <t>Gakudai</t>
  </si>
  <si>
    <t>Raizo</t>
  </si>
  <si>
    <t>Seima</t>
  </si>
  <si>
    <t>MATSUNO</t>
  </si>
  <si>
    <t>Masamune</t>
  </si>
  <si>
    <t>Norifumi</t>
  </si>
  <si>
    <t>MAENAKA</t>
  </si>
  <si>
    <t>IBURI</t>
  </si>
  <si>
    <t>Akinori</t>
  </si>
  <si>
    <t>YOSHIFUKU</t>
  </si>
  <si>
    <t>KAWAUCHI</t>
  </si>
  <si>
    <t>Shizuki</t>
  </si>
  <si>
    <t>Michinari</t>
  </si>
  <si>
    <t>Fukutaro</t>
  </si>
  <si>
    <t>KOSAKA</t>
  </si>
  <si>
    <t>IMANISHI</t>
  </si>
  <si>
    <t>Raiya</t>
  </si>
  <si>
    <t>TAKAO</t>
  </si>
  <si>
    <t>MUTO</t>
  </si>
  <si>
    <t>Ryu</t>
  </si>
  <si>
    <t>Junnosuke</t>
  </si>
  <si>
    <t>SANDA</t>
  </si>
  <si>
    <t>Masaaki</t>
  </si>
  <si>
    <t>Hiiro</t>
  </si>
  <si>
    <t>IMURA</t>
  </si>
  <si>
    <t>JINYA</t>
  </si>
  <si>
    <t>TAIDEN</t>
  </si>
  <si>
    <t>AMAKAWA</t>
  </si>
  <si>
    <t>ISHIZU</t>
  </si>
  <si>
    <t>INAMASU</t>
  </si>
  <si>
    <t>Tessho</t>
  </si>
  <si>
    <t>UNRININ</t>
  </si>
  <si>
    <t>KASEYAMA</t>
  </si>
  <si>
    <t>Jinsuke</t>
  </si>
  <si>
    <t>KADO</t>
  </si>
  <si>
    <t>KAMODA</t>
  </si>
  <si>
    <t>KISO</t>
  </si>
  <si>
    <t>Minto</t>
  </si>
  <si>
    <t>KODANI</t>
  </si>
  <si>
    <t>SAKAKIMA</t>
  </si>
  <si>
    <t>Kyo</t>
  </si>
  <si>
    <t>TAKI</t>
  </si>
  <si>
    <t>TAMAMIZU</t>
  </si>
  <si>
    <t>TSUBAKI</t>
  </si>
  <si>
    <t>FUKASE</t>
  </si>
  <si>
    <t>Taigo</t>
  </si>
  <si>
    <t>Toi</t>
  </si>
  <si>
    <t>MANO</t>
  </si>
  <si>
    <t>MIZUBAYASHI</t>
  </si>
  <si>
    <t>Daiyu</t>
  </si>
  <si>
    <t>Atsumi</t>
  </si>
  <si>
    <t>WATADA</t>
  </si>
  <si>
    <t>UMENO</t>
  </si>
  <si>
    <t>Shoi</t>
  </si>
  <si>
    <t>Runa</t>
  </si>
  <si>
    <t>NAGAHARA</t>
  </si>
  <si>
    <t>NOTOKU</t>
  </si>
  <si>
    <t>GANEKO</t>
  </si>
  <si>
    <t>OHBA</t>
  </si>
  <si>
    <t>TANGE</t>
  </si>
  <si>
    <t>Shodo</t>
  </si>
  <si>
    <t>MORISHIMA</t>
  </si>
  <si>
    <t>Kouei</t>
  </si>
  <si>
    <t>MATSUBA</t>
  </si>
  <si>
    <t>Sazuku</t>
  </si>
  <si>
    <t>YANO</t>
  </si>
  <si>
    <t>KYOTAKI</t>
  </si>
  <si>
    <t>Josuke</t>
  </si>
  <si>
    <t>Rai</t>
  </si>
  <si>
    <t>KURITA</t>
  </si>
  <si>
    <t>Chisei</t>
  </si>
  <si>
    <t>KUSHIDA</t>
  </si>
  <si>
    <t>Seiryu</t>
  </si>
  <si>
    <t>Ikkei</t>
  </si>
  <si>
    <t>TSUCHIHARA</t>
  </si>
  <si>
    <t>YANAGISE</t>
  </si>
  <si>
    <t>HAYAKAWA</t>
  </si>
  <si>
    <t>NAKAHARA</t>
  </si>
  <si>
    <t>Ichirin</t>
  </si>
  <si>
    <t>OOTA</t>
  </si>
  <si>
    <t>HOTTA</t>
  </si>
  <si>
    <t>INOBE</t>
  </si>
  <si>
    <t>Yusa</t>
  </si>
  <si>
    <t>IOKU</t>
  </si>
  <si>
    <t>DOUGAN</t>
  </si>
  <si>
    <t>HAMAMOTO</t>
  </si>
  <si>
    <t>SAKABE</t>
  </si>
  <si>
    <t>Yukitaka</t>
  </si>
  <si>
    <t>IMUTA</t>
  </si>
  <si>
    <t>Kousei</t>
  </si>
  <si>
    <t>Renji</t>
  </si>
  <si>
    <t>Rinsuke</t>
  </si>
  <si>
    <t>HARAKI</t>
  </si>
  <si>
    <t>KAWASHITA</t>
  </si>
  <si>
    <t>Yukinori</t>
  </si>
  <si>
    <t>MITSUUCHI</t>
  </si>
  <si>
    <t>Shiko</t>
  </si>
  <si>
    <t>Michinao</t>
  </si>
  <si>
    <t>ISHIMURA</t>
  </si>
  <si>
    <t>Koo</t>
  </si>
  <si>
    <t>TABAYASHI</t>
  </si>
  <si>
    <t>Kazuhito</t>
  </si>
  <si>
    <t>MORINO</t>
  </si>
  <si>
    <t>Raiku</t>
  </si>
  <si>
    <t>KISOO</t>
  </si>
  <si>
    <t>Syunto</t>
  </si>
  <si>
    <t>Nagito</t>
  </si>
  <si>
    <t>ALLEN</t>
  </si>
  <si>
    <t>Lloyddouglas</t>
  </si>
  <si>
    <t>ABDULLAH</t>
  </si>
  <si>
    <t>Ananda</t>
  </si>
  <si>
    <t>HIGASHIKAGE</t>
  </si>
  <si>
    <t>NAGASAKA</t>
  </si>
  <si>
    <t>Shuichi</t>
  </si>
  <si>
    <t>HAGII</t>
  </si>
  <si>
    <t>Uichi</t>
  </si>
  <si>
    <t>KAMIKAWA</t>
  </si>
  <si>
    <t>Tatsuro</t>
  </si>
  <si>
    <t>TAKAGAKI</t>
  </si>
  <si>
    <t>AZAKAMI</t>
  </si>
  <si>
    <t>TERASAKI</t>
  </si>
  <si>
    <t>KANEKUNI</t>
  </si>
  <si>
    <t>ITSUBO</t>
  </si>
  <si>
    <t>Jowa</t>
  </si>
  <si>
    <t>Juza</t>
  </si>
  <si>
    <t>Natsuhi</t>
  </si>
  <si>
    <t>NOSHO</t>
  </si>
  <si>
    <t>TAMADA</t>
  </si>
  <si>
    <t>Jyunki</t>
  </si>
  <si>
    <t>OKUMICHI</t>
  </si>
  <si>
    <t>OGUSHI</t>
  </si>
  <si>
    <t>HIRONAGA</t>
  </si>
  <si>
    <t>Satoi</t>
  </si>
  <si>
    <t>Matsuki</t>
  </si>
  <si>
    <t>FUSHIMI</t>
  </si>
  <si>
    <t>ICHIMORI</t>
  </si>
  <si>
    <t>TSUTAE</t>
  </si>
  <si>
    <t>Takanori</t>
  </si>
  <si>
    <t>HIRAYA</t>
  </si>
  <si>
    <t>Konan</t>
  </si>
  <si>
    <t>ANSAI</t>
  </si>
  <si>
    <t>YASUGI</t>
  </si>
  <si>
    <t>FUSAYASU</t>
  </si>
  <si>
    <t>MIZUMOTO</t>
  </si>
  <si>
    <t>KUROSAKA</t>
  </si>
  <si>
    <t>MATSUKAWA</t>
  </si>
  <si>
    <t>Hirochika</t>
  </si>
  <si>
    <t>FUNI</t>
  </si>
  <si>
    <t>KURUSU</t>
  </si>
  <si>
    <t>Yuiga</t>
  </si>
  <si>
    <t>SAWAMURA</t>
  </si>
  <si>
    <t>Shua</t>
  </si>
  <si>
    <t>SHIBAHARA</t>
  </si>
  <si>
    <t>Chiharu</t>
  </si>
  <si>
    <t>SHIOMITSU</t>
  </si>
  <si>
    <t>TSUKADA</t>
  </si>
  <si>
    <t>NATSUME</t>
  </si>
  <si>
    <t>YAMOCHI</t>
  </si>
  <si>
    <t>Shomu</t>
  </si>
  <si>
    <t>HANATANI</t>
  </si>
  <si>
    <t>INOMOTO</t>
  </si>
  <si>
    <t>MAEHARA</t>
  </si>
  <si>
    <t>URABE</t>
  </si>
  <si>
    <t>Eisei</t>
  </si>
  <si>
    <t>SONE</t>
  </si>
  <si>
    <t>MIYOSHI</t>
  </si>
  <si>
    <t>IINO</t>
  </si>
  <si>
    <t>IWADE</t>
  </si>
  <si>
    <t>ARITA</t>
  </si>
  <si>
    <t>SHIBATOGE</t>
  </si>
  <si>
    <t>Nobuki</t>
  </si>
  <si>
    <t>YAMAWAKI</t>
  </si>
  <si>
    <t>Hideto</t>
  </si>
  <si>
    <t>KIMINAMI</t>
  </si>
  <si>
    <t>Seiichiro</t>
  </si>
  <si>
    <t>ISOGAMI</t>
  </si>
  <si>
    <t>MORIWAKI</t>
  </si>
  <si>
    <t>Yutaka</t>
  </si>
  <si>
    <t>TERATANI</t>
  </si>
  <si>
    <t>Hiroshi</t>
  </si>
  <si>
    <t>OSUGA</t>
  </si>
  <si>
    <t>ONOSHITA</t>
  </si>
  <si>
    <t>HIRAKO</t>
  </si>
  <si>
    <t>Taichiro</t>
  </si>
  <si>
    <t>Karen</t>
  </si>
  <si>
    <t>IGAUE</t>
  </si>
  <si>
    <t>SADAHIRA</t>
  </si>
  <si>
    <t>MIZOGUCHI</t>
  </si>
  <si>
    <t>KUNIMOTO</t>
  </si>
  <si>
    <t>Frederico</t>
  </si>
  <si>
    <t>OEDA</t>
  </si>
  <si>
    <t>ISHIKURA</t>
  </si>
  <si>
    <t>Rukito</t>
  </si>
  <si>
    <t>BATANI</t>
  </si>
  <si>
    <t>OCHI</t>
  </si>
  <si>
    <t>Naru</t>
  </si>
  <si>
    <t>KUZUTA</t>
  </si>
  <si>
    <t>Ichiya</t>
  </si>
  <si>
    <t>AKEO</t>
  </si>
  <si>
    <t>Eijiro</t>
  </si>
  <si>
    <t>TOKUSHIGE</t>
  </si>
  <si>
    <t>ISHIGURO</t>
  </si>
  <si>
    <t>TOMONO</t>
  </si>
  <si>
    <t>Genshin</t>
  </si>
  <si>
    <t>SHIGETA</t>
  </si>
  <si>
    <t>Ranto</t>
  </si>
  <si>
    <t>KITABATA</t>
  </si>
  <si>
    <t>KOJO</t>
  </si>
  <si>
    <t>KANEOKA</t>
  </si>
  <si>
    <t>SUSUKI</t>
  </si>
  <si>
    <t>INOKUCHI</t>
  </si>
  <si>
    <t>Kanade</t>
  </si>
  <si>
    <t>HIROMI</t>
  </si>
  <si>
    <t>KATSUURA</t>
  </si>
  <si>
    <t>HAYASE</t>
  </si>
  <si>
    <t>Takumu</t>
  </si>
  <si>
    <t>TANOUE</t>
  </si>
  <si>
    <t>OZOE</t>
  </si>
  <si>
    <t>OTSUBO</t>
  </si>
  <si>
    <t>HISHIDA</t>
  </si>
  <si>
    <t>Amaki</t>
  </si>
  <si>
    <t>TSUNAKA</t>
  </si>
  <si>
    <t>KIBA</t>
  </si>
  <si>
    <t>Tomoshi</t>
  </si>
  <si>
    <t>SHIGEMI</t>
  </si>
  <si>
    <t>IMASHITA</t>
  </si>
  <si>
    <t>Osuke</t>
  </si>
  <si>
    <t>YAMABE</t>
  </si>
  <si>
    <t>ICHIMARU</t>
  </si>
  <si>
    <t>Yaoki</t>
  </si>
  <si>
    <t>KAMIYA</t>
  </si>
  <si>
    <t>Fukuyasu</t>
  </si>
  <si>
    <t>KAMIYAMA</t>
  </si>
  <si>
    <t>Ruki</t>
  </si>
  <si>
    <t>HOSOI</t>
  </si>
  <si>
    <t>YURA</t>
  </si>
  <si>
    <t>IMAGUCHI</t>
  </si>
  <si>
    <t>IWASA</t>
  </si>
  <si>
    <t>MORIZAWA</t>
  </si>
  <si>
    <t>NAKASUGA</t>
  </si>
  <si>
    <t>TAKUMA</t>
  </si>
  <si>
    <t>Yamamura</t>
  </si>
  <si>
    <t>SERITA</t>
  </si>
  <si>
    <t>HANYU</t>
  </si>
  <si>
    <t>Takayuki</t>
  </si>
  <si>
    <t>TERAOKA</t>
  </si>
  <si>
    <t>MIYAYAMA</t>
  </si>
  <si>
    <t>IWAMORI</t>
  </si>
  <si>
    <t>Mitsuharu</t>
  </si>
  <si>
    <t>AKUTAGAWA</t>
  </si>
  <si>
    <t>DEVRIES</t>
  </si>
  <si>
    <t>Kimito</t>
  </si>
  <si>
    <t>CHO</t>
  </si>
  <si>
    <t>IKEHARA</t>
  </si>
  <si>
    <t>NONOMURA</t>
  </si>
  <si>
    <t>HINA</t>
  </si>
  <si>
    <t>YUMIYA</t>
  </si>
  <si>
    <t>TAKAI</t>
  </si>
  <si>
    <t>ITOGAWA</t>
  </si>
  <si>
    <t>SANTO</t>
  </si>
  <si>
    <t>Yoshiharu</t>
  </si>
  <si>
    <t>KUBORI</t>
  </si>
  <si>
    <t>OSHIO</t>
  </si>
  <si>
    <t>YOSHII</t>
  </si>
  <si>
    <t>滋賀大学</t>
    <rPh sb="0" eb="4">
      <t>シガダイガク</t>
    </rPh>
    <phoneticPr fontId="2"/>
  </si>
  <si>
    <t>Shiga Univ.</t>
  </si>
  <si>
    <t>滋賀大学</t>
  </si>
  <si>
    <t>出雲　滉己</t>
  </si>
  <si>
    <t>ｲｽﾞﾓ ｺｳｷ</t>
  </si>
  <si>
    <t>田中　亜周</t>
  </si>
  <si>
    <t>ﾀﾅｶ ｱｼｭｳ</t>
  </si>
  <si>
    <t>松井　健輔</t>
  </si>
  <si>
    <t>ﾏﾂｲ ｹﾝｽｹ</t>
  </si>
  <si>
    <t>藤谷　俊太朗</t>
  </si>
  <si>
    <t>ﾌｼﾞﾀﾆ ｼｭﾝﾀﾛｳ</t>
  </si>
  <si>
    <t>五藤　翔</t>
  </si>
  <si>
    <t>ｺﾞﾄｳ ｼｮｳ</t>
  </si>
  <si>
    <t>橋本　諒</t>
  </si>
  <si>
    <t>ﾊｼﾓﾄ ｻﾄﾙ</t>
  </si>
  <si>
    <t>奥村　明浩</t>
  </si>
  <si>
    <t>ｵｸﾑﾗ ｱｷﾋﾛ</t>
  </si>
  <si>
    <t>甲斐　翔太</t>
  </si>
  <si>
    <t>ｶｲ ｼｮｳﾀ</t>
  </si>
  <si>
    <t>梅村　豪</t>
  </si>
  <si>
    <t>ｳﾒﾑﾗ ｺﾞｳ</t>
  </si>
  <si>
    <t>北野　颯太</t>
  </si>
  <si>
    <t>ｷﾀﾉ ｿｳﾀ</t>
  </si>
  <si>
    <t>上野　翔平</t>
  </si>
  <si>
    <t>ｳｴﾉ ｼｮｳﾍｲ</t>
  </si>
  <si>
    <t>小川　隼</t>
  </si>
  <si>
    <t>ｵｶﾞﾜ ﾊﾔﾄ</t>
  </si>
  <si>
    <t>松井　颯汰</t>
  </si>
  <si>
    <t>ﾏﾂｲ ｿｳﾀ</t>
  </si>
  <si>
    <t>和氣　悠斗</t>
  </si>
  <si>
    <t>ﾜｷ ﾊﾙﾄ</t>
  </si>
  <si>
    <t>松本　一希</t>
  </si>
  <si>
    <t>ﾏﾂﾓﾄ ｶｽﾞｷ</t>
  </si>
  <si>
    <t>木村　朋貴</t>
  </si>
  <si>
    <t>ｷﾑﾗ ﾄﾓｷ</t>
  </si>
  <si>
    <t>黒塚　一樹</t>
  </si>
  <si>
    <t>ｸﾛﾂｶ ｶｽﾞｷ</t>
  </si>
  <si>
    <t>村上　硯哉</t>
  </si>
  <si>
    <t>ﾑﾗｶﾐ ｹﾝﾔ</t>
  </si>
  <si>
    <t>松村　勇輝</t>
  </si>
  <si>
    <t>ﾏﾂﾑﾗ ﾕｳｷ</t>
  </si>
  <si>
    <t>飯田　匠</t>
  </si>
  <si>
    <t>ｲｲﾀﾞ ﾀｸﾐ</t>
  </si>
  <si>
    <t>小森　智馨</t>
  </si>
  <si>
    <t>ｺﾓﾘ ﾄﾓﾖｼ</t>
  </si>
  <si>
    <t>石田　煌季</t>
  </si>
  <si>
    <t>ｲｼﾀﾞ ｺｳｷ</t>
  </si>
  <si>
    <t>野口　凌大</t>
  </si>
  <si>
    <t>ﾉｸﾞﾁ ﾘｮｳﾀ</t>
  </si>
  <si>
    <t>河口　彰羽</t>
  </si>
  <si>
    <t>ｶﾜｸﾞﾁ ｼｮｳ</t>
  </si>
  <si>
    <t>伊藤　向佑</t>
  </si>
  <si>
    <t>ｲﾄｳ ｺｳｽｹ</t>
  </si>
  <si>
    <t>髙坂　健太郎</t>
  </si>
  <si>
    <t>ｺｳｻｶ ｹﾝﾀﾛｳ</t>
  </si>
  <si>
    <t>古市　蓮斗</t>
  </si>
  <si>
    <t>ﾌﾙｲﾁ ﾚﾝﾄ</t>
  </si>
  <si>
    <t>薮内　遥</t>
  </si>
  <si>
    <t>ﾔﾌﾞｳﾁ ﾊﾙｶ</t>
  </si>
  <si>
    <t>登録陸協</t>
    <rPh sb="0" eb="3">
      <t>トウロ</t>
    </rPh>
    <rPh sb="3" eb="4">
      <t>キョウ</t>
    </rPh>
    <phoneticPr fontId="1"/>
  </si>
  <si>
    <t>IZUMO</t>
  </si>
  <si>
    <t>Ashu</t>
  </si>
  <si>
    <t>FUJITANI</t>
  </si>
  <si>
    <t>UMEMURA</t>
  </si>
  <si>
    <t>UENO</t>
  </si>
  <si>
    <t>WAKI</t>
  </si>
  <si>
    <t>KUROTSUKA</t>
  </si>
  <si>
    <t>Kenya</t>
  </si>
  <si>
    <t>KOMORI</t>
  </si>
  <si>
    <t>Tomoyoshi</t>
  </si>
  <si>
    <t>FURUICHI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</si>
</sst>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quot;¥&quot;#,##0_);[Red]\(&quot;¥&quot;#,##0\)"/>
    <numFmt numFmtId="177" formatCode="[&lt;=999]000;[&lt;=9999]000\-00;000\-0000"/>
    <numFmt numFmtId="178" formatCode="00"/>
    <numFmt numFmtId="179" formatCode="[$]ggge&quot;年&quot;m&quot;月&quot;d&quot;日&quot;;@"/>
  </numFmts>
  <fonts count="31" x14ac:knownFonts="1">
    <font>
      <sz val="11"/>
      <color theme="1"/>
      <name val="游ゴシック"/>
      <family val="2"/>
      <charset val="128"/>
      <scheme val="minor"/>
    </font>
    <font>
      <sz val="18"/>
      <color theme="3"/>
      <name val="游ゴシック Light"/>
      <family val="2"/>
      <charset val="128"/>
      <scheme val="major"/>
    </font>
    <font>
      <sz val="6"/>
      <name val="游ゴシック"/>
      <family val="2"/>
      <charset val="128"/>
      <scheme val="minor"/>
    </font>
    <font>
      <sz val="10"/>
      <color theme="1"/>
      <name val="游ゴシック"/>
      <family val="3"/>
      <charset val="128"/>
      <scheme val="minor"/>
    </font>
    <font>
      <sz val="9"/>
      <color theme="1"/>
      <name val="游ゴシック"/>
      <family val="3"/>
      <charset val="128"/>
      <scheme val="minor"/>
    </font>
    <font>
      <sz val="9"/>
      <color theme="1"/>
      <name val="游ゴシック"/>
      <family val="2"/>
      <charset val="128"/>
      <scheme val="minor"/>
    </font>
    <font>
      <b/>
      <sz val="14"/>
      <color theme="1"/>
      <name val="游ゴシック"/>
      <family val="3"/>
      <charset val="128"/>
      <scheme val="minor"/>
    </font>
    <font>
      <sz val="14"/>
      <color theme="1"/>
      <name val="游ゴシック"/>
      <family val="3"/>
      <charset val="128"/>
      <scheme val="minor"/>
    </font>
    <font>
      <sz val="14"/>
      <color theme="1"/>
      <name val="游ゴシック"/>
      <family val="2"/>
      <charset val="128"/>
      <scheme val="minor"/>
    </font>
    <font>
      <b/>
      <sz val="11"/>
      <color theme="1"/>
      <name val="游ゴシック"/>
      <family val="3"/>
      <charset val="128"/>
      <scheme val="minor"/>
    </font>
    <font>
      <sz val="10"/>
      <color theme="1"/>
      <name val="游ゴシック"/>
      <family val="2"/>
      <charset val="128"/>
      <scheme val="minor"/>
    </font>
    <font>
      <sz val="11"/>
      <color theme="1"/>
      <name val="游ゴシック"/>
      <family val="2"/>
      <charset val="128"/>
      <scheme val="minor"/>
    </font>
    <font>
      <sz val="11"/>
      <color theme="1"/>
      <name val="游ゴシック"/>
      <family val="3"/>
      <charset val="128"/>
      <scheme val="minor"/>
    </font>
    <font>
      <i/>
      <sz val="11"/>
      <color rgb="FF7F7F7F"/>
      <name val="游ゴシック"/>
      <family val="2"/>
      <charset val="128"/>
      <scheme val="minor"/>
    </font>
    <font>
      <b/>
      <sz val="12"/>
      <color theme="1"/>
      <name val="游ゴシック"/>
      <family val="3"/>
      <charset val="128"/>
      <scheme val="minor"/>
    </font>
    <font>
      <sz val="9"/>
      <name val="游ゴシック"/>
      <family val="3"/>
      <charset val="128"/>
      <scheme val="min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57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12"/>
      <color rgb="FF222222"/>
      <name val="游ゴシック"/>
      <family val="3"/>
      <charset val="128"/>
      <scheme val="minor"/>
    </font>
  </fonts>
  <fills count="38">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s>
  <borders count="108">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medium">
        <color indexed="64"/>
      </right>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style="thin">
        <color indexed="64"/>
      </right>
      <top/>
      <bottom/>
      <diagonal/>
    </border>
    <border>
      <left/>
      <right/>
      <top/>
      <bottom style="medium">
        <color indexed="64"/>
      </bottom>
      <diagonal/>
    </border>
    <border>
      <left/>
      <right/>
      <top style="medium">
        <color indexed="64"/>
      </top>
      <bottom style="double">
        <color indexed="64"/>
      </bottom>
      <diagonal/>
    </border>
    <border>
      <left style="medium">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double">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double">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style="thin">
        <color indexed="64"/>
      </left>
      <right/>
      <top style="medium">
        <color indexed="64"/>
      </top>
      <bottom style="double">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style="medium">
        <color indexed="64"/>
      </top>
      <bottom style="double">
        <color indexed="64"/>
      </bottom>
      <diagonal/>
    </border>
    <border>
      <left style="double">
        <color indexed="64"/>
      </left>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thin">
        <color indexed="64"/>
      </left>
      <right/>
      <top style="double">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double">
        <color indexed="64"/>
      </left>
      <right/>
      <top style="thin">
        <color indexed="64"/>
      </top>
      <bottom style="thin">
        <color indexed="64"/>
      </bottom>
      <diagonal/>
    </border>
    <border>
      <left style="double">
        <color indexed="64"/>
      </left>
      <right/>
      <top style="medium">
        <color indexed="64"/>
      </top>
      <bottom style="thin">
        <color indexed="64"/>
      </bottom>
      <diagonal/>
    </border>
    <border>
      <left style="medium">
        <color indexed="64"/>
      </left>
      <right style="double">
        <color indexed="64"/>
      </right>
      <top/>
      <bottom style="medium">
        <color indexed="64"/>
      </bottom>
      <diagonal/>
    </border>
    <border>
      <left style="double">
        <color indexed="64"/>
      </left>
      <right/>
      <top/>
      <bottom style="medium">
        <color indexed="64"/>
      </bottom>
      <diagonal/>
    </border>
    <border>
      <left style="double">
        <color indexed="64"/>
      </left>
      <right/>
      <top style="medium">
        <color indexed="64"/>
      </top>
      <bottom/>
      <diagonal/>
    </border>
    <border>
      <left style="medium">
        <color indexed="64"/>
      </left>
      <right style="double">
        <color indexed="64"/>
      </right>
      <top style="thin">
        <color indexed="64"/>
      </top>
      <bottom style="medium">
        <color indexed="64"/>
      </bottom>
      <diagonal/>
    </border>
    <border>
      <left style="medium">
        <color indexed="64"/>
      </left>
      <right style="double">
        <color indexed="64"/>
      </right>
      <top/>
      <bottom style="thin">
        <color indexed="64"/>
      </bottom>
      <diagonal/>
    </border>
    <border>
      <left/>
      <right style="medium">
        <color indexed="64"/>
      </right>
      <top/>
      <bottom style="thin">
        <color indexed="64"/>
      </bottom>
      <diagonal/>
    </border>
    <border>
      <left style="medium">
        <color indexed="64"/>
      </left>
      <right style="double">
        <color indexed="64"/>
      </right>
      <top style="medium">
        <color indexed="64"/>
      </top>
      <bottom/>
      <diagonal/>
    </border>
    <border diagonalDown="1">
      <left style="medium">
        <color indexed="64"/>
      </left>
      <right style="medium">
        <color indexed="64"/>
      </right>
      <top style="double">
        <color indexed="64"/>
      </top>
      <bottom/>
      <diagonal style="thin">
        <color indexed="64"/>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right style="double">
        <color indexed="64"/>
      </right>
      <top style="medium">
        <color indexed="64"/>
      </top>
      <bottom style="medium">
        <color indexed="64"/>
      </bottom>
      <diagonal/>
    </border>
    <border>
      <left style="medium">
        <color indexed="64"/>
      </left>
      <right style="medium">
        <color indexed="64"/>
      </right>
      <top style="double">
        <color indexed="64"/>
      </top>
      <bottom/>
      <diagonal/>
    </border>
    <border>
      <left style="medium">
        <color indexed="64"/>
      </left>
      <right style="double">
        <color indexed="64"/>
      </right>
      <top style="thin">
        <color indexed="64"/>
      </top>
      <bottom/>
      <diagonal/>
    </border>
    <border>
      <left style="medium">
        <color indexed="64"/>
      </left>
      <right style="double">
        <color indexed="64"/>
      </right>
      <top/>
      <bottom/>
      <diagonal/>
    </border>
    <border>
      <left style="double">
        <color indexed="64"/>
      </left>
      <right/>
      <top style="thin">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3">
    <xf numFmtId="0" fontId="0" fillId="0" borderId="0">
      <alignment vertical="center"/>
    </xf>
    <xf numFmtId="0" fontId="11" fillId="0" borderId="0">
      <alignment vertical="center"/>
    </xf>
    <xf numFmtId="0" fontId="1" fillId="0" borderId="0" applyNumberFormat="0" applyFill="0" applyBorder="0" applyAlignment="0" applyProtection="0">
      <alignment vertical="center"/>
    </xf>
    <xf numFmtId="0" fontId="16" fillId="0" borderId="99" applyNumberFormat="0" applyFill="0" applyAlignment="0" applyProtection="0">
      <alignment vertical="center"/>
    </xf>
    <xf numFmtId="0" fontId="17" fillId="0" borderId="100" applyNumberFormat="0" applyFill="0" applyAlignment="0" applyProtection="0">
      <alignment vertical="center"/>
    </xf>
    <xf numFmtId="0" fontId="18" fillId="0" borderId="101" applyNumberFormat="0" applyFill="0" applyAlignment="0" applyProtection="0">
      <alignment vertical="center"/>
    </xf>
    <xf numFmtId="0" fontId="18" fillId="0" borderId="0" applyNumberFormat="0" applyFill="0" applyBorder="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102" applyNumberFormat="0" applyAlignment="0" applyProtection="0">
      <alignment vertical="center"/>
    </xf>
    <xf numFmtId="0" fontId="23" fillId="10" borderId="103" applyNumberFormat="0" applyAlignment="0" applyProtection="0">
      <alignment vertical="center"/>
    </xf>
    <xf numFmtId="0" fontId="24" fillId="10" borderId="102" applyNumberFormat="0" applyAlignment="0" applyProtection="0">
      <alignment vertical="center"/>
    </xf>
    <xf numFmtId="0" fontId="25" fillId="0" borderId="104" applyNumberFormat="0" applyFill="0" applyAlignment="0" applyProtection="0">
      <alignment vertical="center"/>
    </xf>
    <xf numFmtId="0" fontId="26" fillId="11" borderId="105" applyNumberFormat="0" applyAlignment="0" applyProtection="0">
      <alignment vertical="center"/>
    </xf>
    <xf numFmtId="0" fontId="27" fillId="0" borderId="0" applyNumberFormat="0" applyFill="0" applyBorder="0" applyAlignment="0" applyProtection="0">
      <alignment vertical="center"/>
    </xf>
    <xf numFmtId="0" fontId="11" fillId="12" borderId="106" applyNumberFormat="0" applyFont="0" applyAlignment="0" applyProtection="0">
      <alignment vertical="center"/>
    </xf>
    <xf numFmtId="0" fontId="13" fillId="0" borderId="0" applyNumberFormat="0" applyFill="0" applyBorder="0" applyAlignment="0" applyProtection="0">
      <alignment vertical="center"/>
    </xf>
    <xf numFmtId="0" fontId="28" fillId="0" borderId="107" applyNumberFormat="0" applyFill="0" applyAlignment="0" applyProtection="0">
      <alignment vertical="center"/>
    </xf>
    <xf numFmtId="0" fontId="29"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29" fillId="17" borderId="0" applyNumberFormat="0" applyBorder="0" applyAlignment="0" applyProtection="0">
      <alignment vertical="center"/>
    </xf>
    <xf numFmtId="0" fontId="11" fillId="18"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29" fillId="21" borderId="0" applyNumberFormat="0" applyBorder="0" applyAlignment="0" applyProtection="0">
      <alignment vertical="center"/>
    </xf>
    <xf numFmtId="0" fontId="11"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29" fillId="25" borderId="0" applyNumberFormat="0" applyBorder="0" applyAlignment="0" applyProtection="0">
      <alignment vertical="center"/>
    </xf>
    <xf numFmtId="0" fontId="11" fillId="26" borderId="0" applyNumberFormat="0" applyBorder="0" applyAlignment="0" applyProtection="0">
      <alignment vertical="center"/>
    </xf>
    <xf numFmtId="0" fontId="11" fillId="27" borderId="0" applyNumberFormat="0" applyBorder="0" applyAlignment="0" applyProtection="0">
      <alignment vertical="center"/>
    </xf>
    <xf numFmtId="0" fontId="11" fillId="28" borderId="0" applyNumberFormat="0" applyBorder="0" applyAlignment="0" applyProtection="0">
      <alignment vertical="center"/>
    </xf>
    <xf numFmtId="0" fontId="29" fillId="29" borderId="0" applyNumberFormat="0" applyBorder="0" applyAlignment="0" applyProtection="0">
      <alignment vertical="center"/>
    </xf>
    <xf numFmtId="0" fontId="11" fillId="30" borderId="0" applyNumberFormat="0" applyBorder="0" applyAlignment="0" applyProtection="0">
      <alignment vertical="center"/>
    </xf>
    <xf numFmtId="0" fontId="11" fillId="31" borderId="0" applyNumberFormat="0" applyBorder="0" applyAlignment="0" applyProtection="0">
      <alignment vertical="center"/>
    </xf>
    <xf numFmtId="0" fontId="11" fillId="32" borderId="0" applyNumberFormat="0" applyBorder="0" applyAlignment="0" applyProtection="0">
      <alignment vertical="center"/>
    </xf>
    <xf numFmtId="0" fontId="29" fillId="33" borderId="0" applyNumberFormat="0" applyBorder="0" applyAlignment="0" applyProtection="0">
      <alignment vertical="center"/>
    </xf>
    <xf numFmtId="0" fontId="11" fillId="34" borderId="0" applyNumberFormat="0" applyBorder="0" applyAlignment="0" applyProtection="0">
      <alignment vertical="center"/>
    </xf>
    <xf numFmtId="0" fontId="11" fillId="35" borderId="0" applyNumberFormat="0" applyBorder="0" applyAlignment="0" applyProtection="0">
      <alignment vertical="center"/>
    </xf>
    <xf numFmtId="0" fontId="11" fillId="36" borderId="0" applyNumberFormat="0" applyBorder="0" applyAlignment="0" applyProtection="0">
      <alignment vertical="center"/>
    </xf>
  </cellStyleXfs>
  <cellXfs count="262">
    <xf numFmtId="0" fontId="0" fillId="0" borderId="0" xfId="0">
      <alignment vertical="center"/>
    </xf>
    <xf numFmtId="0" fontId="0" fillId="0" borderId="0" xfId="0" applyAlignment="1">
      <alignment horizontal="center" vertical="center"/>
    </xf>
    <xf numFmtId="0" fontId="5" fillId="0" borderId="0" xfId="0" applyFont="1" applyAlignment="1">
      <alignment horizontal="center" vertical="center"/>
    </xf>
    <xf numFmtId="0" fontId="4" fillId="0" borderId="0" xfId="0" applyFont="1" applyAlignment="1">
      <alignment horizontal="center" vertical="center"/>
    </xf>
    <xf numFmtId="0" fontId="6" fillId="0" borderId="24" xfId="0" applyFont="1" applyBorder="1" applyAlignment="1">
      <alignment horizontal="center" vertical="center" shrinkToFit="1"/>
    </xf>
    <xf numFmtId="0" fontId="6" fillId="0" borderId="27" xfId="0" applyFont="1" applyBorder="1" applyAlignment="1" applyProtection="1">
      <alignment horizontal="center" vertical="center" shrinkToFit="1"/>
      <protection locked="0"/>
    </xf>
    <xf numFmtId="0" fontId="0" fillId="0" borderId="28" xfId="0" applyBorder="1" applyAlignment="1">
      <alignment horizontal="center" vertical="center"/>
    </xf>
    <xf numFmtId="0" fontId="0" fillId="0" borderId="31" xfId="0" applyBorder="1" applyAlignment="1">
      <alignment horizontal="center" vertical="center"/>
    </xf>
    <xf numFmtId="49" fontId="8" fillId="0" borderId="33" xfId="0" applyNumberFormat="1" applyFont="1" applyBorder="1" applyAlignment="1" applyProtection="1">
      <alignment horizontal="center" vertical="center" shrinkToFit="1"/>
      <protection locked="0"/>
    </xf>
    <xf numFmtId="0" fontId="4" fillId="0" borderId="0" xfId="0" applyFont="1">
      <alignment vertical="center"/>
    </xf>
    <xf numFmtId="0" fontId="4" fillId="2" borderId="0" xfId="0" applyFont="1" applyFill="1">
      <alignment vertical="center"/>
    </xf>
    <xf numFmtId="0" fontId="4" fillId="3" borderId="0" xfId="0" applyFont="1" applyFill="1">
      <alignment vertical="center"/>
    </xf>
    <xf numFmtId="49" fontId="0" fillId="0" borderId="0" xfId="0" applyNumberFormat="1" applyAlignment="1">
      <alignment horizontal="center" vertical="center"/>
    </xf>
    <xf numFmtId="0" fontId="0" fillId="0" borderId="0" xfId="0" applyAlignment="1">
      <alignment horizontal="center" vertical="center" shrinkToFit="1"/>
    </xf>
    <xf numFmtId="0" fontId="0" fillId="0" borderId="18" xfId="0" applyBorder="1" applyAlignment="1">
      <alignment horizontal="center" vertical="center" shrinkToFit="1"/>
    </xf>
    <xf numFmtId="0" fontId="0" fillId="0" borderId="28" xfId="0" applyBorder="1" applyAlignment="1">
      <alignment horizontal="center" vertical="center" shrinkToFit="1"/>
    </xf>
    <xf numFmtId="0" fontId="0" fillId="0" borderId="78" xfId="0" applyBorder="1" applyAlignment="1">
      <alignment horizontal="center" vertical="center" shrinkToFit="1"/>
    </xf>
    <xf numFmtId="0" fontId="0" fillId="0" borderId="20" xfId="0" applyBorder="1" applyAlignment="1">
      <alignment horizontal="right" vertical="center" shrinkToFit="1"/>
    </xf>
    <xf numFmtId="0" fontId="0" fillId="0" borderId="20" xfId="0" applyBorder="1" applyAlignment="1">
      <alignment vertical="center" shrinkToFit="1"/>
    </xf>
    <xf numFmtId="0" fontId="0" fillId="0" borderId="10" xfId="0" applyBorder="1" applyAlignment="1">
      <alignment vertical="center" shrinkToFit="1"/>
    </xf>
    <xf numFmtId="0" fontId="0" fillId="0" borderId="82" xfId="0" applyBorder="1" applyAlignment="1">
      <alignment horizontal="center" vertical="center" shrinkToFit="1"/>
    </xf>
    <xf numFmtId="0" fontId="0" fillId="0" borderId="83" xfId="0" applyBorder="1" applyAlignment="1">
      <alignment horizontal="center" vertical="center" shrinkToFit="1"/>
    </xf>
    <xf numFmtId="0" fontId="0" fillId="0" borderId="20" xfId="0" applyBorder="1" applyAlignment="1">
      <alignment horizontal="center" vertical="center" wrapText="1" shrinkToFit="1"/>
    </xf>
    <xf numFmtId="0" fontId="9" fillId="0" borderId="82" xfId="0" applyFont="1" applyBorder="1" applyAlignment="1">
      <alignment horizontal="center" vertical="center" shrinkToFit="1"/>
    </xf>
    <xf numFmtId="0" fontId="9" fillId="0" borderId="84" xfId="0" applyFont="1" applyBorder="1" applyAlignment="1">
      <alignment horizontal="center" vertical="center" shrinkToFit="1"/>
    </xf>
    <xf numFmtId="0" fontId="9" fillId="0" borderId="73" xfId="0" applyFont="1" applyBorder="1" applyAlignment="1">
      <alignment horizontal="center" vertical="center" shrinkToFit="1"/>
    </xf>
    <xf numFmtId="0" fontId="9" fillId="0" borderId="78" xfId="0" applyFont="1" applyBorder="1" applyAlignment="1">
      <alignment horizontal="center" vertical="center" shrinkToFit="1"/>
    </xf>
    <xf numFmtId="0" fontId="12" fillId="0" borderId="60" xfId="0" applyFont="1" applyBorder="1" applyAlignment="1">
      <alignment horizontal="center" vertical="center" shrinkToFit="1"/>
    </xf>
    <xf numFmtId="0" fontId="12" fillId="0" borderId="82" xfId="0" applyFont="1" applyBorder="1" applyAlignment="1">
      <alignment horizontal="center" vertical="center" shrinkToFit="1"/>
    </xf>
    <xf numFmtId="0" fontId="0" fillId="0" borderId="16" xfId="0" applyBorder="1" applyAlignment="1">
      <alignment horizontal="center" vertical="center" shrinkToFit="1"/>
    </xf>
    <xf numFmtId="0" fontId="0" fillId="0" borderId="17" xfId="0" applyBorder="1" applyAlignment="1">
      <alignment horizontal="center" vertical="center" shrinkToFit="1"/>
    </xf>
    <xf numFmtId="0" fontId="0" fillId="0" borderId="1" xfId="0" applyBorder="1" applyAlignment="1">
      <alignment horizontal="center" vertical="center" shrinkToFit="1"/>
    </xf>
    <xf numFmtId="0" fontId="0" fillId="0" borderId="57" xfId="0" applyBorder="1" applyAlignment="1">
      <alignment horizontal="center" vertical="center" shrinkToFit="1"/>
    </xf>
    <xf numFmtId="0" fontId="0" fillId="0" borderId="20" xfId="0" applyBorder="1" applyAlignment="1">
      <alignment horizontal="center" vertical="center" shrinkToFit="1"/>
    </xf>
    <xf numFmtId="0" fontId="0" fillId="0" borderId="10" xfId="0" applyBorder="1" applyAlignment="1">
      <alignment horizontal="center" vertical="center" shrinkToFit="1"/>
    </xf>
    <xf numFmtId="0" fontId="0" fillId="0" borderId="56" xfId="0" applyBorder="1" applyAlignment="1">
      <alignment horizontal="center" vertical="center" shrinkToFit="1"/>
    </xf>
    <xf numFmtId="0" fontId="0" fillId="0" borderId="59" xfId="0" applyBorder="1" applyAlignment="1">
      <alignment horizontal="center" vertical="center" shrinkToFit="1"/>
    </xf>
    <xf numFmtId="0" fontId="15" fillId="3" borderId="0" xfId="0" applyFont="1" applyFill="1" applyAlignment="1">
      <alignment horizontal="center" vertical="center"/>
    </xf>
    <xf numFmtId="0" fontId="5" fillId="2" borderId="0" xfId="0" applyFont="1" applyFill="1" applyAlignment="1">
      <alignment horizontal="center" vertical="center"/>
    </xf>
    <xf numFmtId="0" fontId="4" fillId="0" borderId="67" xfId="0" applyFont="1" applyBorder="1">
      <alignment vertical="center"/>
    </xf>
    <xf numFmtId="0" fontId="0" fillId="0" borderId="20" xfId="0" applyBorder="1" applyAlignment="1" applyProtection="1">
      <alignment horizontal="center" vertical="center" shrinkToFit="1"/>
      <protection locked="0"/>
    </xf>
    <xf numFmtId="0" fontId="0" fillId="0" borderId="67" xfId="0" applyBorder="1" applyAlignment="1" applyProtection="1">
      <alignment horizontal="center" vertical="center" shrinkToFit="1"/>
      <protection locked="0"/>
    </xf>
    <xf numFmtId="0" fontId="0" fillId="0" borderId="83" xfId="0" applyBorder="1" applyAlignment="1" applyProtection="1">
      <alignment horizontal="center" vertical="center" shrinkToFit="1"/>
      <protection locked="0"/>
    </xf>
    <xf numFmtId="0" fontId="0" fillId="0" borderId="80" xfId="0" applyBorder="1" applyAlignment="1" applyProtection="1">
      <alignment horizontal="center" vertical="center" shrinkToFit="1"/>
      <protection locked="0"/>
    </xf>
    <xf numFmtId="0" fontId="0" fillId="0" borderId="18" xfId="0" applyBorder="1" applyAlignment="1" applyProtection="1">
      <alignment horizontal="center" vertical="center" shrinkToFit="1"/>
      <protection locked="0"/>
    </xf>
    <xf numFmtId="178" fontId="0" fillId="0" borderId="18" xfId="0" applyNumberFormat="1" applyBorder="1" applyAlignment="1" applyProtection="1">
      <alignment horizontal="center" vertical="center" shrinkToFit="1"/>
      <protection locked="0"/>
    </xf>
    <xf numFmtId="178" fontId="0" fillId="0" borderId="6" xfId="0" applyNumberFormat="1" applyBorder="1" applyAlignment="1" applyProtection="1">
      <alignment horizontal="center" vertical="center" shrinkToFit="1"/>
      <protection locked="0"/>
    </xf>
    <xf numFmtId="0" fontId="0" fillId="0" borderId="56" xfId="0" applyBorder="1" applyAlignment="1" applyProtection="1">
      <alignment horizontal="center" vertical="center" shrinkToFit="1"/>
      <protection locked="0"/>
    </xf>
    <xf numFmtId="0" fontId="0" fillId="0" borderId="69" xfId="0" applyBorder="1" applyAlignment="1" applyProtection="1">
      <alignment horizontal="center" vertical="center" shrinkToFit="1"/>
      <protection locked="0"/>
    </xf>
    <xf numFmtId="0" fontId="0" fillId="0" borderId="60" xfId="0" applyBorder="1" applyAlignment="1">
      <alignment horizontal="center" vertical="center" shrinkToFit="1"/>
    </xf>
    <xf numFmtId="0" fontId="0" fillId="0" borderId="9" xfId="0" applyBorder="1" applyAlignment="1">
      <alignment horizontal="center" vertical="center" shrinkToFit="1"/>
    </xf>
    <xf numFmtId="49" fontId="0" fillId="0" borderId="0" xfId="0" applyNumberFormat="1" applyAlignment="1">
      <alignment horizontal="center" vertical="center" shrinkToFit="1"/>
    </xf>
    <xf numFmtId="0" fontId="0" fillId="4" borderId="65" xfId="0" applyFill="1" applyBorder="1" applyAlignment="1" applyProtection="1">
      <alignment horizontal="center" vertical="center" shrinkToFit="1"/>
      <protection locked="0"/>
    </xf>
    <xf numFmtId="0" fontId="0" fillId="0" borderId="52" xfId="0" applyBorder="1" applyAlignment="1" applyProtection="1">
      <alignment horizontal="center" vertical="center" shrinkToFit="1"/>
      <protection locked="0"/>
    </xf>
    <xf numFmtId="0" fontId="0" fillId="0" borderId="68" xfId="0" applyBorder="1" applyAlignment="1" applyProtection="1">
      <alignment horizontal="center" vertical="center" shrinkToFit="1"/>
      <protection locked="0"/>
    </xf>
    <xf numFmtId="178" fontId="0" fillId="0" borderId="53" xfId="0" applyNumberFormat="1" applyBorder="1" applyAlignment="1" applyProtection="1">
      <alignment horizontal="center" vertical="center" shrinkToFit="1"/>
      <protection locked="0"/>
    </xf>
    <xf numFmtId="178" fontId="0" fillId="0" borderId="54" xfId="0" applyNumberFormat="1" applyBorder="1" applyAlignment="1" applyProtection="1">
      <alignment horizontal="center" vertical="center" shrinkToFit="1"/>
      <protection locked="0"/>
    </xf>
    <xf numFmtId="0" fontId="0" fillId="0" borderId="47" xfId="0" applyBorder="1" applyAlignment="1" applyProtection="1">
      <alignment horizontal="center" vertical="center" shrinkToFit="1"/>
      <protection locked="0"/>
    </xf>
    <xf numFmtId="0" fontId="0" fillId="0" borderId="55" xfId="0" applyBorder="1" applyAlignment="1" applyProtection="1">
      <alignment horizontal="center" vertical="center" shrinkToFit="1"/>
      <protection locked="0"/>
    </xf>
    <xf numFmtId="178" fontId="0" fillId="0" borderId="56" xfId="0" applyNumberFormat="1" applyBorder="1" applyAlignment="1" applyProtection="1">
      <alignment horizontal="center" vertical="center" shrinkToFit="1"/>
      <protection locked="0"/>
    </xf>
    <xf numFmtId="178" fontId="0" fillId="0" borderId="57" xfId="0" applyNumberFormat="1" applyBorder="1" applyAlignment="1" applyProtection="1">
      <alignment horizontal="center" vertical="center" shrinkToFit="1"/>
      <protection locked="0"/>
    </xf>
    <xf numFmtId="0" fontId="0" fillId="0" borderId="50" xfId="0" applyBorder="1" applyAlignment="1" applyProtection="1">
      <alignment horizontal="center" vertical="center" shrinkToFit="1"/>
      <protection locked="0"/>
    </xf>
    <xf numFmtId="0" fontId="0" fillId="0" borderId="58"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70" xfId="0" applyBorder="1" applyAlignment="1" applyProtection="1">
      <alignment horizontal="center" vertical="center" shrinkToFit="1"/>
      <protection locked="0"/>
    </xf>
    <xf numFmtId="178" fontId="0" fillId="0" borderId="58" xfId="0" applyNumberFormat="1" applyBorder="1" applyAlignment="1" applyProtection="1">
      <alignment horizontal="center" vertical="center" shrinkToFit="1"/>
      <protection locked="0"/>
    </xf>
    <xf numFmtId="178" fontId="0" fillId="0" borderId="27" xfId="0" applyNumberFormat="1" applyBorder="1" applyAlignment="1" applyProtection="1">
      <alignment horizontal="center" vertical="center" shrinkToFit="1"/>
      <protection locked="0"/>
    </xf>
    <xf numFmtId="0" fontId="6" fillId="0" borderId="0" xfId="0" applyFont="1" applyAlignment="1">
      <alignment horizontal="center" vertical="center" shrinkToFit="1"/>
    </xf>
    <xf numFmtId="0" fontId="0" fillId="0" borderId="37" xfId="0" applyBorder="1" applyAlignment="1">
      <alignment horizontal="center" vertical="center" shrinkToFit="1"/>
    </xf>
    <xf numFmtId="0" fontId="0" fillId="0" borderId="40" xfId="0" applyBorder="1" applyAlignment="1">
      <alignment horizontal="center" vertical="center" shrinkToFit="1"/>
    </xf>
    <xf numFmtId="177" fontId="0" fillId="0" borderId="40" xfId="0" applyNumberFormat="1" applyBorder="1" applyAlignment="1">
      <alignment horizontal="center" vertical="center" shrinkToFit="1"/>
    </xf>
    <xf numFmtId="0" fontId="0" fillId="0" borderId="34" xfId="0" applyBorder="1" applyAlignment="1">
      <alignment horizontal="center" vertical="center" shrinkToFit="1"/>
    </xf>
    <xf numFmtId="0" fontId="0" fillId="0" borderId="11" xfId="0" applyBorder="1" applyAlignment="1">
      <alignment horizontal="center" vertical="center" shrinkToFit="1"/>
    </xf>
    <xf numFmtId="0" fontId="0" fillId="0" borderId="64" xfId="0" applyBorder="1" applyAlignment="1">
      <alignment horizontal="center" vertical="center" shrinkToFit="1"/>
    </xf>
    <xf numFmtId="0" fontId="0" fillId="0" borderId="65" xfId="0" applyBorder="1" applyAlignment="1">
      <alignment horizontal="center" vertical="center" shrinkToFit="1"/>
    </xf>
    <xf numFmtId="0" fontId="0" fillId="0" borderId="66" xfId="0" applyBorder="1" applyAlignment="1">
      <alignment horizontal="center" vertical="center" shrinkToFit="1"/>
    </xf>
    <xf numFmtId="0" fontId="0" fillId="0" borderId="53" xfId="0" applyBorder="1" applyAlignment="1">
      <alignment horizontal="center" vertical="center" shrinkToFit="1"/>
    </xf>
    <xf numFmtId="0" fontId="0" fillId="0" borderId="95" xfId="0" applyBorder="1" applyAlignment="1">
      <alignment horizontal="center" vertical="center" shrinkToFit="1"/>
    </xf>
    <xf numFmtId="0" fontId="0" fillId="0" borderId="85" xfId="0" applyBorder="1" applyAlignment="1">
      <alignment horizontal="center" vertical="center" shrinkToFit="1"/>
    </xf>
    <xf numFmtId="0" fontId="0" fillId="0" borderId="46" xfId="0" applyBorder="1" applyAlignment="1">
      <alignment horizontal="center" vertical="center" shrinkToFit="1"/>
    </xf>
    <xf numFmtId="0" fontId="0" fillId="0" borderId="47" xfId="0" applyBorder="1" applyAlignment="1">
      <alignment horizontal="center" vertical="center" shrinkToFit="1"/>
    </xf>
    <xf numFmtId="0" fontId="0" fillId="0" borderId="48" xfId="0" applyBorder="1" applyAlignment="1">
      <alignment horizontal="center" vertical="center" shrinkToFit="1"/>
    </xf>
    <xf numFmtId="0" fontId="0" fillId="0" borderId="49" xfId="0" applyBorder="1" applyAlignment="1">
      <alignment horizontal="center" vertical="center" shrinkToFit="1"/>
    </xf>
    <xf numFmtId="0" fontId="0" fillId="0" borderId="50" xfId="0" applyBorder="1" applyAlignment="1">
      <alignment horizontal="center" vertical="center" shrinkToFit="1"/>
    </xf>
    <xf numFmtId="0" fontId="0" fillId="0" borderId="51" xfId="0" applyBorder="1" applyAlignment="1">
      <alignment horizontal="center" vertical="center" shrinkToFit="1"/>
    </xf>
    <xf numFmtId="0" fontId="0" fillId="0" borderId="58" xfId="0" applyBorder="1" applyAlignment="1">
      <alignment horizontal="center" vertical="center" shrinkToFit="1"/>
    </xf>
    <xf numFmtId="0" fontId="9" fillId="0" borderId="47" xfId="0" applyFont="1" applyBorder="1" applyAlignment="1">
      <alignment horizontal="center" vertical="center"/>
    </xf>
    <xf numFmtId="0" fontId="9" fillId="0" borderId="86" xfId="0" applyFont="1" applyBorder="1" applyAlignment="1">
      <alignment horizontal="center" vertical="center"/>
    </xf>
    <xf numFmtId="176" fontId="9" fillId="0" borderId="86" xfId="0" applyNumberFormat="1" applyFont="1" applyBorder="1" applyAlignment="1">
      <alignment horizontal="center" vertical="center"/>
    </xf>
    <xf numFmtId="0" fontId="0" fillId="0" borderId="65" xfId="0" applyBorder="1" applyAlignment="1">
      <alignment horizontal="center" vertical="center"/>
    </xf>
    <xf numFmtId="0" fontId="0" fillId="0" borderId="47" xfId="0" applyBorder="1" applyAlignment="1">
      <alignment horizontal="center" vertical="center"/>
    </xf>
    <xf numFmtId="176" fontId="0" fillId="0" borderId="47" xfId="0" applyNumberFormat="1" applyBorder="1" applyAlignment="1">
      <alignment horizontal="center" vertical="center"/>
    </xf>
    <xf numFmtId="0" fontId="0" fillId="0" borderId="91" xfId="0" applyBorder="1" applyAlignment="1">
      <alignment horizontal="center" vertical="center"/>
    </xf>
    <xf numFmtId="176" fontId="0" fillId="0" borderId="0" xfId="0" applyNumberFormat="1" applyAlignment="1">
      <alignment horizontal="center" vertical="center"/>
    </xf>
    <xf numFmtId="176" fontId="0" fillId="0" borderId="92" xfId="0" applyNumberFormat="1" applyBorder="1" applyAlignment="1">
      <alignment horizontal="center" vertical="center"/>
    </xf>
    <xf numFmtId="0" fontId="0" fillId="0" borderId="7" xfId="0" applyBorder="1" applyAlignment="1" applyProtection="1">
      <alignment horizontal="center" vertical="center" shrinkToFit="1"/>
      <protection locked="0"/>
    </xf>
    <xf numFmtId="176" fontId="0" fillId="0" borderId="8" xfId="0" applyNumberFormat="1" applyBorder="1" applyAlignment="1" applyProtection="1">
      <alignment horizontal="center" vertical="center" shrinkToFit="1"/>
      <protection locked="0"/>
    </xf>
    <xf numFmtId="0" fontId="0" fillId="0" borderId="9" xfId="0" applyBorder="1" applyAlignment="1" applyProtection="1">
      <alignment horizontal="center" vertical="center" shrinkToFit="1"/>
      <protection locked="0"/>
    </xf>
    <xf numFmtId="0" fontId="0" fillId="0" borderId="38" xfId="0" applyBorder="1" applyAlignment="1" applyProtection="1">
      <alignment horizontal="center" vertical="center" shrinkToFit="1"/>
      <protection locked="0"/>
    </xf>
    <xf numFmtId="176" fontId="0" fillId="0" borderId="72" xfId="0" applyNumberFormat="1" applyBorder="1" applyAlignment="1" applyProtection="1">
      <alignment horizontal="center" vertical="center" shrinkToFit="1"/>
      <protection locked="0"/>
    </xf>
    <xf numFmtId="49" fontId="0" fillId="0" borderId="16" xfId="0" applyNumberFormat="1" applyBorder="1" applyAlignment="1" applyProtection="1">
      <alignment horizontal="center" vertical="center" shrinkToFit="1"/>
      <protection locked="0"/>
    </xf>
    <xf numFmtId="49" fontId="0" fillId="0" borderId="17" xfId="0" applyNumberFormat="1" applyBorder="1" applyAlignment="1" applyProtection="1">
      <alignment horizontal="center" vertical="center" shrinkToFit="1"/>
      <protection locked="0"/>
    </xf>
    <xf numFmtId="0" fontId="0" fillId="0" borderId="0" xfId="0" applyAlignment="1">
      <alignment vertical="center" shrinkToFit="1"/>
    </xf>
    <xf numFmtId="0" fontId="0" fillId="2" borderId="11" xfId="0" applyFill="1"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horizontal="center" vertical="center" shrinkToFit="1"/>
    </xf>
    <xf numFmtId="176" fontId="0" fillId="0" borderId="8" xfId="0" applyNumberFormat="1" applyBorder="1" applyAlignment="1">
      <alignment horizontal="center" vertical="center" shrinkToFit="1"/>
    </xf>
    <xf numFmtId="0" fontId="0" fillId="0" borderId="75" xfId="0" applyBorder="1" applyAlignment="1">
      <alignment horizontal="center" vertical="center" shrinkToFit="1"/>
    </xf>
    <xf numFmtId="0" fontId="0" fillId="3" borderId="11" xfId="0" applyFill="1" applyBorder="1" applyAlignment="1">
      <alignment horizontal="center" vertical="center" shrinkToFit="1"/>
    </xf>
    <xf numFmtId="49" fontId="0" fillId="0" borderId="9" xfId="0" applyNumberFormat="1" applyBorder="1" applyAlignment="1">
      <alignment horizontal="center" vertical="center" shrinkToFit="1"/>
    </xf>
    <xf numFmtId="176" fontId="0" fillId="0" borderId="10" xfId="0" applyNumberFormat="1" applyBorder="1" applyAlignment="1">
      <alignment horizontal="center" vertical="center" shrinkToFit="1"/>
    </xf>
    <xf numFmtId="49" fontId="0" fillId="0" borderId="7" xfId="0" applyNumberFormat="1" applyBorder="1" applyAlignment="1">
      <alignment horizontal="center" vertical="center" shrinkToFit="1"/>
    </xf>
    <xf numFmtId="0" fontId="0" fillId="0" borderId="38" xfId="0" applyBorder="1" applyAlignment="1">
      <alignment horizontal="center" vertical="center" shrinkToFit="1"/>
    </xf>
    <xf numFmtId="0" fontId="0" fillId="0" borderId="72" xfId="0" applyBorder="1" applyAlignment="1">
      <alignment horizontal="center" vertical="center" shrinkToFit="1"/>
    </xf>
    <xf numFmtId="0" fontId="0" fillId="0" borderId="39" xfId="0" applyBorder="1" applyAlignment="1">
      <alignment horizontal="center" vertical="center" shrinkToFit="1"/>
    </xf>
    <xf numFmtId="0" fontId="0" fillId="0" borderId="56" xfId="0" applyBorder="1">
      <alignment vertical="center"/>
    </xf>
    <xf numFmtId="0" fontId="0" fillId="0" borderId="98" xfId="0" applyBorder="1">
      <alignment vertical="center"/>
    </xf>
    <xf numFmtId="0" fontId="0" fillId="0" borderId="26" xfId="0" applyBorder="1">
      <alignment vertical="center"/>
    </xf>
    <xf numFmtId="0" fontId="0" fillId="5" borderId="0" xfId="0" applyFill="1">
      <alignment vertical="center"/>
    </xf>
    <xf numFmtId="0" fontId="0" fillId="5" borderId="0" xfId="0" applyFill="1" applyAlignment="1">
      <alignment horizontal="center" vertical="center"/>
    </xf>
    <xf numFmtId="0" fontId="30" fillId="0" borderId="0" xfId="0" applyFont="1">
      <alignment vertical="center"/>
    </xf>
    <xf numFmtId="0" fontId="12" fillId="37" borderId="0" xfId="0" applyFont="1" applyFill="1" applyAlignment="1" applyProtection="1">
      <alignment horizontal="center" vertical="center" shrinkToFit="1"/>
      <protection locked="0"/>
    </xf>
    <xf numFmtId="0" fontId="12" fillId="37" borderId="0" xfId="0" applyFont="1" applyFill="1" applyAlignment="1">
      <alignment horizontal="center" vertical="center" shrinkToFit="1"/>
    </xf>
    <xf numFmtId="0" fontId="12" fillId="37" borderId="0" xfId="0" applyFont="1" applyFill="1" applyAlignment="1">
      <alignment horizontal="center" vertical="center"/>
    </xf>
    <xf numFmtId="0" fontId="0" fillId="0" borderId="63" xfId="0" applyBorder="1" applyAlignment="1" applyProtection="1">
      <alignment horizontal="center" vertical="center" shrinkToFit="1"/>
      <protection locked="0"/>
    </xf>
    <xf numFmtId="0" fontId="0" fillId="0" borderId="3" xfId="0" applyBorder="1" applyAlignment="1" applyProtection="1">
      <alignment horizontal="center" vertical="center" shrinkToFit="1"/>
      <protection locked="0"/>
    </xf>
    <xf numFmtId="0" fontId="0" fillId="0" borderId="4" xfId="0" applyBorder="1" applyAlignment="1" applyProtection="1">
      <alignment horizontal="center" vertical="center" shrinkToFit="1"/>
      <protection locked="0"/>
    </xf>
    <xf numFmtId="0" fontId="0" fillId="2" borderId="12" xfId="0" applyFill="1" applyBorder="1" applyAlignment="1">
      <alignment horizontal="center" vertical="center" shrinkToFit="1"/>
    </xf>
    <xf numFmtId="0" fontId="0" fillId="2" borderId="21" xfId="0" applyFill="1" applyBorder="1" applyAlignment="1">
      <alignment horizontal="center" vertical="center" shrinkToFit="1"/>
    </xf>
    <xf numFmtId="0" fontId="0" fillId="2" borderId="13" xfId="0" applyFill="1" applyBorder="1" applyAlignment="1">
      <alignment horizontal="center" vertical="center" shrinkToFit="1"/>
    </xf>
    <xf numFmtId="0" fontId="0" fillId="3" borderId="12" xfId="0" applyFill="1" applyBorder="1" applyAlignment="1">
      <alignment horizontal="center" vertical="center" shrinkToFit="1"/>
    </xf>
    <xf numFmtId="0" fontId="0" fillId="3" borderId="21" xfId="0" applyFill="1" applyBorder="1" applyAlignment="1">
      <alignment horizontal="center" vertical="center" shrinkToFit="1"/>
    </xf>
    <xf numFmtId="0" fontId="0" fillId="3" borderId="13" xfId="0" applyFill="1" applyBorder="1" applyAlignment="1">
      <alignment horizontal="center" vertical="center" shrinkToFit="1"/>
    </xf>
    <xf numFmtId="0" fontId="0" fillId="0" borderId="5" xfId="0" applyBorder="1" applyAlignment="1">
      <alignment horizontal="center" vertical="center" shrinkToFit="1"/>
    </xf>
    <xf numFmtId="0" fontId="0" fillId="0" borderId="18" xfId="0" applyBorder="1" applyAlignment="1">
      <alignment horizontal="center" vertical="center" shrinkToFit="1"/>
    </xf>
    <xf numFmtId="0" fontId="0" fillId="0" borderId="6" xfId="0" applyBorder="1" applyAlignment="1">
      <alignment horizontal="center" vertical="center" shrinkToFit="1"/>
    </xf>
    <xf numFmtId="0" fontId="0" fillId="0" borderId="2" xfId="0" applyBorder="1" applyAlignment="1">
      <alignment horizontal="center" vertical="center" shrinkToFit="1"/>
    </xf>
    <xf numFmtId="0" fontId="0" fillId="0" borderId="94" xfId="0" applyBorder="1" applyAlignment="1">
      <alignment horizontal="center" vertical="center" shrinkToFit="1"/>
    </xf>
    <xf numFmtId="0" fontId="0" fillId="0" borderId="4" xfId="0" applyBorder="1" applyAlignment="1">
      <alignment horizontal="center" vertical="center" shrinkToFit="1"/>
    </xf>
    <xf numFmtId="49" fontId="0" fillId="3" borderId="12" xfId="0" applyNumberFormat="1" applyFill="1" applyBorder="1" applyAlignment="1">
      <alignment horizontal="center" vertical="center" shrinkToFit="1"/>
    </xf>
    <xf numFmtId="49" fontId="0" fillId="3" borderId="13" xfId="0" applyNumberFormat="1" applyFill="1" applyBorder="1" applyAlignment="1">
      <alignment horizontal="center" vertical="center" shrinkToFit="1"/>
    </xf>
    <xf numFmtId="0" fontId="0" fillId="0" borderId="12" xfId="0" applyBorder="1" applyAlignment="1">
      <alignment horizontal="center" vertical="center" shrinkToFit="1"/>
    </xf>
    <xf numFmtId="0" fontId="0" fillId="0" borderId="21" xfId="0" applyBorder="1" applyAlignment="1">
      <alignment horizontal="center" vertical="center" shrinkToFit="1"/>
    </xf>
    <xf numFmtId="0" fontId="0" fillId="0" borderId="13" xfId="0" applyBorder="1" applyAlignment="1">
      <alignment horizontal="center" vertical="center" shrinkToFit="1"/>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36" xfId="0" applyBorder="1" applyAlignment="1">
      <alignment horizontal="center" vertical="center"/>
    </xf>
    <xf numFmtId="49" fontId="7" fillId="0" borderId="9" xfId="0" applyNumberFormat="1" applyFont="1" applyBorder="1" applyAlignment="1" applyProtection="1">
      <alignment horizontal="center" vertical="center" shrinkToFit="1"/>
      <protection locked="0"/>
    </xf>
    <xf numFmtId="49" fontId="7" fillId="0" borderId="20" xfId="0" applyNumberFormat="1" applyFont="1" applyBorder="1" applyAlignment="1" applyProtection="1">
      <alignment horizontal="center" vertical="center" shrinkToFit="1"/>
      <protection locked="0"/>
    </xf>
    <xf numFmtId="49" fontId="7" fillId="0" borderId="10" xfId="0" applyNumberFormat="1" applyFont="1" applyBorder="1" applyAlignment="1" applyProtection="1">
      <alignment horizontal="center" vertical="center" shrinkToFit="1"/>
      <protection locked="0"/>
    </xf>
    <xf numFmtId="0" fontId="0" fillId="0" borderId="0" xfId="0"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7" fillId="0" borderId="0" xfId="0" applyFont="1" applyAlignment="1" applyProtection="1">
      <alignment horizontal="center" vertical="center" shrinkToFit="1"/>
      <protection locked="0"/>
    </xf>
    <xf numFmtId="0" fontId="7" fillId="0" borderId="8" xfId="0" applyFont="1" applyBorder="1" applyAlignment="1" applyProtection="1">
      <alignment horizontal="center" vertical="center" shrinkToFit="1"/>
      <protection locked="0"/>
    </xf>
    <xf numFmtId="0" fontId="0" fillId="0" borderId="29" xfId="0" applyBorder="1" applyAlignment="1">
      <alignment horizontal="center" vertical="center"/>
    </xf>
    <xf numFmtId="0" fontId="0" fillId="0" borderId="30" xfId="0" applyBorder="1" applyAlignment="1">
      <alignment horizontal="center" vertical="center"/>
    </xf>
    <xf numFmtId="177" fontId="8" fillId="0" borderId="19" xfId="0" applyNumberFormat="1" applyFont="1" applyBorder="1" applyAlignment="1" applyProtection="1">
      <alignment horizontal="center" vertical="center" shrinkToFit="1"/>
      <protection locked="0"/>
    </xf>
    <xf numFmtId="177" fontId="8" fillId="0" borderId="32" xfId="0" applyNumberFormat="1" applyFont="1" applyBorder="1" applyAlignment="1" applyProtection="1">
      <alignment horizontal="center" vertical="center" shrinkToFit="1"/>
      <protection locked="0"/>
    </xf>
    <xf numFmtId="0" fontId="0" fillId="0" borderId="76" xfId="0" applyBorder="1" applyAlignment="1">
      <alignment horizontal="left" vertical="center"/>
    </xf>
    <xf numFmtId="0" fontId="0" fillId="0" borderId="56" xfId="0" applyBorder="1" applyAlignment="1">
      <alignment horizontal="left" vertical="center"/>
    </xf>
    <xf numFmtId="0" fontId="0" fillId="0" borderId="56" xfId="0" applyBorder="1" applyAlignment="1">
      <alignment horizontal="center" vertical="center"/>
    </xf>
    <xf numFmtId="0" fontId="0" fillId="0" borderId="56" xfId="0" applyBorder="1" applyAlignment="1">
      <alignment horizontal="center" vertical="center" shrinkToFit="1"/>
    </xf>
    <xf numFmtId="0" fontId="0" fillId="0" borderId="74" xfId="0" applyBorder="1" applyAlignment="1">
      <alignment horizontal="center" vertical="center" shrinkToFit="1"/>
    </xf>
    <xf numFmtId="0" fontId="0" fillId="0" borderId="58" xfId="0" applyBorder="1" applyAlignment="1" applyProtection="1">
      <alignment horizontal="center" vertical="center"/>
      <protection locked="0"/>
    </xf>
    <xf numFmtId="0" fontId="0" fillId="0" borderId="96" xfId="0" applyBorder="1" applyAlignment="1">
      <alignment horizontal="center" vertical="center" shrinkToFit="1"/>
    </xf>
    <xf numFmtId="0" fontId="0" fillId="0" borderId="97" xfId="0" applyBorder="1" applyAlignment="1">
      <alignment horizontal="center" vertical="center" shrinkToFit="1"/>
    </xf>
    <xf numFmtId="0" fontId="0" fillId="0" borderId="78" xfId="0" applyBorder="1" applyAlignment="1">
      <alignment horizontal="center" vertical="center" shrinkToFit="1"/>
    </xf>
    <xf numFmtId="0" fontId="0" fillId="0" borderId="45" xfId="0" applyBorder="1" applyAlignment="1" applyProtection="1">
      <alignment horizontal="center" vertical="center"/>
      <protection locked="0"/>
    </xf>
    <xf numFmtId="0" fontId="0" fillId="0" borderId="45" xfId="0" applyBorder="1" applyAlignment="1">
      <alignment horizontal="center" vertical="center"/>
    </xf>
    <xf numFmtId="0" fontId="0" fillId="0" borderId="77" xfId="0" applyBorder="1" applyAlignment="1" applyProtection="1">
      <alignment horizontal="center" vertical="center" shrinkToFit="1"/>
      <protection locked="0"/>
    </xf>
    <xf numFmtId="0" fontId="0" fillId="0" borderId="24" xfId="0" applyBorder="1" applyAlignment="1" applyProtection="1">
      <alignment horizontal="center" vertical="center" shrinkToFit="1"/>
      <protection locked="0"/>
    </xf>
    <xf numFmtId="0" fontId="0" fillId="0" borderId="76" xfId="0" applyBorder="1" applyAlignment="1" applyProtection="1">
      <alignment horizontal="center" vertical="center" shrinkToFit="1"/>
      <protection locked="0"/>
    </xf>
    <xf numFmtId="0" fontId="0" fillId="0" borderId="56" xfId="0" applyBorder="1" applyAlignment="1" applyProtection="1">
      <alignment horizontal="center" vertical="center" shrinkToFit="1"/>
      <protection locked="0"/>
    </xf>
    <xf numFmtId="0" fontId="0" fillId="0" borderId="57" xfId="0" applyBorder="1" applyAlignment="1" applyProtection="1">
      <alignment horizontal="center" vertical="center" shrinkToFit="1"/>
      <protection locked="0"/>
    </xf>
    <xf numFmtId="0" fontId="0" fillId="0" borderId="69" xfId="0" applyBorder="1" applyAlignment="1" applyProtection="1">
      <alignment horizontal="center" vertical="center" shrinkToFit="1"/>
      <protection locked="0"/>
    </xf>
    <xf numFmtId="0" fontId="0" fillId="0" borderId="79" xfId="0" applyBorder="1" applyAlignment="1" applyProtection="1">
      <alignment horizontal="center" vertical="center" shrinkToFit="1"/>
      <protection locked="0"/>
    </xf>
    <xf numFmtId="0" fontId="0" fillId="0" borderId="20" xfId="0" applyBorder="1" applyAlignment="1" applyProtection="1">
      <alignment horizontal="center" vertical="center" shrinkToFit="1"/>
      <protection locked="0"/>
    </xf>
    <xf numFmtId="0" fontId="0" fillId="0" borderId="10" xfId="0" applyBorder="1" applyAlignment="1" applyProtection="1">
      <alignment horizontal="center" vertical="center" shrinkToFit="1"/>
      <protection locked="0"/>
    </xf>
    <xf numFmtId="0" fontId="0" fillId="0" borderId="76" xfId="0" applyBorder="1">
      <alignment vertical="center"/>
    </xf>
    <xf numFmtId="0" fontId="0" fillId="0" borderId="56" xfId="0" applyBorder="1">
      <alignment vertical="center"/>
    </xf>
    <xf numFmtId="0" fontId="0" fillId="0" borderId="77" xfId="0" applyBorder="1">
      <alignment vertical="center"/>
    </xf>
    <xf numFmtId="0" fontId="0" fillId="0" borderId="45" xfId="0" applyBorder="1">
      <alignment vertical="center"/>
    </xf>
    <xf numFmtId="0" fontId="0" fillId="0" borderId="98"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9" fillId="0" borderId="2" xfId="0" applyFont="1" applyBorder="1" applyAlignment="1">
      <alignment horizontal="center" vertical="center" shrinkToFit="1"/>
    </xf>
    <xf numFmtId="0" fontId="9" fillId="0" borderId="3" xfId="0" applyFont="1" applyBorder="1" applyAlignment="1">
      <alignment horizontal="center" vertical="center" shrinkToFit="1"/>
    </xf>
    <xf numFmtId="0" fontId="0" fillId="0" borderId="63" xfId="0" applyBorder="1" applyAlignment="1">
      <alignment horizontal="center" vertical="center" shrinkToFit="1"/>
    </xf>
    <xf numFmtId="0" fontId="0" fillId="0" borderId="77" xfId="0" applyBorder="1" applyAlignment="1">
      <alignment horizontal="center" vertical="center" shrinkToFit="1"/>
    </xf>
    <xf numFmtId="0" fontId="0" fillId="0" borderId="24" xfId="0" applyBorder="1" applyAlignment="1">
      <alignment horizontal="center" vertical="center" shrinkToFit="1"/>
    </xf>
    <xf numFmtId="0" fontId="9" fillId="2" borderId="2" xfId="0" applyFont="1" applyFill="1" applyBorder="1" applyAlignment="1">
      <alignment horizontal="center" vertical="center" shrinkToFit="1"/>
    </xf>
    <xf numFmtId="0" fontId="9" fillId="2" borderId="3" xfId="0" applyFont="1" applyFill="1" applyBorder="1" applyAlignment="1">
      <alignment horizontal="center" vertical="center" shrinkToFit="1"/>
    </xf>
    <xf numFmtId="0" fontId="9" fillId="2" borderId="4" xfId="0" applyFont="1" applyFill="1" applyBorder="1" applyAlignment="1">
      <alignment horizontal="center" vertical="center" shrinkToFit="1"/>
    </xf>
    <xf numFmtId="0" fontId="0" fillId="0" borderId="45" xfId="0" applyBorder="1" applyAlignment="1">
      <alignment horizontal="center" vertical="center" shrinkToFit="1"/>
    </xf>
    <xf numFmtId="0" fontId="0" fillId="0" borderId="79" xfId="0" applyBorder="1" applyAlignment="1">
      <alignment horizontal="center" vertical="center" shrinkToFit="1"/>
    </xf>
    <xf numFmtId="0" fontId="0" fillId="0" borderId="20" xfId="0" applyBorder="1" applyAlignment="1">
      <alignment horizontal="center" vertical="center" shrinkToFit="1"/>
    </xf>
    <xf numFmtId="0" fontId="0" fillId="0" borderId="10" xfId="0" applyBorder="1" applyAlignment="1">
      <alignment horizontal="center" vertical="center" shrinkToFit="1"/>
    </xf>
    <xf numFmtId="0" fontId="9" fillId="0" borderId="4" xfId="0" applyFont="1" applyBorder="1" applyAlignment="1">
      <alignment horizontal="center" vertical="center" shrinkToFit="1"/>
    </xf>
    <xf numFmtId="0" fontId="0" fillId="0" borderId="76" xfId="0" applyBorder="1" applyAlignment="1">
      <alignment vertical="center" wrapText="1"/>
    </xf>
    <xf numFmtId="0" fontId="0" fillId="0" borderId="74" xfId="0" applyBorder="1">
      <alignment vertical="center"/>
    </xf>
    <xf numFmtId="0" fontId="0" fillId="0" borderId="9" xfId="0" applyBorder="1" applyAlignment="1">
      <alignment horizontal="center" vertical="center" shrinkToFit="1"/>
    </xf>
    <xf numFmtId="0" fontId="6" fillId="2" borderId="0" xfId="0" applyFont="1" applyFill="1" applyAlignment="1">
      <alignment horizontal="center" vertical="center" shrinkToFit="1"/>
    </xf>
    <xf numFmtId="49" fontId="0" fillId="0" borderId="0" xfId="0" applyNumberFormat="1" applyAlignment="1">
      <alignment horizontal="center" vertical="center" shrinkToFit="1"/>
    </xf>
    <xf numFmtId="49" fontId="0" fillId="0" borderId="8" xfId="0" applyNumberFormat="1" applyBorder="1" applyAlignment="1">
      <alignment horizontal="center" vertical="center" shrinkToFit="1"/>
    </xf>
    <xf numFmtId="0" fontId="0" fillId="0" borderId="60" xfId="0" applyBorder="1" applyAlignment="1">
      <alignment horizontal="center" vertical="center" shrinkToFit="1"/>
    </xf>
    <xf numFmtId="0" fontId="0" fillId="0" borderId="61" xfId="0" applyBorder="1" applyAlignment="1">
      <alignment horizontal="center" vertical="center" shrinkToFit="1"/>
    </xf>
    <xf numFmtId="0" fontId="0" fillId="0" borderId="59" xfId="0" applyBorder="1" applyAlignment="1">
      <alignment horizontal="center" vertical="center" shrinkToFit="1"/>
    </xf>
    <xf numFmtId="0" fontId="0" fillId="0" borderId="62" xfId="0" applyBorder="1" applyAlignment="1">
      <alignment horizontal="center" vertical="center" shrinkToFit="1"/>
    </xf>
    <xf numFmtId="0" fontId="9" fillId="0" borderId="7" xfId="0" applyFont="1" applyBorder="1" applyAlignment="1">
      <alignment horizontal="center" vertical="center" shrinkToFit="1"/>
    </xf>
    <xf numFmtId="0" fontId="9" fillId="0" borderId="0" xfId="0" applyFont="1" applyAlignment="1">
      <alignment horizontal="center" vertical="center" shrinkToFit="1"/>
    </xf>
    <xf numFmtId="177" fontId="0" fillId="0" borderId="60" xfId="0" applyNumberFormat="1" applyBorder="1" applyAlignment="1">
      <alignment horizontal="center" vertical="center" shrinkToFit="1"/>
    </xf>
    <xf numFmtId="177" fontId="0" fillId="0" borderId="61" xfId="0" applyNumberFormat="1" applyBorder="1" applyAlignment="1">
      <alignment horizontal="center" vertical="center" shrinkToFit="1"/>
    </xf>
    <xf numFmtId="49" fontId="0" fillId="0" borderId="20" xfId="0" applyNumberFormat="1" applyBorder="1" applyAlignment="1">
      <alignment horizontal="center" vertical="center" shrinkToFit="1"/>
    </xf>
    <xf numFmtId="49" fontId="0" fillId="0" borderId="10" xfId="0" applyNumberFormat="1" applyBorder="1" applyAlignment="1">
      <alignment horizontal="center" vertical="center" shrinkToFit="1"/>
    </xf>
    <xf numFmtId="0" fontId="0" fillId="0" borderId="42" xfId="0" applyBorder="1" applyAlignment="1">
      <alignment horizontal="center" vertical="center" shrinkToFit="1"/>
    </xf>
    <xf numFmtId="0" fontId="0" fillId="0" borderId="30" xfId="0" applyBorder="1" applyAlignment="1">
      <alignment horizontal="center" vertical="center" shrinkToFit="1"/>
    </xf>
    <xf numFmtId="0" fontId="9" fillId="0" borderId="9" xfId="0" applyFont="1" applyBorder="1" applyAlignment="1">
      <alignment horizontal="center" vertical="center" shrinkToFit="1"/>
    </xf>
    <xf numFmtId="0" fontId="9" fillId="0" borderId="20" xfId="0" applyFont="1" applyBorder="1" applyAlignment="1">
      <alignment horizontal="center" vertical="center" shrinkToFit="1"/>
    </xf>
    <xf numFmtId="0" fontId="6" fillId="2" borderId="20" xfId="0" applyFont="1" applyFill="1" applyBorder="1" applyAlignment="1">
      <alignment horizontal="center" vertical="center" shrinkToFit="1"/>
    </xf>
    <xf numFmtId="0" fontId="0" fillId="0" borderId="15" xfId="0" applyBorder="1" applyAlignment="1">
      <alignment horizontal="center" vertical="center" shrinkToFit="1"/>
    </xf>
    <xf numFmtId="0" fontId="0" fillId="0" borderId="14" xfId="0" applyBorder="1" applyAlignment="1">
      <alignment horizontal="center" vertical="center" shrinkToFit="1"/>
    </xf>
    <xf numFmtId="0" fontId="0" fillId="0" borderId="41" xfId="0" applyBorder="1" applyAlignment="1">
      <alignment horizontal="center" vertical="center" shrinkToFit="1"/>
    </xf>
    <xf numFmtId="0" fontId="0" fillId="0" borderId="43" xfId="0" applyBorder="1" applyAlignment="1">
      <alignment horizontal="center" vertical="center" shrinkToFit="1"/>
    </xf>
    <xf numFmtId="49" fontId="0" fillId="0" borderId="71" xfId="0" applyNumberFormat="1" applyBorder="1" applyAlignment="1">
      <alignment horizontal="center" vertical="center" shrinkToFit="1"/>
    </xf>
    <xf numFmtId="49" fontId="0" fillId="0" borderId="39" xfId="0" applyNumberFormat="1" applyBorder="1" applyAlignment="1">
      <alignment horizontal="center" vertical="center" shrinkToFit="1"/>
    </xf>
    <xf numFmtId="49" fontId="0" fillId="0" borderId="72" xfId="0" applyNumberFormat="1" applyBorder="1" applyAlignment="1">
      <alignment horizontal="center" vertical="center" shrinkToFit="1"/>
    </xf>
    <xf numFmtId="0" fontId="0" fillId="0" borderId="31" xfId="0" applyBorder="1" applyAlignment="1">
      <alignment horizontal="center" vertical="center" shrinkToFit="1"/>
    </xf>
    <xf numFmtId="0" fontId="0" fillId="0" borderId="29" xfId="0" applyBorder="1" applyAlignment="1">
      <alignment horizontal="center" vertical="center" shrinkToFit="1"/>
    </xf>
    <xf numFmtId="0" fontId="0" fillId="0" borderId="44" xfId="0" applyBorder="1" applyAlignment="1">
      <alignment horizontal="center" vertical="center" shrinkToFit="1"/>
    </xf>
    <xf numFmtId="0" fontId="0" fillId="0" borderId="35" xfId="0" applyBorder="1" applyAlignment="1">
      <alignment horizontal="center" vertical="center" shrinkToFit="1"/>
    </xf>
    <xf numFmtId="0" fontId="0" fillId="0" borderId="36" xfId="0" applyBorder="1" applyAlignment="1">
      <alignment horizontal="center" vertical="center" shrinkToFit="1"/>
    </xf>
    <xf numFmtId="0" fontId="10" fillId="0" borderId="42" xfId="0" applyFont="1" applyBorder="1" applyAlignment="1">
      <alignment horizontal="center" vertical="center" shrinkToFit="1"/>
    </xf>
    <xf numFmtId="0" fontId="3" fillId="0" borderId="30" xfId="0" applyFont="1" applyBorder="1" applyAlignment="1">
      <alignment horizontal="center" vertical="center" shrinkToFit="1"/>
    </xf>
    <xf numFmtId="0" fontId="0" fillId="0" borderId="73" xfId="0" applyBorder="1" applyAlignment="1">
      <alignment horizontal="center" vertical="center" shrinkToFit="1"/>
    </xf>
    <xf numFmtId="0" fontId="0" fillId="0" borderId="73" xfId="0" applyBorder="1" applyAlignment="1">
      <alignment horizontal="center" vertical="center" wrapText="1" shrinkToFit="1"/>
    </xf>
    <xf numFmtId="0" fontId="0" fillId="0" borderId="81" xfId="0" applyBorder="1" applyAlignment="1">
      <alignment horizontal="center" vertical="center" wrapText="1" shrinkToFit="1"/>
    </xf>
    <xf numFmtId="0" fontId="0" fillId="0" borderId="74" xfId="0" applyBorder="1" applyAlignment="1" applyProtection="1">
      <alignment horizontal="center" vertical="center" shrinkToFit="1"/>
      <protection locked="0"/>
    </xf>
    <xf numFmtId="31" fontId="0" fillId="0" borderId="79" xfId="0" applyNumberFormat="1" applyBorder="1" applyAlignment="1">
      <alignment horizontal="center" vertical="center" shrinkToFit="1"/>
    </xf>
    <xf numFmtId="31" fontId="0" fillId="0" borderId="20" xfId="0" applyNumberFormat="1" applyBorder="1" applyAlignment="1">
      <alignment horizontal="center" vertical="center" shrinkToFit="1"/>
    </xf>
    <xf numFmtId="31" fontId="0" fillId="0" borderId="10" xfId="0" applyNumberFormat="1" applyBorder="1" applyAlignment="1">
      <alignment horizontal="center" vertical="center" shrinkToFit="1"/>
    </xf>
    <xf numFmtId="0" fontId="9" fillId="3" borderId="2" xfId="0" applyFont="1" applyFill="1" applyBorder="1" applyAlignment="1">
      <alignment horizontal="center" vertical="center" shrinkToFit="1"/>
    </xf>
    <xf numFmtId="0" fontId="9" fillId="3" borderId="3" xfId="0" applyFont="1" applyFill="1" applyBorder="1" applyAlignment="1">
      <alignment horizontal="center" vertical="center" shrinkToFit="1"/>
    </xf>
    <xf numFmtId="0" fontId="9" fillId="3" borderId="4" xfId="0" applyFont="1" applyFill="1" applyBorder="1" applyAlignment="1">
      <alignment horizontal="center" vertical="center" shrinkToFit="1"/>
    </xf>
    <xf numFmtId="0" fontId="6" fillId="3" borderId="0" xfId="0" applyFont="1" applyFill="1" applyAlignment="1">
      <alignment horizontal="center" vertical="center" shrinkToFit="1"/>
    </xf>
    <xf numFmtId="0" fontId="6" fillId="3" borderId="20" xfId="0" applyFont="1" applyFill="1" applyBorder="1" applyAlignment="1">
      <alignment horizontal="center" vertical="center" shrinkToFit="1"/>
    </xf>
    <xf numFmtId="0" fontId="6" fillId="0" borderId="69" xfId="0" applyFont="1" applyBorder="1" applyAlignment="1">
      <alignment horizontal="center" vertical="center"/>
    </xf>
    <xf numFmtId="0" fontId="6" fillId="0" borderId="56" xfId="0" applyFont="1" applyBorder="1" applyAlignment="1">
      <alignment horizontal="center" vertical="center"/>
    </xf>
    <xf numFmtId="0" fontId="6" fillId="0" borderId="93" xfId="0" applyFont="1" applyBorder="1" applyAlignment="1">
      <alignment horizontal="center" vertical="center"/>
    </xf>
    <xf numFmtId="0" fontId="6" fillId="0" borderId="0" xfId="0" applyFont="1" applyAlignment="1">
      <alignment horizontal="center" vertical="center"/>
    </xf>
    <xf numFmtId="0" fontId="6" fillId="0" borderId="47" xfId="0" applyFont="1" applyBorder="1" applyAlignment="1">
      <alignment horizontal="center" vertical="center"/>
    </xf>
    <xf numFmtId="0" fontId="14" fillId="0" borderId="86" xfId="0" applyFont="1" applyBorder="1" applyAlignment="1">
      <alignment horizontal="center" vertical="center"/>
    </xf>
    <xf numFmtId="179" fontId="0" fillId="0" borderId="87" xfId="0" applyNumberFormat="1" applyBorder="1" applyAlignment="1">
      <alignment horizontal="center" vertical="center"/>
    </xf>
    <xf numFmtId="179" fontId="0" fillId="0" borderId="88" xfId="0" applyNumberFormat="1" applyBorder="1" applyAlignment="1">
      <alignment horizontal="center" vertical="center"/>
    </xf>
    <xf numFmtId="179" fontId="0" fillId="0" borderId="89" xfId="0" applyNumberFormat="1" applyBorder="1" applyAlignment="1">
      <alignment horizontal="center" vertical="center"/>
    </xf>
    <xf numFmtId="0" fontId="6" fillId="0" borderId="90" xfId="0" applyFont="1" applyBorder="1" applyAlignment="1">
      <alignment horizontal="center" vertical="center"/>
    </xf>
    <xf numFmtId="0" fontId="6" fillId="0" borderId="86" xfId="0" applyFont="1" applyBorder="1" applyAlignment="1">
      <alignment horizontal="center" vertical="center"/>
    </xf>
    <xf numFmtId="0" fontId="9" fillId="0" borderId="90" xfId="0" applyFont="1" applyBorder="1" applyAlignment="1">
      <alignment horizontal="center" vertical="center"/>
    </xf>
  </cellXfs>
  <cellStyles count="43">
    <cellStyle name="20% - アクセント 1" xfId="20" builtinId="30" customBuiltin="1"/>
    <cellStyle name="20% - アクセント 2" xfId="24" builtinId="34" customBuiltin="1"/>
    <cellStyle name="20% - アクセント 3" xfId="28" builtinId="38" customBuiltin="1"/>
    <cellStyle name="20% - アクセント 4" xfId="32" builtinId="42" customBuiltin="1"/>
    <cellStyle name="20% - アクセント 5" xfId="36" builtinId="46" customBuiltin="1"/>
    <cellStyle name="20% - アクセント 6" xfId="40" builtinId="50" customBuiltin="1"/>
    <cellStyle name="40% - アクセント 1" xfId="21" builtinId="31" customBuiltin="1"/>
    <cellStyle name="40% - アクセント 2" xfId="25" builtinId="35" customBuiltin="1"/>
    <cellStyle name="40% - アクセント 3" xfId="29" builtinId="39" customBuiltin="1"/>
    <cellStyle name="40% - アクセント 4" xfId="33" builtinId="43" customBuiltin="1"/>
    <cellStyle name="40% - アクセント 5" xfId="37" builtinId="47" customBuiltin="1"/>
    <cellStyle name="40% - アクセント 6" xfId="41" builtinId="51" customBuiltin="1"/>
    <cellStyle name="60% - アクセント 1" xfId="22" builtinId="32" customBuiltin="1"/>
    <cellStyle name="60% - アクセント 2" xfId="26" builtinId="36" customBuiltin="1"/>
    <cellStyle name="60% - アクセント 3" xfId="30" builtinId="40" customBuiltin="1"/>
    <cellStyle name="60% - アクセント 4" xfId="34" builtinId="44" customBuiltin="1"/>
    <cellStyle name="60% - アクセント 5" xfId="38" builtinId="48" customBuiltin="1"/>
    <cellStyle name="60% - アクセント 6" xfId="42" builtinId="52" customBuiltin="1"/>
    <cellStyle name="アクセント 1" xfId="19" builtinId="29" customBuiltin="1"/>
    <cellStyle name="アクセント 2" xfId="23" builtinId="33" customBuiltin="1"/>
    <cellStyle name="アクセント 3" xfId="27" builtinId="37" customBuiltin="1"/>
    <cellStyle name="アクセント 4" xfId="31" builtinId="41" customBuiltin="1"/>
    <cellStyle name="アクセント 5" xfId="35" builtinId="45" customBuiltin="1"/>
    <cellStyle name="アクセント 6" xfId="39" builtinId="49" customBuiltin="1"/>
    <cellStyle name="タイトル" xfId="2" builtinId="15" customBuiltin="1"/>
    <cellStyle name="チェック セル" xfId="14" builtinId="23" customBuiltin="1"/>
    <cellStyle name="どちらでもない" xfId="9" builtinId="28" customBuiltin="1"/>
    <cellStyle name="メモ" xfId="16" builtinId="10" customBuiltin="1"/>
    <cellStyle name="リンク セル" xfId="13" builtinId="24" customBuiltin="1"/>
    <cellStyle name="悪い" xfId="8" builtinId="27" customBuiltin="1"/>
    <cellStyle name="計算" xfId="12" builtinId="22" customBuiltin="1"/>
    <cellStyle name="警告文" xfId="15" builtinId="11" customBuiltin="1"/>
    <cellStyle name="見出し 1" xfId="3" builtinId="16" customBuiltin="1"/>
    <cellStyle name="見出し 2" xfId="4" builtinId="17" customBuiltin="1"/>
    <cellStyle name="見出し 3" xfId="5" builtinId="18" customBuiltin="1"/>
    <cellStyle name="見出し 4" xfId="6" builtinId="19" customBuiltin="1"/>
    <cellStyle name="集計" xfId="18" builtinId="25" customBuiltin="1"/>
    <cellStyle name="出力" xfId="11" builtinId="21" customBuiltin="1"/>
    <cellStyle name="説明文" xfId="17" builtinId="53" customBuiltin="1"/>
    <cellStyle name="入力" xfId="10" builtinId="20" customBuiltin="1"/>
    <cellStyle name="標準" xfId="0" builtinId="0"/>
    <cellStyle name="標準 2" xfId="1" xr:uid="{00000000-0005-0000-0000-000001000000}"/>
    <cellStyle name="良い" xfId="7" builtinId="26" customBuiltin="1"/>
  </cellStyles>
  <dxfs count="43">
    <dxf>
      <border>
        <left style="thin">
          <color auto="1"/>
        </left>
        <right style="thin">
          <color auto="1"/>
        </right>
        <top style="thin">
          <color auto="1"/>
        </top>
        <bottom style="thin">
          <color auto="1"/>
        </bottom>
        <vertical/>
        <horizontal/>
      </border>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none">
          <bgColor auto="1"/>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none">
          <bgColor auto="1"/>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none">
          <bgColor auto="1"/>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none">
          <bgColor auto="1"/>
        </patternFill>
      </fill>
    </dxf>
    <dxf>
      <fill>
        <patternFill>
          <bgColor rgb="FFCCFFCC"/>
        </patternFill>
      </fill>
    </dxf>
    <dxf>
      <fill>
        <patternFill>
          <bgColor rgb="FFFFFF00"/>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8" tint="0.79998168889431442"/>
        </patternFill>
      </fill>
    </dxf>
  </dxfs>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checked="Checked" fmlaLink="$L$6" lockText="1" noThreeD="1"/>
</file>

<file path=xl/ctrlProps/ctrlProp10.xml><?xml version="1.0" encoding="utf-8"?>
<formControlPr xmlns="http://schemas.microsoft.com/office/spreadsheetml/2009/9/main" objectType="CheckBox" fmlaLink="$S$12" lockText="1" noThreeD="1"/>
</file>

<file path=xl/ctrlProps/ctrlProp11.xml><?xml version="1.0" encoding="utf-8"?>
<formControlPr xmlns="http://schemas.microsoft.com/office/spreadsheetml/2009/9/main" objectType="CheckBox" fmlaLink="$S$13" lockText="1" noThreeD="1"/>
</file>

<file path=xl/ctrlProps/ctrlProp12.xml><?xml version="1.0" encoding="utf-8"?>
<formControlPr xmlns="http://schemas.microsoft.com/office/spreadsheetml/2009/9/main" objectType="CheckBox" fmlaLink="$S$14" lockText="1" noThreeD="1"/>
</file>

<file path=xl/ctrlProps/ctrlProp2.xml><?xml version="1.0" encoding="utf-8"?>
<formControlPr xmlns="http://schemas.microsoft.com/office/spreadsheetml/2009/9/main" objectType="CheckBox" fmlaLink="$L$8" lockText="1" noThreeD="1"/>
</file>

<file path=xl/ctrlProps/ctrlProp3.xml><?xml version="1.0" encoding="utf-8"?>
<formControlPr xmlns="http://schemas.microsoft.com/office/spreadsheetml/2009/9/main" objectType="CheckBox" fmlaLink="$L$10" lockText="1" noThreeD="1"/>
</file>

<file path=xl/ctrlProps/ctrlProp4.xml><?xml version="1.0" encoding="utf-8"?>
<formControlPr xmlns="http://schemas.microsoft.com/office/spreadsheetml/2009/9/main" objectType="CheckBox" fmlaLink="$L$12" lockText="1" noThreeD="1"/>
</file>

<file path=xl/ctrlProps/ctrlProp5.xml><?xml version="1.0" encoding="utf-8"?>
<formControlPr xmlns="http://schemas.microsoft.com/office/spreadsheetml/2009/9/main" objectType="CheckBox" checked="Checked" fmlaLink="$S$5" lockText="1" noThreeD="1"/>
</file>

<file path=xl/ctrlProps/ctrlProp6.xml><?xml version="1.0" encoding="utf-8"?>
<formControlPr xmlns="http://schemas.microsoft.com/office/spreadsheetml/2009/9/main" objectType="CheckBox" checked="Checked" fmlaLink="$S$6" lockText="1" noThreeD="1"/>
</file>

<file path=xl/ctrlProps/ctrlProp7.xml><?xml version="1.0" encoding="utf-8"?>
<formControlPr xmlns="http://schemas.microsoft.com/office/spreadsheetml/2009/9/main" objectType="CheckBox" checked="Checked" fmlaLink="$S$7" lockText="1" noThreeD="1"/>
</file>

<file path=xl/ctrlProps/ctrlProp8.xml><?xml version="1.0" encoding="utf-8"?>
<formControlPr xmlns="http://schemas.microsoft.com/office/spreadsheetml/2009/9/main" objectType="CheckBox" fmlaLink="$S$8" lockText="1" noThreeD="1"/>
</file>

<file path=xl/ctrlProps/ctrlProp9.xml><?xml version="1.0" encoding="utf-8"?>
<formControlPr xmlns="http://schemas.microsoft.com/office/spreadsheetml/2009/9/main" objectType="CheckBox" fmlaLink="$S$1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5</xdr:row>
          <xdr:rowOff>7620</xdr:rowOff>
        </xdr:from>
        <xdr:to>
          <xdr:col>1</xdr:col>
          <xdr:colOff>236220</xdr:colOff>
          <xdr:row>5</xdr:row>
          <xdr:rowOff>228600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xdr:row>
          <xdr:rowOff>7620</xdr:rowOff>
        </xdr:from>
        <xdr:to>
          <xdr:col>1</xdr:col>
          <xdr:colOff>236220</xdr:colOff>
          <xdr:row>7</xdr:row>
          <xdr:rowOff>228600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xdr:row>
          <xdr:rowOff>7620</xdr:rowOff>
        </xdr:from>
        <xdr:to>
          <xdr:col>1</xdr:col>
          <xdr:colOff>236220</xdr:colOff>
          <xdr:row>9</xdr:row>
          <xdr:rowOff>228600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7620</xdr:rowOff>
        </xdr:from>
        <xdr:to>
          <xdr:col>1</xdr:col>
          <xdr:colOff>236220</xdr:colOff>
          <xdr:row>11</xdr:row>
          <xdr:rowOff>228600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xdr:colOff>
          <xdr:row>4</xdr:row>
          <xdr:rowOff>7620</xdr:rowOff>
        </xdr:from>
        <xdr:to>
          <xdr:col>8</xdr:col>
          <xdr:colOff>0</xdr:colOff>
          <xdr:row>5</xdr:row>
          <xdr:rowOff>7620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xdr:colOff>
          <xdr:row>5</xdr:row>
          <xdr:rowOff>0</xdr:rowOff>
        </xdr:from>
        <xdr:to>
          <xdr:col>8</xdr:col>
          <xdr:colOff>0</xdr:colOff>
          <xdr:row>5</xdr:row>
          <xdr:rowOff>228600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xdr:colOff>
          <xdr:row>6</xdr:row>
          <xdr:rowOff>7620</xdr:rowOff>
        </xdr:from>
        <xdr:to>
          <xdr:col>8</xdr:col>
          <xdr:colOff>0</xdr:colOff>
          <xdr:row>7</xdr:row>
          <xdr:rowOff>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1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xdr:colOff>
          <xdr:row>7</xdr:row>
          <xdr:rowOff>7620</xdr:rowOff>
        </xdr:from>
        <xdr:to>
          <xdr:col>8</xdr:col>
          <xdr:colOff>0</xdr:colOff>
          <xdr:row>8</xdr:row>
          <xdr:rowOff>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1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xdr:colOff>
          <xdr:row>10</xdr:row>
          <xdr:rowOff>0</xdr:rowOff>
        </xdr:from>
        <xdr:to>
          <xdr:col>8</xdr:col>
          <xdr:colOff>0</xdr:colOff>
          <xdr:row>10</xdr:row>
          <xdr:rowOff>228600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1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xdr:colOff>
          <xdr:row>11</xdr:row>
          <xdr:rowOff>0</xdr:rowOff>
        </xdr:from>
        <xdr:to>
          <xdr:col>8</xdr:col>
          <xdr:colOff>0</xdr:colOff>
          <xdr:row>11</xdr:row>
          <xdr:rowOff>228600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xdr:colOff>
          <xdr:row>12</xdr:row>
          <xdr:rowOff>0</xdr:rowOff>
        </xdr:from>
        <xdr:to>
          <xdr:col>8</xdr:col>
          <xdr:colOff>0</xdr:colOff>
          <xdr:row>12</xdr:row>
          <xdr:rowOff>228600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xdr:colOff>
          <xdr:row>13</xdr:row>
          <xdr:rowOff>0</xdr:rowOff>
        </xdr:from>
        <xdr:to>
          <xdr:col>8</xdr:col>
          <xdr:colOff>0</xdr:colOff>
          <xdr:row>13</xdr:row>
          <xdr:rowOff>228600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1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79998168889431442"/>
  </sheetPr>
  <dimension ref="A1:I73"/>
  <sheetViews>
    <sheetView workbookViewId="0">
      <selection activeCell="A2" sqref="A2:I66"/>
    </sheetView>
  </sheetViews>
  <sheetFormatPr defaultColWidth="0" defaultRowHeight="18" x14ac:dyDescent="0.45"/>
  <cols>
    <col min="1" max="4" width="30.59765625" style="1" customWidth="1"/>
    <col min="5" max="5" width="10.59765625" style="1" customWidth="1"/>
    <col min="6" max="8" width="12.3984375" style="1" bestFit="1" customWidth="1"/>
    <col min="9" max="9" width="8.59765625" customWidth="1"/>
    <col min="10" max="16384" width="8.59765625" hidden="1"/>
  </cols>
  <sheetData>
    <row r="1" spans="1:9" x14ac:dyDescent="0.45">
      <c r="A1" s="13" t="s">
        <v>3120</v>
      </c>
      <c r="B1" s="13" t="s">
        <v>3121</v>
      </c>
      <c r="C1" s="13" t="s">
        <v>3122</v>
      </c>
      <c r="D1" s="13" t="s">
        <v>3123</v>
      </c>
      <c r="E1" s="13" t="s">
        <v>3124</v>
      </c>
      <c r="F1" s="13" t="s">
        <v>3125</v>
      </c>
      <c r="G1" s="13" t="s">
        <v>3126</v>
      </c>
      <c r="H1" s="13" t="s">
        <v>3127</v>
      </c>
      <c r="I1" s="13" t="s">
        <v>3128</v>
      </c>
    </row>
    <row r="2" spans="1:9" x14ac:dyDescent="0.45">
      <c r="A2" s="121" t="s">
        <v>403</v>
      </c>
      <c r="B2" s="122" t="s">
        <v>908</v>
      </c>
      <c r="C2" s="122" t="s">
        <v>909</v>
      </c>
      <c r="D2" s="122" t="s">
        <v>3153</v>
      </c>
      <c r="E2" s="122">
        <v>490048</v>
      </c>
      <c r="F2" s="122">
        <v>89</v>
      </c>
      <c r="G2" s="122">
        <v>14</v>
      </c>
      <c r="H2" s="122">
        <v>103</v>
      </c>
      <c r="I2" s="123" t="s">
        <v>3130</v>
      </c>
    </row>
    <row r="3" spans="1:9" x14ac:dyDescent="0.45">
      <c r="A3" s="121" t="s">
        <v>631</v>
      </c>
      <c r="B3" s="122" t="s">
        <v>899</v>
      </c>
      <c r="C3" s="122" t="s">
        <v>1188</v>
      </c>
      <c r="D3" s="122" t="s">
        <v>3150</v>
      </c>
      <c r="E3" s="122">
        <v>490049</v>
      </c>
      <c r="F3" s="122">
        <v>23</v>
      </c>
      <c r="G3" s="122">
        <v>25</v>
      </c>
      <c r="H3" s="122">
        <v>48</v>
      </c>
      <c r="I3" s="123" t="s">
        <v>3130</v>
      </c>
    </row>
    <row r="4" spans="1:9" x14ac:dyDescent="0.45">
      <c r="A4" s="121" t="s">
        <v>597</v>
      </c>
      <c r="B4" s="122" t="s">
        <v>902</v>
      </c>
      <c r="C4" s="122" t="s">
        <v>903</v>
      </c>
      <c r="D4" s="122" t="s">
        <v>3195</v>
      </c>
      <c r="E4" s="122">
        <v>490050</v>
      </c>
      <c r="F4" s="122">
        <v>14</v>
      </c>
      <c r="G4" s="122">
        <v>4</v>
      </c>
      <c r="H4" s="122">
        <v>18</v>
      </c>
      <c r="I4" s="123" t="s">
        <v>3130</v>
      </c>
    </row>
    <row r="5" spans="1:9" x14ac:dyDescent="0.45">
      <c r="A5" s="121" t="s">
        <v>493</v>
      </c>
      <c r="B5" s="122" t="s">
        <v>883</v>
      </c>
      <c r="C5" s="122" t="s">
        <v>884</v>
      </c>
      <c r="D5" s="122" t="s">
        <v>3151</v>
      </c>
      <c r="E5" s="122">
        <v>490051</v>
      </c>
      <c r="F5" s="122">
        <v>81</v>
      </c>
      <c r="G5" s="122">
        <v>20</v>
      </c>
      <c r="H5" s="122">
        <v>101</v>
      </c>
      <c r="I5" s="123" t="s">
        <v>3135</v>
      </c>
    </row>
    <row r="6" spans="1:9" x14ac:dyDescent="0.45">
      <c r="A6" s="121" t="s">
        <v>479</v>
      </c>
      <c r="B6" s="122" t="s">
        <v>865</v>
      </c>
      <c r="C6" s="122" t="s">
        <v>866</v>
      </c>
      <c r="D6" s="122" t="s">
        <v>3140</v>
      </c>
      <c r="E6" s="122">
        <v>490053</v>
      </c>
      <c r="F6" s="122">
        <v>44</v>
      </c>
      <c r="G6" s="122">
        <v>20</v>
      </c>
      <c r="H6" s="122">
        <v>64</v>
      </c>
      <c r="I6" s="123" t="s">
        <v>3135</v>
      </c>
    </row>
    <row r="7" spans="1:9" x14ac:dyDescent="0.45">
      <c r="A7" s="121" t="s">
        <v>523</v>
      </c>
      <c r="B7" s="122" t="s">
        <v>925</v>
      </c>
      <c r="C7" s="122" t="s">
        <v>926</v>
      </c>
      <c r="D7" s="122" t="s">
        <v>3154</v>
      </c>
      <c r="E7" s="122">
        <v>490054</v>
      </c>
      <c r="F7" s="122">
        <v>51</v>
      </c>
      <c r="G7" s="122">
        <v>10</v>
      </c>
      <c r="H7" s="122">
        <v>61</v>
      </c>
      <c r="I7" s="123" t="s">
        <v>3132</v>
      </c>
    </row>
    <row r="8" spans="1:9" x14ac:dyDescent="0.45">
      <c r="A8" s="121" t="s">
        <v>611</v>
      </c>
      <c r="B8" s="122" t="s">
        <v>1278</v>
      </c>
      <c r="C8" s="122" t="s">
        <v>1279</v>
      </c>
      <c r="D8" s="122" t="s">
        <v>3184</v>
      </c>
      <c r="E8" s="122">
        <v>490056</v>
      </c>
      <c r="F8" s="122">
        <v>10</v>
      </c>
      <c r="G8" s="122">
        <v>5</v>
      </c>
      <c r="H8" s="122">
        <v>15</v>
      </c>
      <c r="I8" s="123" t="s">
        <v>4971</v>
      </c>
    </row>
    <row r="9" spans="1:9" x14ac:dyDescent="0.45">
      <c r="A9" s="121" t="s">
        <v>574</v>
      </c>
      <c r="B9" s="122" t="s">
        <v>976</v>
      </c>
      <c r="C9" s="122" t="s">
        <v>977</v>
      </c>
      <c r="D9" s="122" t="s">
        <v>3187</v>
      </c>
      <c r="E9" s="122">
        <v>490058</v>
      </c>
      <c r="F9" s="122">
        <v>25</v>
      </c>
      <c r="G9" s="122">
        <v>7</v>
      </c>
      <c r="H9" s="122">
        <v>32</v>
      </c>
      <c r="I9" s="123" t="s">
        <v>4972</v>
      </c>
    </row>
    <row r="10" spans="1:9" x14ac:dyDescent="0.45">
      <c r="A10" s="121" t="s">
        <v>636</v>
      </c>
      <c r="B10" s="122" t="s">
        <v>927</v>
      </c>
      <c r="C10" s="122" t="s">
        <v>928</v>
      </c>
      <c r="D10" s="122" t="s">
        <v>3198</v>
      </c>
      <c r="E10" s="122">
        <v>490080</v>
      </c>
      <c r="F10" s="122">
        <v>9</v>
      </c>
      <c r="G10" s="122">
        <v>10</v>
      </c>
      <c r="H10" s="122">
        <v>19</v>
      </c>
      <c r="I10" s="123" t="s">
        <v>4973</v>
      </c>
    </row>
    <row r="11" spans="1:9" x14ac:dyDescent="0.45">
      <c r="A11" s="121" t="s">
        <v>540</v>
      </c>
      <c r="B11" s="122" t="s">
        <v>951</v>
      </c>
      <c r="C11" s="122" t="s">
        <v>952</v>
      </c>
      <c r="D11" s="122" t="s">
        <v>3204</v>
      </c>
      <c r="E11" s="122">
        <v>490092</v>
      </c>
      <c r="F11" s="122">
        <v>3</v>
      </c>
      <c r="G11" s="122">
        <v>1</v>
      </c>
      <c r="H11" s="122">
        <v>4</v>
      </c>
      <c r="I11" s="123" t="s">
        <v>3132</v>
      </c>
    </row>
    <row r="12" spans="1:9" x14ac:dyDescent="0.45">
      <c r="A12" s="121" t="s">
        <v>615</v>
      </c>
      <c r="B12" s="122" t="s">
        <v>3192</v>
      </c>
      <c r="C12" s="122" t="s">
        <v>3193</v>
      </c>
      <c r="D12" s="122" t="s">
        <v>3194</v>
      </c>
      <c r="E12" s="122">
        <v>400991</v>
      </c>
      <c r="F12" s="122">
        <v>2</v>
      </c>
      <c r="G12" s="122" t="s">
        <v>3131</v>
      </c>
      <c r="H12" s="122">
        <v>2</v>
      </c>
      <c r="I12" s="123" t="s">
        <v>3135</v>
      </c>
    </row>
    <row r="13" spans="1:9" x14ac:dyDescent="0.45">
      <c r="A13" s="121" t="s">
        <v>581</v>
      </c>
      <c r="B13" s="122" t="s">
        <v>914</v>
      </c>
      <c r="C13" s="122" t="s">
        <v>915</v>
      </c>
      <c r="D13" s="122" t="s">
        <v>3169</v>
      </c>
      <c r="E13" s="122">
        <v>491015</v>
      </c>
      <c r="F13" s="122">
        <v>3</v>
      </c>
      <c r="G13" s="122" t="s">
        <v>3131</v>
      </c>
      <c r="H13" s="122">
        <v>3</v>
      </c>
      <c r="I13" s="123" t="s">
        <v>3130</v>
      </c>
    </row>
    <row r="14" spans="1:9" x14ac:dyDescent="0.45">
      <c r="A14" s="121" t="s">
        <v>634</v>
      </c>
      <c r="B14" s="122" t="s">
        <v>912</v>
      </c>
      <c r="C14" s="122" t="s">
        <v>913</v>
      </c>
      <c r="D14" s="122" t="s">
        <v>3168</v>
      </c>
      <c r="E14" s="122">
        <v>491016</v>
      </c>
      <c r="F14" s="122">
        <v>10</v>
      </c>
      <c r="G14" s="122">
        <v>4</v>
      </c>
      <c r="H14" s="122">
        <v>14</v>
      </c>
      <c r="I14" s="123" t="s">
        <v>3130</v>
      </c>
    </row>
    <row r="15" spans="1:9" x14ac:dyDescent="0.45">
      <c r="A15" s="121" t="s">
        <v>622</v>
      </c>
      <c r="B15" s="122" t="s">
        <v>943</v>
      </c>
      <c r="C15" s="122" t="s">
        <v>944</v>
      </c>
      <c r="D15" s="122" t="s">
        <v>3185</v>
      </c>
      <c r="E15" s="122">
        <v>491023</v>
      </c>
      <c r="F15" s="122">
        <v>13</v>
      </c>
      <c r="G15" s="122">
        <v>5</v>
      </c>
      <c r="H15" s="122">
        <v>18</v>
      </c>
      <c r="I15" s="123" t="s">
        <v>4971</v>
      </c>
    </row>
    <row r="16" spans="1:9" x14ac:dyDescent="0.45">
      <c r="A16" s="121" t="s">
        <v>4959</v>
      </c>
      <c r="B16" s="122" t="s">
        <v>1307</v>
      </c>
      <c r="C16" s="122" t="s">
        <v>1308</v>
      </c>
      <c r="D16" s="122" t="s">
        <v>4960</v>
      </c>
      <c r="E16" s="122">
        <v>491024</v>
      </c>
      <c r="F16" s="122">
        <v>6</v>
      </c>
      <c r="G16" s="122">
        <v>1</v>
      </c>
      <c r="H16" s="122">
        <v>7</v>
      </c>
      <c r="I16" s="123" t="s">
        <v>4972</v>
      </c>
    </row>
    <row r="17" spans="1:9" x14ac:dyDescent="0.45">
      <c r="A17" s="121" t="s">
        <v>637</v>
      </c>
      <c r="B17" s="122" t="s">
        <v>929</v>
      </c>
      <c r="C17" s="122" t="s">
        <v>930</v>
      </c>
      <c r="D17" s="122" t="s">
        <v>3172</v>
      </c>
      <c r="E17" s="122">
        <v>491054</v>
      </c>
      <c r="F17" s="122">
        <v>15</v>
      </c>
      <c r="G17" s="122">
        <v>2</v>
      </c>
      <c r="H17" s="122">
        <v>17</v>
      </c>
      <c r="I17" s="123" t="s">
        <v>4973</v>
      </c>
    </row>
    <row r="18" spans="1:9" x14ac:dyDescent="0.45">
      <c r="A18" s="121" t="s">
        <v>552</v>
      </c>
      <c r="B18" s="122" t="s">
        <v>953</v>
      </c>
      <c r="C18" s="122" t="s">
        <v>954</v>
      </c>
      <c r="D18" s="122" t="s">
        <v>3186</v>
      </c>
      <c r="E18" s="122">
        <v>491082</v>
      </c>
      <c r="F18" s="122">
        <v>34</v>
      </c>
      <c r="G18" s="122">
        <v>3</v>
      </c>
      <c r="H18" s="122">
        <v>37</v>
      </c>
      <c r="I18" s="123" t="s">
        <v>3132</v>
      </c>
    </row>
    <row r="19" spans="1:9" x14ac:dyDescent="0.45">
      <c r="A19" s="121" t="s">
        <v>439</v>
      </c>
      <c r="B19" s="122" t="s">
        <v>904</v>
      </c>
      <c r="C19" s="122" t="s">
        <v>905</v>
      </c>
      <c r="D19" s="122" t="s">
        <v>3144</v>
      </c>
      <c r="E19" s="122">
        <v>492189</v>
      </c>
      <c r="F19" s="122">
        <v>104</v>
      </c>
      <c r="G19" s="122">
        <v>24</v>
      </c>
      <c r="H19" s="122">
        <v>128</v>
      </c>
      <c r="I19" s="123" t="s">
        <v>3130</v>
      </c>
    </row>
    <row r="20" spans="1:9" x14ac:dyDescent="0.45">
      <c r="A20" s="121" t="s">
        <v>3156</v>
      </c>
      <c r="B20" s="122" t="s">
        <v>906</v>
      </c>
      <c r="C20" s="122" t="s">
        <v>907</v>
      </c>
      <c r="D20" s="122" t="s">
        <v>3157</v>
      </c>
      <c r="E20" s="122">
        <v>492190</v>
      </c>
      <c r="F20" s="122" t="s">
        <v>3131</v>
      </c>
      <c r="G20" s="122">
        <v>7</v>
      </c>
      <c r="H20" s="122">
        <v>7</v>
      </c>
      <c r="I20" s="123" t="s">
        <v>3130</v>
      </c>
    </row>
    <row r="21" spans="1:9" x14ac:dyDescent="0.45">
      <c r="A21" s="121" t="s">
        <v>629</v>
      </c>
      <c r="B21" s="122" t="s">
        <v>916</v>
      </c>
      <c r="C21" s="122" t="s">
        <v>917</v>
      </c>
      <c r="D21" s="122" t="s">
        <v>3170</v>
      </c>
      <c r="E21" s="122">
        <v>492191</v>
      </c>
      <c r="F21" s="122">
        <v>7</v>
      </c>
      <c r="G21" s="122">
        <v>15</v>
      </c>
      <c r="H21" s="122">
        <v>22</v>
      </c>
      <c r="I21" s="123" t="s">
        <v>3130</v>
      </c>
    </row>
    <row r="22" spans="1:9" x14ac:dyDescent="0.45">
      <c r="A22" s="121" t="s">
        <v>3159</v>
      </c>
      <c r="B22" s="122" t="s">
        <v>900</v>
      </c>
      <c r="C22" s="122" t="s">
        <v>901</v>
      </c>
      <c r="D22" s="122" t="s">
        <v>3160</v>
      </c>
      <c r="E22" s="122">
        <v>492192</v>
      </c>
      <c r="F22" s="122" t="s">
        <v>3131</v>
      </c>
      <c r="G22" s="122">
        <v>17</v>
      </c>
      <c r="H22" s="122">
        <v>17</v>
      </c>
      <c r="I22" s="123" t="s">
        <v>3130</v>
      </c>
    </row>
    <row r="23" spans="1:9" x14ac:dyDescent="0.45">
      <c r="A23" s="121" t="s">
        <v>657</v>
      </c>
      <c r="B23" s="122" t="s">
        <v>910</v>
      </c>
      <c r="C23" s="122" t="s">
        <v>911</v>
      </c>
      <c r="D23" s="122" t="s">
        <v>3197</v>
      </c>
      <c r="E23" s="122">
        <v>492194</v>
      </c>
      <c r="F23" s="122">
        <v>20</v>
      </c>
      <c r="G23" s="122">
        <v>22</v>
      </c>
      <c r="H23" s="122">
        <v>42</v>
      </c>
      <c r="I23" s="123" t="s">
        <v>3130</v>
      </c>
    </row>
    <row r="24" spans="1:9" x14ac:dyDescent="0.45">
      <c r="A24" s="121" t="s">
        <v>271</v>
      </c>
      <c r="B24" s="122" t="s">
        <v>941</v>
      </c>
      <c r="C24" s="122" t="s">
        <v>942</v>
      </c>
      <c r="D24" s="122" t="s">
        <v>3141</v>
      </c>
      <c r="E24" s="122">
        <v>492195</v>
      </c>
      <c r="F24" s="122">
        <v>92</v>
      </c>
      <c r="G24" s="122">
        <v>31</v>
      </c>
      <c r="H24" s="122">
        <v>123</v>
      </c>
      <c r="I24" s="123" t="s">
        <v>3130</v>
      </c>
    </row>
    <row r="25" spans="1:9" x14ac:dyDescent="0.45">
      <c r="A25" s="121" t="s">
        <v>3182</v>
      </c>
      <c r="B25" s="122" t="s">
        <v>939</v>
      </c>
      <c r="C25" s="122" t="s">
        <v>940</v>
      </c>
      <c r="D25" s="122" t="s">
        <v>3183</v>
      </c>
      <c r="E25" s="122">
        <v>492196</v>
      </c>
      <c r="F25" s="122" t="s">
        <v>3131</v>
      </c>
      <c r="G25" s="122">
        <v>4</v>
      </c>
      <c r="H25" s="122">
        <v>4</v>
      </c>
      <c r="I25" s="123" t="s">
        <v>3130</v>
      </c>
    </row>
    <row r="26" spans="1:9" x14ac:dyDescent="0.45">
      <c r="A26" s="121" t="s">
        <v>641</v>
      </c>
      <c r="B26" s="122" t="s">
        <v>960</v>
      </c>
      <c r="C26" s="122" t="s">
        <v>961</v>
      </c>
      <c r="D26" s="122" t="s">
        <v>3158</v>
      </c>
      <c r="E26" s="122">
        <v>492199</v>
      </c>
      <c r="F26" s="122">
        <v>21</v>
      </c>
      <c r="G26" s="122">
        <v>18</v>
      </c>
      <c r="H26" s="122">
        <v>39</v>
      </c>
      <c r="I26" s="123" t="s">
        <v>3130</v>
      </c>
    </row>
    <row r="27" spans="1:9" x14ac:dyDescent="0.45">
      <c r="A27" s="121" t="s">
        <v>139</v>
      </c>
      <c r="B27" s="122" t="s">
        <v>970</v>
      </c>
      <c r="C27" s="122" t="s">
        <v>971</v>
      </c>
      <c r="D27" s="122" t="s">
        <v>3129</v>
      </c>
      <c r="E27" s="122">
        <v>492200</v>
      </c>
      <c r="F27" s="122">
        <v>152</v>
      </c>
      <c r="G27" s="122">
        <v>75</v>
      </c>
      <c r="H27" s="122">
        <v>227</v>
      </c>
      <c r="I27" s="123" t="s">
        <v>3130</v>
      </c>
    </row>
    <row r="28" spans="1:9" x14ac:dyDescent="0.45">
      <c r="A28" s="121" t="s">
        <v>465</v>
      </c>
      <c r="B28" s="122" t="s">
        <v>972</v>
      </c>
      <c r="C28" s="122" t="s">
        <v>973</v>
      </c>
      <c r="D28" s="122" t="s">
        <v>3188</v>
      </c>
      <c r="E28" s="122">
        <v>492201</v>
      </c>
      <c r="F28" s="122">
        <v>65</v>
      </c>
      <c r="G28" s="122">
        <v>2</v>
      </c>
      <c r="H28" s="122">
        <v>67</v>
      </c>
      <c r="I28" s="123" t="s">
        <v>3130</v>
      </c>
    </row>
    <row r="29" spans="1:9" x14ac:dyDescent="0.45">
      <c r="A29" s="121" t="s">
        <v>586</v>
      </c>
      <c r="B29" s="122" t="s">
        <v>863</v>
      </c>
      <c r="C29" s="122" t="s">
        <v>864</v>
      </c>
      <c r="D29" s="122" t="s">
        <v>3147</v>
      </c>
      <c r="E29" s="122">
        <v>492204</v>
      </c>
      <c r="F29" s="122">
        <v>17</v>
      </c>
      <c r="G29" s="122">
        <v>26</v>
      </c>
      <c r="H29" s="122">
        <v>43</v>
      </c>
      <c r="I29" s="123" t="s">
        <v>3135</v>
      </c>
    </row>
    <row r="30" spans="1:9" x14ac:dyDescent="0.45">
      <c r="A30" s="121" t="s">
        <v>556</v>
      </c>
      <c r="B30" s="122" t="s">
        <v>867</v>
      </c>
      <c r="C30" s="122" t="s">
        <v>868</v>
      </c>
      <c r="D30" s="122" t="s">
        <v>3176</v>
      </c>
      <c r="E30" s="122">
        <v>492205</v>
      </c>
      <c r="F30" s="122">
        <v>57</v>
      </c>
      <c r="G30" s="122">
        <v>8</v>
      </c>
      <c r="H30" s="122">
        <v>65</v>
      </c>
      <c r="I30" s="123" t="s">
        <v>3135</v>
      </c>
    </row>
    <row r="31" spans="1:9" x14ac:dyDescent="0.45">
      <c r="A31" s="121" t="s">
        <v>3145</v>
      </c>
      <c r="B31" s="122" t="s">
        <v>871</v>
      </c>
      <c r="C31" s="122" t="s">
        <v>872</v>
      </c>
      <c r="D31" s="122" t="s">
        <v>3146</v>
      </c>
      <c r="E31" s="122">
        <v>492207</v>
      </c>
      <c r="F31" s="122" t="s">
        <v>3131</v>
      </c>
      <c r="G31" s="122">
        <v>18</v>
      </c>
      <c r="H31" s="122">
        <v>18</v>
      </c>
      <c r="I31" s="123" t="s">
        <v>3135</v>
      </c>
    </row>
    <row r="32" spans="1:9" x14ac:dyDescent="0.45">
      <c r="A32" s="121" t="s">
        <v>612</v>
      </c>
      <c r="B32" s="122" t="s">
        <v>873</v>
      </c>
      <c r="C32" s="122" t="s">
        <v>874</v>
      </c>
      <c r="D32" s="122" t="s">
        <v>3177</v>
      </c>
      <c r="E32" s="122">
        <v>492208</v>
      </c>
      <c r="F32" s="122">
        <v>27</v>
      </c>
      <c r="G32" s="122">
        <v>2</v>
      </c>
      <c r="H32" s="122">
        <v>29</v>
      </c>
      <c r="I32" s="123" t="s">
        <v>3135</v>
      </c>
    </row>
    <row r="33" spans="1:9" x14ac:dyDescent="0.45">
      <c r="A33" s="121" t="s">
        <v>607</v>
      </c>
      <c r="B33" s="122" t="s">
        <v>877</v>
      </c>
      <c r="C33" s="122" t="s">
        <v>878</v>
      </c>
      <c r="D33" s="122" t="s">
        <v>3163</v>
      </c>
      <c r="E33" s="122">
        <v>492209</v>
      </c>
      <c r="F33" s="122">
        <v>31</v>
      </c>
      <c r="G33" s="122" t="s">
        <v>3131</v>
      </c>
      <c r="H33" s="122">
        <v>31</v>
      </c>
      <c r="I33" s="123" t="s">
        <v>3135</v>
      </c>
    </row>
    <row r="34" spans="1:9" x14ac:dyDescent="0.45">
      <c r="A34" s="121" t="s">
        <v>336</v>
      </c>
      <c r="B34" s="122" t="s">
        <v>885</v>
      </c>
      <c r="C34" s="122" t="s">
        <v>886</v>
      </c>
      <c r="D34" s="122" t="s">
        <v>3134</v>
      </c>
      <c r="E34" s="122">
        <v>492213</v>
      </c>
      <c r="F34" s="122">
        <v>134</v>
      </c>
      <c r="G34" s="122">
        <v>39</v>
      </c>
      <c r="H34" s="122">
        <v>173</v>
      </c>
      <c r="I34" s="123" t="s">
        <v>3135</v>
      </c>
    </row>
    <row r="35" spans="1:9" x14ac:dyDescent="0.45">
      <c r="A35" s="121" t="s">
        <v>4961</v>
      </c>
      <c r="B35" s="122" t="s">
        <v>1154</v>
      </c>
      <c r="C35" s="122" t="s">
        <v>1155</v>
      </c>
      <c r="D35" s="122" t="s">
        <v>4962</v>
      </c>
      <c r="E35" s="122">
        <v>492214</v>
      </c>
      <c r="F35" s="122">
        <v>12</v>
      </c>
      <c r="G35" s="122">
        <v>1</v>
      </c>
      <c r="H35" s="122">
        <v>13</v>
      </c>
      <c r="I35" s="123" t="s">
        <v>3135</v>
      </c>
    </row>
    <row r="36" spans="1:9" x14ac:dyDescent="0.45">
      <c r="A36" s="121" t="s">
        <v>578</v>
      </c>
      <c r="B36" s="122" t="s">
        <v>861</v>
      </c>
      <c r="C36" s="122" t="s">
        <v>862</v>
      </c>
      <c r="D36" s="122" t="s">
        <v>3179</v>
      </c>
      <c r="E36" s="122">
        <v>492216</v>
      </c>
      <c r="F36" s="122">
        <v>3</v>
      </c>
      <c r="G36" s="122" t="s">
        <v>3131</v>
      </c>
      <c r="H36" s="122">
        <v>3</v>
      </c>
      <c r="I36" s="123" t="s">
        <v>3135</v>
      </c>
    </row>
    <row r="37" spans="1:9" x14ac:dyDescent="0.45">
      <c r="A37" s="121" t="s">
        <v>520</v>
      </c>
      <c r="B37" s="122" t="s">
        <v>857</v>
      </c>
      <c r="C37" s="122" t="s">
        <v>858</v>
      </c>
      <c r="D37" s="122" t="s">
        <v>3181</v>
      </c>
      <c r="E37" s="122">
        <v>492217</v>
      </c>
      <c r="F37" s="122">
        <v>14</v>
      </c>
      <c r="G37" s="122">
        <v>3</v>
      </c>
      <c r="H37" s="122">
        <v>17</v>
      </c>
      <c r="I37" s="123" t="s">
        <v>3135</v>
      </c>
    </row>
    <row r="38" spans="1:9" x14ac:dyDescent="0.45">
      <c r="A38" s="121" t="s">
        <v>385</v>
      </c>
      <c r="B38" s="122" t="s">
        <v>891</v>
      </c>
      <c r="C38" s="122" t="s">
        <v>892</v>
      </c>
      <c r="D38" s="122" t="s">
        <v>3136</v>
      </c>
      <c r="E38" s="122">
        <v>492218</v>
      </c>
      <c r="F38" s="122">
        <v>135</v>
      </c>
      <c r="G38" s="122">
        <v>36</v>
      </c>
      <c r="H38" s="122">
        <v>171</v>
      </c>
      <c r="I38" s="123" t="s">
        <v>3135</v>
      </c>
    </row>
    <row r="39" spans="1:9" x14ac:dyDescent="0.45">
      <c r="A39" s="121" t="s">
        <v>588</v>
      </c>
      <c r="B39" s="122" t="s">
        <v>1170</v>
      </c>
      <c r="C39" s="122" t="s">
        <v>1171</v>
      </c>
      <c r="D39" s="122" t="s">
        <v>3167</v>
      </c>
      <c r="E39" s="122">
        <v>492219</v>
      </c>
      <c r="F39" s="122">
        <v>13</v>
      </c>
      <c r="G39" s="122">
        <v>9</v>
      </c>
      <c r="H39" s="122">
        <v>22</v>
      </c>
      <c r="I39" s="123" t="s">
        <v>3135</v>
      </c>
    </row>
    <row r="40" spans="1:9" x14ac:dyDescent="0.45">
      <c r="A40" s="121" t="s">
        <v>583</v>
      </c>
      <c r="B40" s="122" t="s">
        <v>889</v>
      </c>
      <c r="C40" s="122" t="s">
        <v>890</v>
      </c>
      <c r="D40" s="122" t="s">
        <v>3149</v>
      </c>
      <c r="E40" s="122">
        <v>492220</v>
      </c>
      <c r="F40" s="122">
        <v>9</v>
      </c>
      <c r="G40" s="122">
        <v>16</v>
      </c>
      <c r="H40" s="122">
        <v>25</v>
      </c>
      <c r="I40" s="123" t="s">
        <v>3135</v>
      </c>
    </row>
    <row r="41" spans="1:9" x14ac:dyDescent="0.45">
      <c r="A41" s="121" t="s">
        <v>309</v>
      </c>
      <c r="B41" s="122" t="s">
        <v>918</v>
      </c>
      <c r="C41" s="122" t="s">
        <v>919</v>
      </c>
      <c r="D41" s="122" t="s">
        <v>3171</v>
      </c>
      <c r="E41" s="122">
        <v>492221</v>
      </c>
      <c r="F41" s="122">
        <v>50</v>
      </c>
      <c r="G41" s="122">
        <v>9</v>
      </c>
      <c r="H41" s="122">
        <v>59</v>
      </c>
      <c r="I41" s="123" t="s">
        <v>3135</v>
      </c>
    </row>
    <row r="42" spans="1:9" x14ac:dyDescent="0.45">
      <c r="A42" s="121" t="s">
        <v>4963</v>
      </c>
      <c r="B42" s="122" t="s">
        <v>947</v>
      </c>
      <c r="C42" s="122" t="s">
        <v>948</v>
      </c>
      <c r="D42" s="122" t="s">
        <v>4964</v>
      </c>
      <c r="E42" s="122">
        <v>492227</v>
      </c>
      <c r="F42" s="122">
        <v>1</v>
      </c>
      <c r="G42" s="122">
        <v>2</v>
      </c>
      <c r="H42" s="122">
        <v>3</v>
      </c>
      <c r="I42" s="123" t="s">
        <v>3135</v>
      </c>
    </row>
    <row r="43" spans="1:9" x14ac:dyDescent="0.45">
      <c r="A43" s="121" t="s">
        <v>594</v>
      </c>
      <c r="B43" s="122" t="s">
        <v>966</v>
      </c>
      <c r="C43" s="122" t="s">
        <v>967</v>
      </c>
      <c r="D43" s="122" t="s">
        <v>3191</v>
      </c>
      <c r="E43" s="122">
        <v>492228</v>
      </c>
      <c r="F43" s="122">
        <v>20</v>
      </c>
      <c r="G43" s="122">
        <v>2</v>
      </c>
      <c r="H43" s="122">
        <v>22</v>
      </c>
      <c r="I43" s="123" t="s">
        <v>3135</v>
      </c>
    </row>
    <row r="44" spans="1:9" x14ac:dyDescent="0.45">
      <c r="A44" s="121" t="s">
        <v>23</v>
      </c>
      <c r="B44" s="122" t="s">
        <v>895</v>
      </c>
      <c r="C44" s="122" t="s">
        <v>896</v>
      </c>
      <c r="D44" s="122" t="s">
        <v>3139</v>
      </c>
      <c r="E44" s="122">
        <v>492232</v>
      </c>
      <c r="F44" s="122">
        <v>104</v>
      </c>
      <c r="G44" s="122">
        <v>13</v>
      </c>
      <c r="H44" s="122">
        <v>117</v>
      </c>
      <c r="I44" s="123" t="s">
        <v>3132</v>
      </c>
    </row>
    <row r="45" spans="1:9" x14ac:dyDescent="0.45">
      <c r="A45" s="121" t="s">
        <v>542</v>
      </c>
      <c r="B45" s="122" t="s">
        <v>920</v>
      </c>
      <c r="C45" s="122" t="s">
        <v>921</v>
      </c>
      <c r="D45" s="122" t="s">
        <v>3133</v>
      </c>
      <c r="E45" s="122">
        <v>492234</v>
      </c>
      <c r="F45" s="122">
        <v>45</v>
      </c>
      <c r="G45" s="122">
        <v>30</v>
      </c>
      <c r="H45" s="122">
        <v>75</v>
      </c>
      <c r="I45" s="123" t="s">
        <v>3132</v>
      </c>
    </row>
    <row r="46" spans="1:9" x14ac:dyDescent="0.45">
      <c r="A46" s="121" t="s">
        <v>535</v>
      </c>
      <c r="B46" s="122" t="s">
        <v>922</v>
      </c>
      <c r="C46" s="122" t="s">
        <v>923</v>
      </c>
      <c r="D46" s="122" t="s">
        <v>3173</v>
      </c>
      <c r="E46" s="122">
        <v>492237</v>
      </c>
      <c r="F46" s="122">
        <v>39</v>
      </c>
      <c r="G46" s="122">
        <v>14</v>
      </c>
      <c r="H46" s="122">
        <v>53</v>
      </c>
      <c r="I46" s="123" t="s">
        <v>3132</v>
      </c>
    </row>
    <row r="47" spans="1:9" x14ac:dyDescent="0.45">
      <c r="A47" s="121" t="s">
        <v>4965</v>
      </c>
      <c r="B47" s="122" t="s">
        <v>4966</v>
      </c>
      <c r="C47" s="122" t="s">
        <v>4967</v>
      </c>
      <c r="D47" s="122" t="s">
        <v>4968</v>
      </c>
      <c r="E47" s="122">
        <v>492244</v>
      </c>
      <c r="F47" s="122" t="s">
        <v>3131</v>
      </c>
      <c r="G47" s="122">
        <v>84</v>
      </c>
      <c r="H47" s="122">
        <v>84</v>
      </c>
      <c r="I47" s="123" t="s">
        <v>3132</v>
      </c>
    </row>
    <row r="48" spans="1:9" x14ac:dyDescent="0.45">
      <c r="A48" s="121" t="s">
        <v>3137</v>
      </c>
      <c r="B48" s="122" t="s">
        <v>962</v>
      </c>
      <c r="C48" s="122" t="s">
        <v>963</v>
      </c>
      <c r="D48" s="122" t="s">
        <v>3138</v>
      </c>
      <c r="E48" s="122">
        <v>492246</v>
      </c>
      <c r="F48" s="122" t="s">
        <v>3131</v>
      </c>
      <c r="G48" s="122">
        <v>58</v>
      </c>
      <c r="H48" s="122">
        <v>58</v>
      </c>
      <c r="I48" s="123" t="s">
        <v>3132</v>
      </c>
    </row>
    <row r="49" spans="1:9" x14ac:dyDescent="0.45">
      <c r="A49" s="121" t="s">
        <v>423</v>
      </c>
      <c r="B49" s="122" t="s">
        <v>937</v>
      </c>
      <c r="C49" s="122" t="s">
        <v>938</v>
      </c>
      <c r="D49" s="122" t="s">
        <v>3148</v>
      </c>
      <c r="E49" s="122">
        <v>492249</v>
      </c>
      <c r="F49" s="122">
        <v>41</v>
      </c>
      <c r="G49" s="122">
        <v>12</v>
      </c>
      <c r="H49" s="122">
        <v>53</v>
      </c>
      <c r="I49" s="123" t="s">
        <v>4971</v>
      </c>
    </row>
    <row r="50" spans="1:9" x14ac:dyDescent="0.45">
      <c r="A50" s="121" t="s">
        <v>658</v>
      </c>
      <c r="B50" s="122" t="s">
        <v>933</v>
      </c>
      <c r="C50" s="122" t="s">
        <v>934</v>
      </c>
      <c r="D50" s="122" t="s">
        <v>3174</v>
      </c>
      <c r="E50" s="122">
        <v>492302</v>
      </c>
      <c r="F50" s="122">
        <v>82</v>
      </c>
      <c r="G50" s="122">
        <v>14</v>
      </c>
      <c r="H50" s="122">
        <v>96</v>
      </c>
      <c r="I50" s="123" t="s">
        <v>3135</v>
      </c>
    </row>
    <row r="51" spans="1:9" x14ac:dyDescent="0.45">
      <c r="A51" s="121" t="s">
        <v>647</v>
      </c>
      <c r="B51" s="122" t="s">
        <v>964</v>
      </c>
      <c r="C51" s="122" t="s">
        <v>965</v>
      </c>
      <c r="D51" s="122" t="s">
        <v>3189</v>
      </c>
      <c r="E51" s="122">
        <v>492329</v>
      </c>
      <c r="F51" s="122">
        <v>38</v>
      </c>
      <c r="G51" s="122">
        <v>30</v>
      </c>
      <c r="H51" s="122">
        <v>68</v>
      </c>
      <c r="I51" s="123" t="s">
        <v>3130</v>
      </c>
    </row>
    <row r="52" spans="1:9" x14ac:dyDescent="0.45">
      <c r="A52" s="121" t="s">
        <v>559</v>
      </c>
      <c r="B52" s="122" t="s">
        <v>875</v>
      </c>
      <c r="C52" s="122" t="s">
        <v>876</v>
      </c>
      <c r="D52" s="122" t="s">
        <v>3178</v>
      </c>
      <c r="E52" s="122">
        <v>492355</v>
      </c>
      <c r="F52" s="122">
        <v>69</v>
      </c>
      <c r="G52" s="122">
        <v>18</v>
      </c>
      <c r="H52" s="122">
        <v>87</v>
      </c>
      <c r="I52" s="123" t="s">
        <v>3135</v>
      </c>
    </row>
    <row r="53" spans="1:9" x14ac:dyDescent="0.45">
      <c r="A53" s="121" t="s">
        <v>546</v>
      </c>
      <c r="B53" s="122" t="s">
        <v>974</v>
      </c>
      <c r="C53" s="122" t="s">
        <v>975</v>
      </c>
      <c r="D53" s="122" t="s">
        <v>3196</v>
      </c>
      <c r="E53" s="122">
        <v>492356</v>
      </c>
      <c r="F53" s="122">
        <v>8</v>
      </c>
      <c r="G53" s="122" t="s">
        <v>3131</v>
      </c>
      <c r="H53" s="122">
        <v>8</v>
      </c>
      <c r="I53" s="123" t="s">
        <v>3132</v>
      </c>
    </row>
    <row r="54" spans="1:9" x14ac:dyDescent="0.45">
      <c r="A54" s="121" t="s">
        <v>2045</v>
      </c>
      <c r="B54" s="122" t="s">
        <v>955</v>
      </c>
      <c r="C54" s="122" t="s">
        <v>956</v>
      </c>
      <c r="D54" s="122" t="s">
        <v>3155</v>
      </c>
      <c r="E54" s="122">
        <v>492413</v>
      </c>
      <c r="F54" s="122">
        <v>5</v>
      </c>
      <c r="G54" s="122">
        <v>15</v>
      </c>
      <c r="H54" s="122">
        <v>20</v>
      </c>
      <c r="I54" s="123" t="s">
        <v>3132</v>
      </c>
    </row>
    <row r="55" spans="1:9" x14ac:dyDescent="0.45">
      <c r="A55" s="121" t="s">
        <v>548</v>
      </c>
      <c r="B55" s="122" t="s">
        <v>893</v>
      </c>
      <c r="C55" s="122" t="s">
        <v>894</v>
      </c>
      <c r="D55" s="122" t="s">
        <v>3152</v>
      </c>
      <c r="E55" s="122">
        <v>492430</v>
      </c>
      <c r="F55" s="122">
        <v>45</v>
      </c>
      <c r="G55" s="122">
        <v>23</v>
      </c>
      <c r="H55" s="122">
        <v>68</v>
      </c>
      <c r="I55" s="123" t="s">
        <v>3132</v>
      </c>
    </row>
    <row r="56" spans="1:9" x14ac:dyDescent="0.45">
      <c r="A56" s="121" t="s">
        <v>3165</v>
      </c>
      <c r="B56" s="122" t="s">
        <v>945</v>
      </c>
      <c r="C56" s="122" t="s">
        <v>946</v>
      </c>
      <c r="D56" s="122" t="s">
        <v>3166</v>
      </c>
      <c r="E56" s="122">
        <v>492509</v>
      </c>
      <c r="F56" s="122" t="s">
        <v>3131</v>
      </c>
      <c r="G56" s="122">
        <v>6</v>
      </c>
      <c r="H56" s="122">
        <v>6</v>
      </c>
      <c r="I56" s="123" t="s">
        <v>3135</v>
      </c>
    </row>
    <row r="57" spans="1:9" x14ac:dyDescent="0.45">
      <c r="A57" s="121" t="s">
        <v>211</v>
      </c>
      <c r="B57" s="122" t="s">
        <v>3161</v>
      </c>
      <c r="C57" s="122" t="s">
        <v>1300</v>
      </c>
      <c r="D57" s="122" t="s">
        <v>3162</v>
      </c>
      <c r="E57" s="122">
        <v>492522</v>
      </c>
      <c r="F57" s="122">
        <v>151</v>
      </c>
      <c r="G57" s="122">
        <v>24</v>
      </c>
      <c r="H57" s="122">
        <v>175</v>
      </c>
      <c r="I57" s="123" t="s">
        <v>4973</v>
      </c>
    </row>
    <row r="58" spans="1:9" x14ac:dyDescent="0.45">
      <c r="A58" s="121" t="s">
        <v>609</v>
      </c>
      <c r="B58" s="122" t="s">
        <v>881</v>
      </c>
      <c r="C58" s="122" t="s">
        <v>882</v>
      </c>
      <c r="D58" s="122" t="s">
        <v>3142</v>
      </c>
      <c r="E58" s="122">
        <v>492523</v>
      </c>
      <c r="F58" s="122">
        <v>13</v>
      </c>
      <c r="G58" s="122">
        <v>26</v>
      </c>
      <c r="H58" s="122">
        <v>39</v>
      </c>
      <c r="I58" s="123" t="s">
        <v>3135</v>
      </c>
    </row>
    <row r="59" spans="1:9" x14ac:dyDescent="0.45">
      <c r="A59" s="121" t="s">
        <v>4969</v>
      </c>
      <c r="B59" s="122" t="s">
        <v>1172</v>
      </c>
      <c r="C59" s="122" t="s">
        <v>1173</v>
      </c>
      <c r="D59" s="122" t="s">
        <v>4970</v>
      </c>
      <c r="E59" s="122">
        <v>492524</v>
      </c>
      <c r="F59" s="122">
        <v>6</v>
      </c>
      <c r="G59" s="122" t="s">
        <v>3131</v>
      </c>
      <c r="H59" s="122">
        <v>6</v>
      </c>
      <c r="I59" s="123" t="s">
        <v>3135</v>
      </c>
    </row>
    <row r="60" spans="1:9" x14ac:dyDescent="0.45">
      <c r="A60" s="121" t="s">
        <v>662</v>
      </c>
      <c r="B60" s="122" t="s">
        <v>949</v>
      </c>
      <c r="C60" s="122" t="s">
        <v>950</v>
      </c>
      <c r="D60" s="122" t="s">
        <v>3143</v>
      </c>
      <c r="E60" s="122">
        <v>492526</v>
      </c>
      <c r="F60" s="122">
        <v>2</v>
      </c>
      <c r="G60" s="122">
        <v>3</v>
      </c>
      <c r="H60" s="122">
        <v>5</v>
      </c>
      <c r="I60" s="123" t="s">
        <v>3135</v>
      </c>
    </row>
    <row r="61" spans="1:9" x14ac:dyDescent="0.45">
      <c r="A61" s="121" t="s">
        <v>1947</v>
      </c>
      <c r="B61" s="122" t="s">
        <v>1305</v>
      </c>
      <c r="C61" s="122" t="s">
        <v>1306</v>
      </c>
      <c r="D61" s="122" t="s">
        <v>3199</v>
      </c>
      <c r="E61" s="122">
        <v>492578</v>
      </c>
      <c r="F61" s="122">
        <v>4</v>
      </c>
      <c r="G61" s="122" t="s">
        <v>3131</v>
      </c>
      <c r="H61" s="122">
        <v>4</v>
      </c>
      <c r="I61" s="123" t="s">
        <v>3135</v>
      </c>
    </row>
    <row r="62" spans="1:9" x14ac:dyDescent="0.45">
      <c r="A62" s="121" t="s">
        <v>664</v>
      </c>
      <c r="B62" s="122" t="s">
        <v>957</v>
      </c>
      <c r="C62" s="122" t="s">
        <v>958</v>
      </c>
      <c r="D62" s="122" t="s">
        <v>3164</v>
      </c>
      <c r="E62" s="122">
        <v>492604</v>
      </c>
      <c r="F62" s="122">
        <v>10</v>
      </c>
      <c r="G62" s="122" t="s">
        <v>3131</v>
      </c>
      <c r="H62" s="122">
        <v>10</v>
      </c>
      <c r="I62" s="123" t="s">
        <v>4973</v>
      </c>
    </row>
    <row r="63" spans="1:9" x14ac:dyDescent="0.45">
      <c r="A63" s="121" t="s">
        <v>744</v>
      </c>
      <c r="B63" s="122" t="s">
        <v>968</v>
      </c>
      <c r="C63" s="122" t="s">
        <v>969</v>
      </c>
      <c r="D63" s="122" t="s">
        <v>3180</v>
      </c>
      <c r="E63" s="122">
        <v>500004</v>
      </c>
      <c r="F63" s="122">
        <v>14</v>
      </c>
      <c r="G63" s="122">
        <v>5</v>
      </c>
      <c r="H63" s="122">
        <v>19</v>
      </c>
      <c r="I63" s="123" t="s">
        <v>3135</v>
      </c>
    </row>
    <row r="64" spans="1:9" x14ac:dyDescent="0.45">
      <c r="A64" s="121" t="s">
        <v>584</v>
      </c>
      <c r="B64" s="122" t="s">
        <v>859</v>
      </c>
      <c r="C64" s="122" t="s">
        <v>860</v>
      </c>
      <c r="D64" s="122" t="s">
        <v>3175</v>
      </c>
      <c r="E64" s="122">
        <v>500005</v>
      </c>
      <c r="F64" s="122">
        <v>19</v>
      </c>
      <c r="G64" s="122">
        <v>1</v>
      </c>
      <c r="H64" s="122">
        <v>20</v>
      </c>
      <c r="I64" s="123" t="s">
        <v>3135</v>
      </c>
    </row>
    <row r="65" spans="1:9" x14ac:dyDescent="0.45">
      <c r="A65" s="121" t="s">
        <v>1790</v>
      </c>
      <c r="B65" s="122" t="s">
        <v>1032</v>
      </c>
      <c r="C65" s="122" t="s">
        <v>1031</v>
      </c>
      <c r="D65" s="122" t="s">
        <v>3190</v>
      </c>
      <c r="E65" s="122">
        <v>501018</v>
      </c>
      <c r="F65" s="122">
        <v>63</v>
      </c>
      <c r="G65" s="122">
        <v>19</v>
      </c>
      <c r="H65" s="122">
        <v>82</v>
      </c>
      <c r="I65" s="123" t="s">
        <v>3135</v>
      </c>
    </row>
    <row r="66" spans="1:9" x14ac:dyDescent="0.45">
      <c r="A66" s="121" t="s">
        <v>7333</v>
      </c>
      <c r="B66" s="122" t="s">
        <v>931</v>
      </c>
      <c r="C66" s="122" t="s">
        <v>932</v>
      </c>
      <c r="D66" s="122" t="s">
        <v>7334</v>
      </c>
      <c r="E66" s="122">
        <v>490047</v>
      </c>
      <c r="F66" s="122">
        <v>28</v>
      </c>
      <c r="G66" s="122">
        <v>4</v>
      </c>
      <c r="H66" s="122">
        <v>32</v>
      </c>
      <c r="I66" s="123" t="s">
        <v>4973</v>
      </c>
    </row>
    <row r="67" spans="1:9" x14ac:dyDescent="0.45">
      <c r="F67" s="119"/>
      <c r="G67" s="119"/>
      <c r="H67" s="119"/>
    </row>
    <row r="68" spans="1:9" x14ac:dyDescent="0.45">
      <c r="F68" s="119"/>
      <c r="G68" s="119"/>
      <c r="H68" s="119"/>
    </row>
    <row r="69" spans="1:9" x14ac:dyDescent="0.45">
      <c r="F69" s="119"/>
      <c r="G69" s="119"/>
      <c r="H69" s="119"/>
    </row>
    <row r="70" spans="1:9" x14ac:dyDescent="0.45">
      <c r="F70" s="119"/>
      <c r="G70" s="119"/>
      <c r="H70" s="119"/>
    </row>
    <row r="71" spans="1:9" x14ac:dyDescent="0.45">
      <c r="F71" s="119"/>
      <c r="G71" s="119"/>
      <c r="H71" s="119"/>
    </row>
    <row r="72" spans="1:9" x14ac:dyDescent="0.45">
      <c r="F72" s="119"/>
      <c r="G72" s="119"/>
      <c r="H72" s="119"/>
    </row>
    <row r="73" spans="1:9" x14ac:dyDescent="0.45">
      <c r="F73" s="119"/>
      <c r="G73" s="119"/>
      <c r="H73" s="119"/>
    </row>
  </sheetData>
  <sheetProtection selectLockedCells="1"/>
  <autoFilter ref="A1:I1" xr:uid="{00000000-0001-0000-0000-000000000000}"/>
  <phoneticPr fontId="2"/>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T39"/>
  <sheetViews>
    <sheetView zoomScaleNormal="100" workbookViewId="0">
      <selection activeCell="B3" sqref="B3:F3"/>
    </sheetView>
  </sheetViews>
  <sheetFormatPr defaultColWidth="0" defaultRowHeight="18" zeroHeight="1" x14ac:dyDescent="0.45"/>
  <cols>
    <col min="1" max="1" width="8.59765625" style="13" customWidth="1"/>
    <col min="2" max="2" width="4" style="13" bestFit="1" customWidth="1"/>
    <col min="3" max="3" width="7.8984375" style="13" bestFit="1" customWidth="1"/>
    <col min="4" max="4" width="10.3984375" style="13" bestFit="1" customWidth="1"/>
    <col min="5" max="5" width="8.09765625" style="13" bestFit="1" customWidth="1"/>
    <col min="6" max="6" width="4.8984375" style="13" bestFit="1" customWidth="1"/>
    <col min="7" max="7" width="12.3984375" style="13" bestFit="1" customWidth="1"/>
    <col min="8" max="8" width="17.09765625" style="13" bestFit="1" customWidth="1"/>
    <col min="9" max="9" width="14.3984375" style="13" bestFit="1" customWidth="1"/>
    <col min="10" max="10" width="3" style="13" customWidth="1"/>
    <col min="11" max="11" width="4.8984375" style="13" bestFit="1" customWidth="1"/>
    <col min="12" max="12" width="3.09765625" style="13" bestFit="1" customWidth="1"/>
    <col min="13" max="13" width="3" style="13" bestFit="1" customWidth="1"/>
    <col min="14" max="14" width="3.09765625" style="13" bestFit="1" customWidth="1"/>
    <col min="15" max="15" width="3" style="13" bestFit="1" customWidth="1"/>
    <col min="16" max="16" width="3.09765625" style="13" bestFit="1" customWidth="1"/>
    <col min="17" max="17" width="8.59765625" style="13" customWidth="1"/>
    <col min="18" max="18" width="8.59765625" style="13" hidden="1" customWidth="1"/>
    <col min="19" max="19" width="4.8984375" style="13" hidden="1" customWidth="1"/>
    <col min="20" max="20" width="10.3984375" style="13" hidden="1" customWidth="1"/>
    <col min="21" max="21" width="8.59765625" style="13" hidden="1" customWidth="1"/>
    <col min="22" max="16384" width="8.59765625" style="13" hidden="1"/>
  </cols>
  <sheetData>
    <row r="1" spans="2:20" ht="22.8" thickBot="1" x14ac:dyDescent="0.5">
      <c r="B1" s="249" t="str">
        <f>編集用!$D$2&amp;" ロードの部　オープンの部"</f>
        <v>第103回関西学生陸上競技対校選手権大会 ロードの部　オープンの部</v>
      </c>
      <c r="C1" s="249"/>
      <c r="D1" s="249"/>
      <c r="E1" s="249"/>
      <c r="F1" s="249"/>
      <c r="G1" s="249"/>
      <c r="H1" s="249"/>
      <c r="I1" s="249"/>
      <c r="J1" s="249"/>
      <c r="K1" s="249"/>
      <c r="L1" s="249"/>
      <c r="M1" s="249"/>
      <c r="N1" s="249"/>
      <c r="O1" s="249"/>
      <c r="P1" s="249"/>
      <c r="Q1" s="67"/>
    </row>
    <row r="2" spans="2:20" ht="18.600000000000001" thickBot="1" x14ac:dyDescent="0.5">
      <c r="B2" s="141" t="s">
        <v>980</v>
      </c>
      <c r="C2" s="142"/>
      <c r="D2" s="142"/>
      <c r="E2" s="142"/>
      <c r="F2" s="142"/>
      <c r="G2" s="68" t="s">
        <v>981</v>
      </c>
      <c r="H2" s="36" t="s">
        <v>1006</v>
      </c>
      <c r="I2" s="211" t="s">
        <v>837</v>
      </c>
      <c r="J2" s="142"/>
      <c r="K2" s="142"/>
      <c r="L2" s="142"/>
      <c r="M2" s="142"/>
      <c r="N2" s="142"/>
      <c r="O2" s="142"/>
      <c r="P2" s="143"/>
    </row>
    <row r="3" spans="2:20" ht="19.2" thickTop="1" thickBot="1" x14ac:dyDescent="0.5">
      <c r="B3" s="221" t="str">
        <f>IF(申込書!$D$3="","",申込書!$D$3)</f>
        <v/>
      </c>
      <c r="C3" s="222"/>
      <c r="D3" s="222"/>
      <c r="E3" s="222"/>
      <c r="F3" s="222"/>
      <c r="G3" s="69" t="s">
        <v>1106</v>
      </c>
      <c r="H3" s="49" t="str">
        <f>SUM($S$9:$S$38)&amp;"名"</f>
        <v>0名</v>
      </c>
      <c r="I3" s="228" t="str">
        <f>IF(申込書!$D$8="","",申込書!$D$8)</f>
        <v/>
      </c>
      <c r="J3" s="229"/>
      <c r="K3" s="229"/>
      <c r="L3" s="229"/>
      <c r="M3" s="229"/>
      <c r="N3" s="229"/>
      <c r="O3" s="229"/>
      <c r="P3" s="230"/>
    </row>
    <row r="4" spans="2:20" ht="18.600000000000001" thickBot="1" x14ac:dyDescent="0.5">
      <c r="B4" s="141" t="s">
        <v>983</v>
      </c>
      <c r="C4" s="142"/>
      <c r="D4" s="142"/>
      <c r="E4" s="142"/>
      <c r="F4" s="142"/>
      <c r="G4" s="68" t="s">
        <v>836</v>
      </c>
      <c r="H4" s="211" t="s">
        <v>838</v>
      </c>
      <c r="I4" s="142"/>
      <c r="J4" s="142"/>
      <c r="K4" s="142"/>
      <c r="L4" s="142"/>
      <c r="M4" s="142"/>
      <c r="N4" s="142"/>
      <c r="O4" s="142"/>
      <c r="P4" s="143"/>
    </row>
    <row r="5" spans="2:20" ht="19.2" thickTop="1" thickBot="1" x14ac:dyDescent="0.5">
      <c r="B5" s="205" t="str">
        <f>IF(申込書!$C$6="","",申込書!$C$6)</f>
        <v/>
      </c>
      <c r="C5" s="200"/>
      <c r="D5" s="200"/>
      <c r="E5" s="200"/>
      <c r="F5" s="33" t="s">
        <v>984</v>
      </c>
      <c r="G5" s="70" t="str">
        <f>IF(申込書!$B$8="","",申込書!$B$8)</f>
        <v/>
      </c>
      <c r="H5" s="228" t="str">
        <f>IF(申込書!$B$10="","",申込書!$B$10)</f>
        <v/>
      </c>
      <c r="I5" s="229"/>
      <c r="J5" s="229"/>
      <c r="K5" s="229"/>
      <c r="L5" s="229"/>
      <c r="M5" s="229"/>
      <c r="N5" s="229"/>
      <c r="O5" s="229"/>
      <c r="P5" s="230"/>
    </row>
    <row r="6" spans="2:20" ht="18" customHeight="1" thickBot="1" x14ac:dyDescent="0.5"/>
    <row r="7" spans="2:20" ht="18" customHeight="1" thickBot="1" x14ac:dyDescent="0.5">
      <c r="B7" s="226" t="s">
        <v>985</v>
      </c>
      <c r="C7" s="236" t="s">
        <v>986</v>
      </c>
      <c r="D7" s="219" t="s">
        <v>835</v>
      </c>
      <c r="E7" s="219" t="s">
        <v>987</v>
      </c>
      <c r="F7" s="219" t="s">
        <v>988</v>
      </c>
      <c r="G7" s="227" t="s">
        <v>989</v>
      </c>
      <c r="H7" s="224" t="s">
        <v>1004</v>
      </c>
      <c r="I7" s="226" t="s">
        <v>1103</v>
      </c>
      <c r="J7" s="219"/>
      <c r="K7" s="219"/>
      <c r="L7" s="219"/>
      <c r="M7" s="219"/>
      <c r="N7" s="219"/>
      <c r="O7" s="219"/>
      <c r="P7" s="227"/>
    </row>
    <row r="8" spans="2:20" ht="18" customHeight="1" thickBot="1" x14ac:dyDescent="0.5">
      <c r="B8" s="232"/>
      <c r="C8" s="237"/>
      <c r="D8" s="220"/>
      <c r="E8" s="220"/>
      <c r="F8" s="220"/>
      <c r="G8" s="231"/>
      <c r="H8" s="225"/>
      <c r="I8" s="71" t="s">
        <v>1</v>
      </c>
      <c r="J8" s="233" t="s">
        <v>1104</v>
      </c>
      <c r="K8" s="234"/>
      <c r="L8" s="234"/>
      <c r="M8" s="234"/>
      <c r="N8" s="234"/>
      <c r="O8" s="234"/>
      <c r="P8" s="235"/>
      <c r="S8" s="72" t="s">
        <v>994</v>
      </c>
      <c r="T8" s="72" t="s">
        <v>995</v>
      </c>
    </row>
    <row r="9" spans="2:20" ht="18.600000000000001" thickTop="1" x14ac:dyDescent="0.45">
      <c r="B9" s="73">
        <v>1</v>
      </c>
      <c r="C9" s="52"/>
      <c r="D9" s="74" t="str">
        <f>IF($C9="","",INDEX(女子登録情報!$D:$D,MATCH($C9,女子登録情報!$A:$A,0)))</f>
        <v/>
      </c>
      <c r="E9" s="74" t="str">
        <f>IF($C9="","",INDEX(女子登録情報!$E:$E,MATCH($C9,女子登録情報!$A:$A,0)))</f>
        <v/>
      </c>
      <c r="F9" s="74" t="str">
        <f>IF($C9="","",INDEX(女子登録情報!$G:$G,MATCH($C9,女子登録情報!$A:$A,0)))</f>
        <v/>
      </c>
      <c r="G9" s="75" t="str">
        <f>IF($C9="","",INDEX(女子登録情報!$C:$C,MATCH($C9,女子登録情報!$A:$A,0)))</f>
        <v/>
      </c>
      <c r="H9" s="41"/>
      <c r="I9" s="53"/>
      <c r="J9" s="54"/>
      <c r="K9" s="76" t="str">
        <f>IF($I9="ハーフマラソン","時間","")</f>
        <v/>
      </c>
      <c r="L9" s="55"/>
      <c r="M9" s="76" t="s">
        <v>990</v>
      </c>
      <c r="N9" s="55"/>
      <c r="O9" s="76" t="s">
        <v>991</v>
      </c>
      <c r="P9" s="56"/>
      <c r="S9" s="77" t="str">
        <f>IF($C9="","",1)</f>
        <v/>
      </c>
      <c r="T9" s="78"/>
    </row>
    <row r="10" spans="2:20" x14ac:dyDescent="0.45">
      <c r="B10" s="79">
        <v>2</v>
      </c>
      <c r="C10" s="57"/>
      <c r="D10" s="80" t="str">
        <f>IF($C10="","",INDEX(女子登録情報!$D:$D,MATCH($C10,女子登録情報!$A:$A,0)))</f>
        <v/>
      </c>
      <c r="E10" s="80" t="str">
        <f>IF($C10="","",INDEX(女子登録情報!$E:$E,MATCH($C10,女子登録情報!$A:$A,0)))</f>
        <v/>
      </c>
      <c r="F10" s="80" t="str">
        <f>IF($C10="","",INDEX(女子登録情報!$G:$G,MATCH($C10,女子登録情報!$A:$A,0)))</f>
        <v/>
      </c>
      <c r="G10" s="81" t="str">
        <f>IF($C10="","",INDEX(女子登録情報!$C:$C,MATCH($C10,女子登録情報!$A:$A,0)))</f>
        <v/>
      </c>
      <c r="H10" s="47"/>
      <c r="I10" s="58"/>
      <c r="J10" s="48"/>
      <c r="K10" s="35" t="str">
        <f t="shared" ref="K10:K38" si="0">IF($I10="ハーフマラソン","時間","")</f>
        <v/>
      </c>
      <c r="L10" s="59"/>
      <c r="M10" s="35" t="s">
        <v>990</v>
      </c>
      <c r="N10" s="59"/>
      <c r="O10" s="35" t="s">
        <v>991</v>
      </c>
      <c r="P10" s="60"/>
      <c r="S10" s="29" t="str">
        <f t="shared" ref="S10:S38" si="1">IF($C10="","",1)</f>
        <v/>
      </c>
      <c r="T10" s="29" t="str">
        <f>IF(AND($S10&lt;&gt;"",$S9=""),1,"")</f>
        <v/>
      </c>
    </row>
    <row r="11" spans="2:20" x14ac:dyDescent="0.45">
      <c r="B11" s="79">
        <v>3</v>
      </c>
      <c r="C11" s="57"/>
      <c r="D11" s="80" t="str">
        <f>IF($C11="","",INDEX(女子登録情報!$D:$D,MATCH($C11,女子登録情報!$A:$A,0)))</f>
        <v/>
      </c>
      <c r="E11" s="80" t="str">
        <f>IF($C11="","",INDEX(女子登録情報!$E:$E,MATCH($C11,女子登録情報!$A:$A,0)))</f>
        <v/>
      </c>
      <c r="F11" s="80" t="str">
        <f>IF($C11="","",INDEX(女子登録情報!$G:$G,MATCH($C11,女子登録情報!$A:$A,0)))</f>
        <v/>
      </c>
      <c r="G11" s="81" t="str">
        <f>IF($C11="","",INDEX(女子登録情報!$C:$C,MATCH($C11,女子登録情報!$A:$A,0)))</f>
        <v/>
      </c>
      <c r="H11" s="47"/>
      <c r="I11" s="58"/>
      <c r="J11" s="48"/>
      <c r="K11" s="35" t="str">
        <f t="shared" si="0"/>
        <v/>
      </c>
      <c r="L11" s="59"/>
      <c r="M11" s="35" t="s">
        <v>990</v>
      </c>
      <c r="N11" s="59"/>
      <c r="O11" s="35" t="s">
        <v>991</v>
      </c>
      <c r="P11" s="60"/>
      <c r="S11" s="29" t="str">
        <f t="shared" si="1"/>
        <v/>
      </c>
      <c r="T11" s="29" t="str">
        <f t="shared" ref="T11:T38" si="2">IF(AND($S11&lt;&gt;"",$S10=""),1,"")</f>
        <v/>
      </c>
    </row>
    <row r="12" spans="2:20" x14ac:dyDescent="0.45">
      <c r="B12" s="79">
        <v>4</v>
      </c>
      <c r="C12" s="57"/>
      <c r="D12" s="80" t="str">
        <f>IF($C12="","",INDEX(女子登録情報!$D:$D,MATCH($C12,女子登録情報!$A:$A,0)))</f>
        <v/>
      </c>
      <c r="E12" s="80" t="str">
        <f>IF($C12="","",INDEX(女子登録情報!$E:$E,MATCH($C12,女子登録情報!$A:$A,0)))</f>
        <v/>
      </c>
      <c r="F12" s="80" t="str">
        <f>IF($C12="","",INDEX(女子登録情報!$G:$G,MATCH($C12,女子登録情報!$A:$A,0)))</f>
        <v/>
      </c>
      <c r="G12" s="81" t="str">
        <f>IF($C12="","",INDEX(女子登録情報!$C:$C,MATCH($C12,女子登録情報!$A:$A,0)))</f>
        <v/>
      </c>
      <c r="H12" s="47"/>
      <c r="I12" s="58"/>
      <c r="J12" s="48"/>
      <c r="K12" s="35" t="str">
        <f t="shared" si="0"/>
        <v/>
      </c>
      <c r="L12" s="59"/>
      <c r="M12" s="35" t="s">
        <v>990</v>
      </c>
      <c r="N12" s="59"/>
      <c r="O12" s="35" t="s">
        <v>991</v>
      </c>
      <c r="P12" s="60"/>
      <c r="S12" s="29" t="str">
        <f t="shared" si="1"/>
        <v/>
      </c>
      <c r="T12" s="29" t="str">
        <f t="shared" si="2"/>
        <v/>
      </c>
    </row>
    <row r="13" spans="2:20" x14ac:dyDescent="0.45">
      <c r="B13" s="79">
        <v>5</v>
      </c>
      <c r="C13" s="57"/>
      <c r="D13" s="80" t="str">
        <f>IF($C13="","",INDEX(女子登録情報!$D:$D,MATCH($C13,女子登録情報!$A:$A,0)))</f>
        <v/>
      </c>
      <c r="E13" s="80" t="str">
        <f>IF($C13="","",INDEX(女子登録情報!$E:$E,MATCH($C13,女子登録情報!$A:$A,0)))</f>
        <v/>
      </c>
      <c r="F13" s="80" t="str">
        <f>IF($C13="","",INDEX(女子登録情報!$G:$G,MATCH($C13,女子登録情報!$A:$A,0)))</f>
        <v/>
      </c>
      <c r="G13" s="81" t="str">
        <f>IF($C13="","",INDEX(女子登録情報!$C:$C,MATCH($C13,女子登録情報!$A:$A,0)))</f>
        <v/>
      </c>
      <c r="H13" s="47"/>
      <c r="I13" s="58"/>
      <c r="J13" s="48"/>
      <c r="K13" s="35" t="str">
        <f t="shared" si="0"/>
        <v/>
      </c>
      <c r="L13" s="59"/>
      <c r="M13" s="35" t="s">
        <v>990</v>
      </c>
      <c r="N13" s="59"/>
      <c r="O13" s="35" t="s">
        <v>991</v>
      </c>
      <c r="P13" s="60"/>
      <c r="S13" s="29" t="str">
        <f t="shared" si="1"/>
        <v/>
      </c>
      <c r="T13" s="29" t="str">
        <f t="shared" si="2"/>
        <v/>
      </c>
    </row>
    <row r="14" spans="2:20" x14ac:dyDescent="0.45">
      <c r="B14" s="79">
        <v>6</v>
      </c>
      <c r="C14" s="57"/>
      <c r="D14" s="80" t="str">
        <f>IF($C14="","",INDEX(女子登録情報!$D:$D,MATCH($C14,女子登録情報!$A:$A,0)))</f>
        <v/>
      </c>
      <c r="E14" s="80" t="str">
        <f>IF($C14="","",INDEX(女子登録情報!$E:$E,MATCH($C14,女子登録情報!$A:$A,0)))</f>
        <v/>
      </c>
      <c r="F14" s="80" t="str">
        <f>IF($C14="","",INDEX(女子登録情報!$G:$G,MATCH($C14,女子登録情報!$A:$A,0)))</f>
        <v/>
      </c>
      <c r="G14" s="81" t="str">
        <f>IF($C14="","",INDEX(女子登録情報!$C:$C,MATCH($C14,女子登録情報!$A:$A,0)))</f>
        <v/>
      </c>
      <c r="H14" s="47"/>
      <c r="I14" s="58"/>
      <c r="J14" s="48"/>
      <c r="K14" s="35" t="str">
        <f t="shared" si="0"/>
        <v/>
      </c>
      <c r="L14" s="59"/>
      <c r="M14" s="35" t="s">
        <v>990</v>
      </c>
      <c r="N14" s="59"/>
      <c r="O14" s="35" t="s">
        <v>991</v>
      </c>
      <c r="P14" s="60"/>
      <c r="S14" s="29" t="str">
        <f t="shared" si="1"/>
        <v/>
      </c>
      <c r="T14" s="29" t="str">
        <f t="shared" si="2"/>
        <v/>
      </c>
    </row>
    <row r="15" spans="2:20" x14ac:dyDescent="0.45">
      <c r="B15" s="79">
        <v>7</v>
      </c>
      <c r="C15" s="57"/>
      <c r="D15" s="80" t="str">
        <f>IF($C15="","",INDEX(女子登録情報!$D:$D,MATCH($C15,女子登録情報!$A:$A,0)))</f>
        <v/>
      </c>
      <c r="E15" s="80" t="str">
        <f>IF($C15="","",INDEX(女子登録情報!$E:$E,MATCH($C15,女子登録情報!$A:$A,0)))</f>
        <v/>
      </c>
      <c r="F15" s="80" t="str">
        <f>IF($C15="","",INDEX(女子登録情報!$G:$G,MATCH($C15,女子登録情報!$A:$A,0)))</f>
        <v/>
      </c>
      <c r="G15" s="81" t="str">
        <f>IF($C15="","",INDEX(女子登録情報!$C:$C,MATCH($C15,女子登録情報!$A:$A,0)))</f>
        <v/>
      </c>
      <c r="H15" s="47"/>
      <c r="I15" s="58"/>
      <c r="J15" s="48"/>
      <c r="K15" s="35" t="str">
        <f t="shared" si="0"/>
        <v/>
      </c>
      <c r="L15" s="59"/>
      <c r="M15" s="35" t="s">
        <v>990</v>
      </c>
      <c r="N15" s="59"/>
      <c r="O15" s="35" t="s">
        <v>991</v>
      </c>
      <c r="P15" s="60"/>
      <c r="S15" s="29" t="str">
        <f t="shared" si="1"/>
        <v/>
      </c>
      <c r="T15" s="29" t="str">
        <f t="shared" si="2"/>
        <v/>
      </c>
    </row>
    <row r="16" spans="2:20" x14ac:dyDescent="0.45">
      <c r="B16" s="79">
        <v>8</v>
      </c>
      <c r="C16" s="57"/>
      <c r="D16" s="80" t="str">
        <f>IF($C16="","",INDEX(女子登録情報!$D:$D,MATCH($C16,女子登録情報!$A:$A,0)))</f>
        <v/>
      </c>
      <c r="E16" s="80" t="str">
        <f>IF($C16="","",INDEX(女子登録情報!$E:$E,MATCH($C16,女子登録情報!$A:$A,0)))</f>
        <v/>
      </c>
      <c r="F16" s="80" t="str">
        <f>IF($C16="","",INDEX(女子登録情報!$G:$G,MATCH($C16,女子登録情報!$A:$A,0)))</f>
        <v/>
      </c>
      <c r="G16" s="81" t="str">
        <f>IF($C16="","",INDEX(女子登録情報!$C:$C,MATCH($C16,女子登録情報!$A:$A,0)))</f>
        <v/>
      </c>
      <c r="H16" s="47"/>
      <c r="I16" s="58"/>
      <c r="J16" s="48"/>
      <c r="K16" s="35" t="str">
        <f t="shared" si="0"/>
        <v/>
      </c>
      <c r="L16" s="59"/>
      <c r="M16" s="35" t="s">
        <v>990</v>
      </c>
      <c r="N16" s="59"/>
      <c r="O16" s="35" t="s">
        <v>991</v>
      </c>
      <c r="P16" s="60"/>
      <c r="S16" s="29" t="str">
        <f t="shared" si="1"/>
        <v/>
      </c>
      <c r="T16" s="29" t="str">
        <f t="shared" si="2"/>
        <v/>
      </c>
    </row>
    <row r="17" spans="2:20" x14ac:dyDescent="0.45">
      <c r="B17" s="79">
        <v>9</v>
      </c>
      <c r="C17" s="57"/>
      <c r="D17" s="80" t="str">
        <f>IF($C17="","",INDEX(女子登録情報!$D:$D,MATCH($C17,女子登録情報!$A:$A,0)))</f>
        <v/>
      </c>
      <c r="E17" s="80" t="str">
        <f>IF($C17="","",INDEX(女子登録情報!$E:$E,MATCH($C17,女子登録情報!$A:$A,0)))</f>
        <v/>
      </c>
      <c r="F17" s="80" t="str">
        <f>IF($C17="","",INDEX(女子登録情報!$G:$G,MATCH($C17,女子登録情報!$A:$A,0)))</f>
        <v/>
      </c>
      <c r="G17" s="81" t="str">
        <f>IF($C17="","",INDEX(女子登録情報!$C:$C,MATCH($C17,女子登録情報!$A:$A,0)))</f>
        <v/>
      </c>
      <c r="H17" s="47"/>
      <c r="I17" s="58"/>
      <c r="J17" s="48"/>
      <c r="K17" s="35" t="str">
        <f t="shared" si="0"/>
        <v/>
      </c>
      <c r="L17" s="59"/>
      <c r="M17" s="35" t="s">
        <v>990</v>
      </c>
      <c r="N17" s="59"/>
      <c r="O17" s="35" t="s">
        <v>991</v>
      </c>
      <c r="P17" s="60"/>
      <c r="S17" s="29" t="str">
        <f t="shared" si="1"/>
        <v/>
      </c>
      <c r="T17" s="29" t="str">
        <f t="shared" si="2"/>
        <v/>
      </c>
    </row>
    <row r="18" spans="2:20" x14ac:dyDescent="0.45">
      <c r="B18" s="79">
        <v>10</v>
      </c>
      <c r="C18" s="57"/>
      <c r="D18" s="80" t="str">
        <f>IF($C18="","",INDEX(女子登録情報!$D:$D,MATCH($C18,女子登録情報!$A:$A,0)))</f>
        <v/>
      </c>
      <c r="E18" s="80" t="str">
        <f>IF($C18="","",INDEX(女子登録情報!$E:$E,MATCH($C18,女子登録情報!$A:$A,0)))</f>
        <v/>
      </c>
      <c r="F18" s="80" t="str">
        <f>IF($C18="","",INDEX(女子登録情報!$G:$G,MATCH($C18,女子登録情報!$A:$A,0)))</f>
        <v/>
      </c>
      <c r="G18" s="81" t="str">
        <f>IF($C18="","",INDEX(女子登録情報!$C:$C,MATCH($C18,女子登録情報!$A:$A,0)))</f>
        <v/>
      </c>
      <c r="H18" s="47"/>
      <c r="I18" s="58"/>
      <c r="J18" s="48"/>
      <c r="K18" s="35" t="str">
        <f t="shared" si="0"/>
        <v/>
      </c>
      <c r="L18" s="59"/>
      <c r="M18" s="35" t="s">
        <v>990</v>
      </c>
      <c r="N18" s="59"/>
      <c r="O18" s="35" t="s">
        <v>991</v>
      </c>
      <c r="P18" s="60"/>
      <c r="S18" s="29" t="str">
        <f t="shared" si="1"/>
        <v/>
      </c>
      <c r="T18" s="29" t="str">
        <f t="shared" si="2"/>
        <v/>
      </c>
    </row>
    <row r="19" spans="2:20" x14ac:dyDescent="0.45">
      <c r="B19" s="79">
        <v>11</v>
      </c>
      <c r="C19" s="57"/>
      <c r="D19" s="80" t="str">
        <f>IF($C19="","",INDEX(女子登録情報!$D:$D,MATCH($C19,女子登録情報!$A:$A,0)))</f>
        <v/>
      </c>
      <c r="E19" s="80" t="str">
        <f>IF($C19="","",INDEX(女子登録情報!$E:$E,MATCH($C19,女子登録情報!$A:$A,0)))</f>
        <v/>
      </c>
      <c r="F19" s="80" t="str">
        <f>IF($C19="","",INDEX(女子登録情報!$G:$G,MATCH($C19,女子登録情報!$A:$A,0)))</f>
        <v/>
      </c>
      <c r="G19" s="81" t="str">
        <f>IF($C19="","",INDEX(女子登録情報!$C:$C,MATCH($C19,女子登録情報!$A:$A,0)))</f>
        <v/>
      </c>
      <c r="H19" s="47"/>
      <c r="I19" s="58"/>
      <c r="J19" s="48"/>
      <c r="K19" s="35" t="str">
        <f t="shared" si="0"/>
        <v/>
      </c>
      <c r="L19" s="59"/>
      <c r="M19" s="35" t="s">
        <v>990</v>
      </c>
      <c r="N19" s="59"/>
      <c r="O19" s="35" t="s">
        <v>991</v>
      </c>
      <c r="P19" s="60"/>
      <c r="S19" s="29" t="str">
        <f t="shared" si="1"/>
        <v/>
      </c>
      <c r="T19" s="29" t="str">
        <f t="shared" si="2"/>
        <v/>
      </c>
    </row>
    <row r="20" spans="2:20" x14ac:dyDescent="0.45">
      <c r="B20" s="79">
        <v>12</v>
      </c>
      <c r="C20" s="57"/>
      <c r="D20" s="80" t="str">
        <f>IF($C20="","",INDEX(女子登録情報!$D:$D,MATCH($C20,女子登録情報!$A:$A,0)))</f>
        <v/>
      </c>
      <c r="E20" s="80" t="str">
        <f>IF($C20="","",INDEX(女子登録情報!$E:$E,MATCH($C20,女子登録情報!$A:$A,0)))</f>
        <v/>
      </c>
      <c r="F20" s="80" t="str">
        <f>IF($C20="","",INDEX(女子登録情報!$G:$G,MATCH($C20,女子登録情報!$A:$A,0)))</f>
        <v/>
      </c>
      <c r="G20" s="81" t="str">
        <f>IF($C20="","",INDEX(女子登録情報!$C:$C,MATCH($C20,女子登録情報!$A:$A,0)))</f>
        <v/>
      </c>
      <c r="H20" s="47"/>
      <c r="I20" s="58"/>
      <c r="J20" s="48"/>
      <c r="K20" s="35" t="str">
        <f t="shared" si="0"/>
        <v/>
      </c>
      <c r="L20" s="59"/>
      <c r="M20" s="35" t="s">
        <v>990</v>
      </c>
      <c r="N20" s="59"/>
      <c r="O20" s="35" t="s">
        <v>991</v>
      </c>
      <c r="P20" s="60"/>
      <c r="S20" s="29" t="str">
        <f t="shared" si="1"/>
        <v/>
      </c>
      <c r="T20" s="29" t="str">
        <f t="shared" si="2"/>
        <v/>
      </c>
    </row>
    <row r="21" spans="2:20" x14ac:dyDescent="0.45">
      <c r="B21" s="79">
        <v>13</v>
      </c>
      <c r="C21" s="57"/>
      <c r="D21" s="80" t="str">
        <f>IF($C21="","",INDEX(女子登録情報!$D:$D,MATCH($C21,女子登録情報!$A:$A,0)))</f>
        <v/>
      </c>
      <c r="E21" s="80" t="str">
        <f>IF($C21="","",INDEX(女子登録情報!$E:$E,MATCH($C21,女子登録情報!$A:$A,0)))</f>
        <v/>
      </c>
      <c r="F21" s="80" t="str">
        <f>IF($C21="","",INDEX(女子登録情報!$G:$G,MATCH($C21,女子登録情報!$A:$A,0)))</f>
        <v/>
      </c>
      <c r="G21" s="81" t="str">
        <f>IF($C21="","",INDEX(女子登録情報!$C:$C,MATCH($C21,女子登録情報!$A:$A,0)))</f>
        <v/>
      </c>
      <c r="H21" s="47"/>
      <c r="I21" s="58"/>
      <c r="J21" s="48"/>
      <c r="K21" s="35" t="str">
        <f t="shared" si="0"/>
        <v/>
      </c>
      <c r="L21" s="59"/>
      <c r="M21" s="35" t="s">
        <v>990</v>
      </c>
      <c r="N21" s="59"/>
      <c r="O21" s="35" t="s">
        <v>991</v>
      </c>
      <c r="P21" s="60"/>
      <c r="S21" s="29" t="str">
        <f t="shared" si="1"/>
        <v/>
      </c>
      <c r="T21" s="29" t="str">
        <f t="shared" si="2"/>
        <v/>
      </c>
    </row>
    <row r="22" spans="2:20" x14ac:dyDescent="0.45">
      <c r="B22" s="79">
        <v>14</v>
      </c>
      <c r="C22" s="57"/>
      <c r="D22" s="80" t="str">
        <f>IF($C22="","",INDEX(女子登録情報!$D:$D,MATCH($C22,女子登録情報!$A:$A,0)))</f>
        <v/>
      </c>
      <c r="E22" s="80" t="str">
        <f>IF($C22="","",INDEX(女子登録情報!$E:$E,MATCH($C22,女子登録情報!$A:$A,0)))</f>
        <v/>
      </c>
      <c r="F22" s="80" t="str">
        <f>IF($C22="","",INDEX(女子登録情報!$G:$G,MATCH($C22,女子登録情報!$A:$A,0)))</f>
        <v/>
      </c>
      <c r="G22" s="81" t="str">
        <f>IF($C22="","",INDEX(女子登録情報!$C:$C,MATCH($C22,女子登録情報!$A:$A,0)))</f>
        <v/>
      </c>
      <c r="H22" s="47"/>
      <c r="I22" s="58"/>
      <c r="J22" s="48"/>
      <c r="K22" s="35" t="str">
        <f t="shared" si="0"/>
        <v/>
      </c>
      <c r="L22" s="59"/>
      <c r="M22" s="35" t="s">
        <v>990</v>
      </c>
      <c r="N22" s="59"/>
      <c r="O22" s="35" t="s">
        <v>991</v>
      </c>
      <c r="P22" s="60"/>
      <c r="S22" s="29" t="str">
        <f t="shared" si="1"/>
        <v/>
      </c>
      <c r="T22" s="29" t="str">
        <f t="shared" si="2"/>
        <v/>
      </c>
    </row>
    <row r="23" spans="2:20" x14ac:dyDescent="0.45">
      <c r="B23" s="79">
        <v>15</v>
      </c>
      <c r="C23" s="57"/>
      <c r="D23" s="80" t="str">
        <f>IF($C23="","",INDEX(女子登録情報!$D:$D,MATCH($C23,女子登録情報!$A:$A,0)))</f>
        <v/>
      </c>
      <c r="E23" s="80" t="str">
        <f>IF($C23="","",INDEX(女子登録情報!$E:$E,MATCH($C23,女子登録情報!$A:$A,0)))</f>
        <v/>
      </c>
      <c r="F23" s="80" t="str">
        <f>IF($C23="","",INDEX(女子登録情報!$G:$G,MATCH($C23,女子登録情報!$A:$A,0)))</f>
        <v/>
      </c>
      <c r="G23" s="81" t="str">
        <f>IF($C23="","",INDEX(女子登録情報!$C:$C,MATCH($C23,女子登録情報!$A:$A,0)))</f>
        <v/>
      </c>
      <c r="H23" s="47"/>
      <c r="I23" s="58"/>
      <c r="J23" s="48"/>
      <c r="K23" s="35" t="str">
        <f t="shared" si="0"/>
        <v/>
      </c>
      <c r="L23" s="59"/>
      <c r="M23" s="35" t="s">
        <v>990</v>
      </c>
      <c r="N23" s="59"/>
      <c r="O23" s="35" t="s">
        <v>991</v>
      </c>
      <c r="P23" s="60"/>
      <c r="S23" s="29" t="str">
        <f t="shared" si="1"/>
        <v/>
      </c>
      <c r="T23" s="29" t="str">
        <f t="shared" si="2"/>
        <v/>
      </c>
    </row>
    <row r="24" spans="2:20" x14ac:dyDescent="0.45">
      <c r="B24" s="79">
        <v>16</v>
      </c>
      <c r="C24" s="57"/>
      <c r="D24" s="80" t="str">
        <f>IF($C24="","",INDEX(女子登録情報!$D:$D,MATCH($C24,女子登録情報!$A:$A,0)))</f>
        <v/>
      </c>
      <c r="E24" s="80" t="str">
        <f>IF($C24="","",INDEX(女子登録情報!$E:$E,MATCH($C24,女子登録情報!$A:$A,0)))</f>
        <v/>
      </c>
      <c r="F24" s="80" t="str">
        <f>IF($C24="","",INDEX(女子登録情報!$G:$G,MATCH($C24,女子登録情報!$A:$A,0)))</f>
        <v/>
      </c>
      <c r="G24" s="81" t="str">
        <f>IF($C24="","",INDEX(女子登録情報!$C:$C,MATCH($C24,女子登録情報!$A:$A,0)))</f>
        <v/>
      </c>
      <c r="H24" s="47"/>
      <c r="I24" s="58"/>
      <c r="J24" s="48"/>
      <c r="K24" s="35" t="str">
        <f t="shared" si="0"/>
        <v/>
      </c>
      <c r="L24" s="59"/>
      <c r="M24" s="35" t="s">
        <v>990</v>
      </c>
      <c r="N24" s="59"/>
      <c r="O24" s="35" t="s">
        <v>991</v>
      </c>
      <c r="P24" s="60"/>
      <c r="S24" s="29" t="str">
        <f t="shared" si="1"/>
        <v/>
      </c>
      <c r="T24" s="29" t="str">
        <f t="shared" si="2"/>
        <v/>
      </c>
    </row>
    <row r="25" spans="2:20" x14ac:dyDescent="0.45">
      <c r="B25" s="79">
        <v>17</v>
      </c>
      <c r="C25" s="57"/>
      <c r="D25" s="80" t="str">
        <f>IF($C25="","",INDEX(女子登録情報!$D:$D,MATCH($C25,女子登録情報!$A:$A,0)))</f>
        <v/>
      </c>
      <c r="E25" s="80" t="str">
        <f>IF($C25="","",INDEX(女子登録情報!$E:$E,MATCH($C25,女子登録情報!$A:$A,0)))</f>
        <v/>
      </c>
      <c r="F25" s="80" t="str">
        <f>IF($C25="","",INDEX(女子登録情報!$G:$G,MATCH($C25,女子登録情報!$A:$A,0)))</f>
        <v/>
      </c>
      <c r="G25" s="81" t="str">
        <f>IF($C25="","",INDEX(女子登録情報!$C:$C,MATCH($C25,女子登録情報!$A:$A,0)))</f>
        <v/>
      </c>
      <c r="H25" s="47"/>
      <c r="I25" s="58"/>
      <c r="J25" s="48"/>
      <c r="K25" s="35" t="str">
        <f t="shared" si="0"/>
        <v/>
      </c>
      <c r="L25" s="59"/>
      <c r="M25" s="35" t="s">
        <v>990</v>
      </c>
      <c r="N25" s="59"/>
      <c r="O25" s="35" t="s">
        <v>991</v>
      </c>
      <c r="P25" s="60"/>
      <c r="S25" s="29" t="str">
        <f t="shared" si="1"/>
        <v/>
      </c>
      <c r="T25" s="29" t="str">
        <f t="shared" si="2"/>
        <v/>
      </c>
    </row>
    <row r="26" spans="2:20" x14ac:dyDescent="0.45">
      <c r="B26" s="79">
        <v>18</v>
      </c>
      <c r="C26" s="57"/>
      <c r="D26" s="80" t="str">
        <f>IF($C26="","",INDEX(女子登録情報!$D:$D,MATCH($C26,女子登録情報!$A:$A,0)))</f>
        <v/>
      </c>
      <c r="E26" s="80" t="str">
        <f>IF($C26="","",INDEX(女子登録情報!$E:$E,MATCH($C26,女子登録情報!$A:$A,0)))</f>
        <v/>
      </c>
      <c r="F26" s="80" t="str">
        <f>IF($C26="","",INDEX(女子登録情報!$G:$G,MATCH($C26,女子登録情報!$A:$A,0)))</f>
        <v/>
      </c>
      <c r="G26" s="81" t="str">
        <f>IF($C26="","",INDEX(女子登録情報!$C:$C,MATCH($C26,女子登録情報!$A:$A,0)))</f>
        <v/>
      </c>
      <c r="H26" s="47"/>
      <c r="I26" s="58"/>
      <c r="J26" s="48"/>
      <c r="K26" s="35" t="str">
        <f t="shared" si="0"/>
        <v/>
      </c>
      <c r="L26" s="59"/>
      <c r="M26" s="35" t="s">
        <v>990</v>
      </c>
      <c r="N26" s="59"/>
      <c r="O26" s="35" t="s">
        <v>991</v>
      </c>
      <c r="P26" s="60"/>
      <c r="S26" s="29" t="str">
        <f t="shared" si="1"/>
        <v/>
      </c>
      <c r="T26" s="29" t="str">
        <f t="shared" si="2"/>
        <v/>
      </c>
    </row>
    <row r="27" spans="2:20" x14ac:dyDescent="0.45">
      <c r="B27" s="79">
        <v>19</v>
      </c>
      <c r="C27" s="57"/>
      <c r="D27" s="80" t="str">
        <f>IF($C27="","",INDEX(女子登録情報!$D:$D,MATCH($C27,女子登録情報!$A:$A,0)))</f>
        <v/>
      </c>
      <c r="E27" s="80" t="str">
        <f>IF($C27="","",INDEX(女子登録情報!$E:$E,MATCH($C27,女子登録情報!$A:$A,0)))</f>
        <v/>
      </c>
      <c r="F27" s="80" t="str">
        <f>IF($C27="","",INDEX(女子登録情報!$G:$G,MATCH($C27,女子登録情報!$A:$A,0)))</f>
        <v/>
      </c>
      <c r="G27" s="81" t="str">
        <f>IF($C27="","",INDEX(女子登録情報!$C:$C,MATCH($C27,女子登録情報!$A:$A,0)))</f>
        <v/>
      </c>
      <c r="H27" s="47"/>
      <c r="I27" s="58"/>
      <c r="J27" s="48"/>
      <c r="K27" s="35" t="str">
        <f t="shared" si="0"/>
        <v/>
      </c>
      <c r="L27" s="59"/>
      <c r="M27" s="35" t="s">
        <v>990</v>
      </c>
      <c r="N27" s="59"/>
      <c r="O27" s="35" t="s">
        <v>991</v>
      </c>
      <c r="P27" s="60"/>
      <c r="S27" s="29" t="str">
        <f t="shared" si="1"/>
        <v/>
      </c>
      <c r="T27" s="29" t="str">
        <f t="shared" si="2"/>
        <v/>
      </c>
    </row>
    <row r="28" spans="2:20" x14ac:dyDescent="0.45">
      <c r="B28" s="79">
        <v>20</v>
      </c>
      <c r="C28" s="57"/>
      <c r="D28" s="80" t="str">
        <f>IF($C28="","",INDEX(女子登録情報!$D:$D,MATCH($C28,女子登録情報!$A:$A,0)))</f>
        <v/>
      </c>
      <c r="E28" s="80" t="str">
        <f>IF($C28="","",INDEX(女子登録情報!$E:$E,MATCH($C28,女子登録情報!$A:$A,0)))</f>
        <v/>
      </c>
      <c r="F28" s="80" t="str">
        <f>IF($C28="","",INDEX(女子登録情報!$G:$G,MATCH($C28,女子登録情報!$A:$A,0)))</f>
        <v/>
      </c>
      <c r="G28" s="81" t="str">
        <f>IF($C28="","",INDEX(女子登録情報!$C:$C,MATCH($C28,女子登録情報!$A:$A,0)))</f>
        <v/>
      </c>
      <c r="H28" s="47"/>
      <c r="I28" s="58"/>
      <c r="J28" s="48"/>
      <c r="K28" s="35" t="str">
        <f t="shared" si="0"/>
        <v/>
      </c>
      <c r="L28" s="59"/>
      <c r="M28" s="35" t="s">
        <v>990</v>
      </c>
      <c r="N28" s="59"/>
      <c r="O28" s="35" t="s">
        <v>991</v>
      </c>
      <c r="P28" s="60"/>
      <c r="S28" s="29" t="str">
        <f t="shared" si="1"/>
        <v/>
      </c>
      <c r="T28" s="29" t="str">
        <f t="shared" si="2"/>
        <v/>
      </c>
    </row>
    <row r="29" spans="2:20" x14ac:dyDescent="0.45">
      <c r="B29" s="79">
        <v>21</v>
      </c>
      <c r="C29" s="57"/>
      <c r="D29" s="80" t="str">
        <f>IF($C29="","",INDEX(女子登録情報!$D:$D,MATCH($C29,女子登録情報!$A:$A,0)))</f>
        <v/>
      </c>
      <c r="E29" s="80" t="str">
        <f>IF($C29="","",INDEX(女子登録情報!$E:$E,MATCH($C29,女子登録情報!$A:$A,0)))</f>
        <v/>
      </c>
      <c r="F29" s="80" t="str">
        <f>IF($C29="","",INDEX(女子登録情報!$G:$G,MATCH($C29,女子登録情報!$A:$A,0)))</f>
        <v/>
      </c>
      <c r="G29" s="81" t="str">
        <f>IF($C29="","",INDEX(女子登録情報!$C:$C,MATCH($C29,女子登録情報!$A:$A,0)))</f>
        <v/>
      </c>
      <c r="H29" s="47"/>
      <c r="I29" s="58"/>
      <c r="J29" s="48"/>
      <c r="K29" s="35" t="str">
        <f t="shared" si="0"/>
        <v/>
      </c>
      <c r="L29" s="59"/>
      <c r="M29" s="35" t="s">
        <v>990</v>
      </c>
      <c r="N29" s="59"/>
      <c r="O29" s="35" t="s">
        <v>991</v>
      </c>
      <c r="P29" s="60"/>
      <c r="S29" s="29" t="str">
        <f t="shared" si="1"/>
        <v/>
      </c>
      <c r="T29" s="29" t="str">
        <f t="shared" si="2"/>
        <v/>
      </c>
    </row>
    <row r="30" spans="2:20" x14ac:dyDescent="0.45">
      <c r="B30" s="79">
        <v>22</v>
      </c>
      <c r="C30" s="57"/>
      <c r="D30" s="80" t="str">
        <f>IF($C30="","",INDEX(女子登録情報!$D:$D,MATCH($C30,女子登録情報!$A:$A,0)))</f>
        <v/>
      </c>
      <c r="E30" s="80" t="str">
        <f>IF($C30="","",INDEX(女子登録情報!$E:$E,MATCH($C30,女子登録情報!$A:$A,0)))</f>
        <v/>
      </c>
      <c r="F30" s="80" t="str">
        <f>IF($C30="","",INDEX(女子登録情報!$G:$G,MATCH($C30,女子登録情報!$A:$A,0)))</f>
        <v/>
      </c>
      <c r="G30" s="81" t="str">
        <f>IF($C30="","",INDEX(女子登録情報!$C:$C,MATCH($C30,女子登録情報!$A:$A,0)))</f>
        <v/>
      </c>
      <c r="H30" s="47"/>
      <c r="I30" s="58"/>
      <c r="J30" s="48"/>
      <c r="K30" s="35" t="str">
        <f t="shared" si="0"/>
        <v/>
      </c>
      <c r="L30" s="59"/>
      <c r="M30" s="35" t="s">
        <v>990</v>
      </c>
      <c r="N30" s="59"/>
      <c r="O30" s="35" t="s">
        <v>991</v>
      </c>
      <c r="P30" s="60"/>
      <c r="S30" s="29" t="str">
        <f t="shared" si="1"/>
        <v/>
      </c>
      <c r="T30" s="29" t="str">
        <f t="shared" si="2"/>
        <v/>
      </c>
    </row>
    <row r="31" spans="2:20" x14ac:dyDescent="0.45">
      <c r="B31" s="79">
        <v>23</v>
      </c>
      <c r="C31" s="57"/>
      <c r="D31" s="80" t="str">
        <f>IF($C31="","",INDEX(女子登録情報!$D:$D,MATCH($C31,女子登録情報!$A:$A,0)))</f>
        <v/>
      </c>
      <c r="E31" s="80" t="str">
        <f>IF($C31="","",INDEX(女子登録情報!$E:$E,MATCH($C31,女子登録情報!$A:$A,0)))</f>
        <v/>
      </c>
      <c r="F31" s="80" t="str">
        <f>IF($C31="","",INDEX(女子登録情報!$G:$G,MATCH($C31,女子登録情報!$A:$A,0)))</f>
        <v/>
      </c>
      <c r="G31" s="81" t="str">
        <f>IF($C31="","",INDEX(女子登録情報!$C:$C,MATCH($C31,女子登録情報!$A:$A,0)))</f>
        <v/>
      </c>
      <c r="H31" s="47"/>
      <c r="I31" s="58"/>
      <c r="J31" s="48"/>
      <c r="K31" s="35" t="str">
        <f t="shared" si="0"/>
        <v/>
      </c>
      <c r="L31" s="59"/>
      <c r="M31" s="35" t="s">
        <v>990</v>
      </c>
      <c r="N31" s="59"/>
      <c r="O31" s="35" t="s">
        <v>991</v>
      </c>
      <c r="P31" s="60"/>
      <c r="S31" s="29" t="str">
        <f t="shared" si="1"/>
        <v/>
      </c>
      <c r="T31" s="29" t="str">
        <f t="shared" si="2"/>
        <v/>
      </c>
    </row>
    <row r="32" spans="2:20" x14ac:dyDescent="0.45">
      <c r="B32" s="79">
        <v>24</v>
      </c>
      <c r="C32" s="57"/>
      <c r="D32" s="80" t="str">
        <f>IF($C32="","",INDEX(女子登録情報!$D:$D,MATCH($C32,女子登録情報!$A:$A,0)))</f>
        <v/>
      </c>
      <c r="E32" s="80" t="str">
        <f>IF($C32="","",INDEX(女子登録情報!$E:$E,MATCH($C32,女子登録情報!$A:$A,0)))</f>
        <v/>
      </c>
      <c r="F32" s="80" t="str">
        <f>IF($C32="","",INDEX(女子登録情報!$G:$G,MATCH($C32,女子登録情報!$A:$A,0)))</f>
        <v/>
      </c>
      <c r="G32" s="81" t="str">
        <f>IF($C32="","",INDEX(女子登録情報!$C:$C,MATCH($C32,女子登録情報!$A:$A,0)))</f>
        <v/>
      </c>
      <c r="H32" s="47"/>
      <c r="I32" s="58"/>
      <c r="J32" s="48"/>
      <c r="K32" s="35" t="str">
        <f t="shared" si="0"/>
        <v/>
      </c>
      <c r="L32" s="59"/>
      <c r="M32" s="35" t="s">
        <v>990</v>
      </c>
      <c r="N32" s="59"/>
      <c r="O32" s="35" t="s">
        <v>991</v>
      </c>
      <c r="P32" s="60"/>
      <c r="S32" s="29" t="str">
        <f t="shared" si="1"/>
        <v/>
      </c>
      <c r="T32" s="29" t="str">
        <f t="shared" si="2"/>
        <v/>
      </c>
    </row>
    <row r="33" spans="2:20" x14ac:dyDescent="0.45">
      <c r="B33" s="79">
        <v>25</v>
      </c>
      <c r="C33" s="57"/>
      <c r="D33" s="80" t="str">
        <f>IF($C33="","",INDEX(女子登録情報!$D:$D,MATCH($C33,女子登録情報!$A:$A,0)))</f>
        <v/>
      </c>
      <c r="E33" s="80" t="str">
        <f>IF($C33="","",INDEX(女子登録情報!$E:$E,MATCH($C33,女子登録情報!$A:$A,0)))</f>
        <v/>
      </c>
      <c r="F33" s="80" t="str">
        <f>IF($C33="","",INDEX(女子登録情報!$G:$G,MATCH($C33,女子登録情報!$A:$A,0)))</f>
        <v/>
      </c>
      <c r="G33" s="81" t="str">
        <f>IF($C33="","",INDEX(女子登録情報!$C:$C,MATCH($C33,女子登録情報!$A:$A,0)))</f>
        <v/>
      </c>
      <c r="H33" s="47"/>
      <c r="I33" s="58"/>
      <c r="J33" s="48"/>
      <c r="K33" s="35" t="str">
        <f t="shared" si="0"/>
        <v/>
      </c>
      <c r="L33" s="59"/>
      <c r="M33" s="35" t="s">
        <v>990</v>
      </c>
      <c r="N33" s="59"/>
      <c r="O33" s="35" t="s">
        <v>991</v>
      </c>
      <c r="P33" s="60"/>
      <c r="S33" s="29" t="str">
        <f t="shared" si="1"/>
        <v/>
      </c>
      <c r="T33" s="29" t="str">
        <f t="shared" si="2"/>
        <v/>
      </c>
    </row>
    <row r="34" spans="2:20" x14ac:dyDescent="0.45">
      <c r="B34" s="79">
        <v>26</v>
      </c>
      <c r="C34" s="57"/>
      <c r="D34" s="80" t="str">
        <f>IF($C34="","",INDEX(女子登録情報!$D:$D,MATCH($C34,女子登録情報!$A:$A,0)))</f>
        <v/>
      </c>
      <c r="E34" s="80" t="str">
        <f>IF($C34="","",INDEX(女子登録情報!$E:$E,MATCH($C34,女子登録情報!$A:$A,0)))</f>
        <v/>
      </c>
      <c r="F34" s="80" t="str">
        <f>IF($C34="","",INDEX(女子登録情報!$G:$G,MATCH($C34,女子登録情報!$A:$A,0)))</f>
        <v/>
      </c>
      <c r="G34" s="81" t="str">
        <f>IF($C34="","",INDEX(女子登録情報!$C:$C,MATCH($C34,女子登録情報!$A:$A,0)))</f>
        <v/>
      </c>
      <c r="H34" s="47"/>
      <c r="I34" s="58"/>
      <c r="J34" s="48"/>
      <c r="K34" s="35" t="str">
        <f t="shared" si="0"/>
        <v/>
      </c>
      <c r="L34" s="59"/>
      <c r="M34" s="35" t="s">
        <v>990</v>
      </c>
      <c r="N34" s="59"/>
      <c r="O34" s="35" t="s">
        <v>991</v>
      </c>
      <c r="P34" s="60"/>
      <c r="S34" s="29" t="str">
        <f t="shared" si="1"/>
        <v/>
      </c>
      <c r="T34" s="29" t="str">
        <f t="shared" si="2"/>
        <v/>
      </c>
    </row>
    <row r="35" spans="2:20" x14ac:dyDescent="0.45">
      <c r="B35" s="79">
        <v>27</v>
      </c>
      <c r="C35" s="57"/>
      <c r="D35" s="80" t="str">
        <f>IF($C35="","",INDEX(女子登録情報!$D:$D,MATCH($C35,女子登録情報!$A:$A,0)))</f>
        <v/>
      </c>
      <c r="E35" s="80" t="str">
        <f>IF($C35="","",INDEX(女子登録情報!$E:$E,MATCH($C35,女子登録情報!$A:$A,0)))</f>
        <v/>
      </c>
      <c r="F35" s="80" t="str">
        <f>IF($C35="","",INDEX(女子登録情報!$G:$G,MATCH($C35,女子登録情報!$A:$A,0)))</f>
        <v/>
      </c>
      <c r="G35" s="81" t="str">
        <f>IF($C35="","",INDEX(女子登録情報!$C:$C,MATCH($C35,女子登録情報!$A:$A,0)))</f>
        <v/>
      </c>
      <c r="H35" s="47"/>
      <c r="I35" s="58"/>
      <c r="J35" s="48"/>
      <c r="K35" s="35" t="str">
        <f t="shared" si="0"/>
        <v/>
      </c>
      <c r="L35" s="59"/>
      <c r="M35" s="35" t="s">
        <v>990</v>
      </c>
      <c r="N35" s="59"/>
      <c r="O35" s="35" t="s">
        <v>991</v>
      </c>
      <c r="P35" s="60"/>
      <c r="S35" s="29" t="str">
        <f t="shared" si="1"/>
        <v/>
      </c>
      <c r="T35" s="29" t="str">
        <f t="shared" si="2"/>
        <v/>
      </c>
    </row>
    <row r="36" spans="2:20" x14ac:dyDescent="0.45">
      <c r="B36" s="79">
        <v>28</v>
      </c>
      <c r="C36" s="57"/>
      <c r="D36" s="80" t="str">
        <f>IF($C36="","",INDEX(女子登録情報!$D:$D,MATCH($C36,女子登録情報!$A:$A,0)))</f>
        <v/>
      </c>
      <c r="E36" s="80" t="str">
        <f>IF($C36="","",INDEX(女子登録情報!$E:$E,MATCH($C36,女子登録情報!$A:$A,0)))</f>
        <v/>
      </c>
      <c r="F36" s="80" t="str">
        <f>IF($C36="","",INDEX(女子登録情報!$G:$G,MATCH($C36,女子登録情報!$A:$A,0)))</f>
        <v/>
      </c>
      <c r="G36" s="81" t="str">
        <f>IF($C36="","",INDEX(女子登録情報!$C:$C,MATCH($C36,女子登録情報!$A:$A,0)))</f>
        <v/>
      </c>
      <c r="H36" s="47"/>
      <c r="I36" s="58"/>
      <c r="J36" s="48"/>
      <c r="K36" s="35" t="str">
        <f t="shared" si="0"/>
        <v/>
      </c>
      <c r="L36" s="59"/>
      <c r="M36" s="35" t="s">
        <v>990</v>
      </c>
      <c r="N36" s="59"/>
      <c r="O36" s="35" t="s">
        <v>991</v>
      </c>
      <c r="P36" s="60"/>
      <c r="S36" s="29" t="str">
        <f t="shared" si="1"/>
        <v/>
      </c>
      <c r="T36" s="29" t="str">
        <f t="shared" si="2"/>
        <v/>
      </c>
    </row>
    <row r="37" spans="2:20" x14ac:dyDescent="0.45">
      <c r="B37" s="79">
        <v>29</v>
      </c>
      <c r="C37" s="57"/>
      <c r="D37" s="80" t="str">
        <f>IF($C37="","",INDEX(女子登録情報!$D:$D,MATCH($C37,女子登録情報!$A:$A,0)))</f>
        <v/>
      </c>
      <c r="E37" s="80" t="str">
        <f>IF($C37="","",INDEX(女子登録情報!$E:$E,MATCH($C37,女子登録情報!$A:$A,0)))</f>
        <v/>
      </c>
      <c r="F37" s="80" t="str">
        <f>IF($C37="","",INDEX(女子登録情報!$G:$G,MATCH($C37,女子登録情報!$A:$A,0)))</f>
        <v/>
      </c>
      <c r="G37" s="81" t="str">
        <f>IF($C37="","",INDEX(女子登録情報!$C:$C,MATCH($C37,女子登録情報!$A:$A,0)))</f>
        <v/>
      </c>
      <c r="H37" s="47"/>
      <c r="I37" s="58"/>
      <c r="J37" s="48"/>
      <c r="K37" s="35" t="str">
        <f t="shared" si="0"/>
        <v/>
      </c>
      <c r="L37" s="59"/>
      <c r="M37" s="35" t="s">
        <v>990</v>
      </c>
      <c r="N37" s="59"/>
      <c r="O37" s="35" t="s">
        <v>991</v>
      </c>
      <c r="P37" s="60"/>
      <c r="S37" s="29" t="str">
        <f t="shared" si="1"/>
        <v/>
      </c>
      <c r="T37" s="29" t="str">
        <f t="shared" si="2"/>
        <v/>
      </c>
    </row>
    <row r="38" spans="2:20" ht="18.600000000000001" thickBot="1" x14ac:dyDescent="0.5">
      <c r="B38" s="82">
        <v>30</v>
      </c>
      <c r="C38" s="61"/>
      <c r="D38" s="83" t="str">
        <f>IF($C38="","",INDEX(女子登録情報!$D:$D,MATCH($C38,女子登録情報!$A:$A,0)))</f>
        <v/>
      </c>
      <c r="E38" s="83" t="str">
        <f>IF($C38="","",INDEX(女子登録情報!$E:$E,MATCH($C38,女子登録情報!$A:$A,0)))</f>
        <v/>
      </c>
      <c r="F38" s="83" t="str">
        <f>IF($C38="","",INDEX(女子登録情報!$G:$G,MATCH($C38,女子登録情報!$A:$A,0)))</f>
        <v/>
      </c>
      <c r="G38" s="84" t="str">
        <f>IF($C38="","",INDEX(女子登録情報!$C:$C,MATCH($C38,女子登録情報!$A:$A,0)))</f>
        <v/>
      </c>
      <c r="H38" s="62"/>
      <c r="I38" s="63"/>
      <c r="J38" s="64"/>
      <c r="K38" s="85" t="str">
        <f t="shared" si="0"/>
        <v/>
      </c>
      <c r="L38" s="65"/>
      <c r="M38" s="85" t="s">
        <v>990</v>
      </c>
      <c r="N38" s="65"/>
      <c r="O38" s="85" t="s">
        <v>991</v>
      </c>
      <c r="P38" s="66"/>
      <c r="S38" s="30" t="str">
        <f t="shared" si="1"/>
        <v/>
      </c>
      <c r="T38" s="30" t="str">
        <f t="shared" si="2"/>
        <v/>
      </c>
    </row>
    <row r="39" spans="2:20" x14ac:dyDescent="0.45"/>
  </sheetData>
  <sheetProtection sheet="1" objects="1" scenarios="1" selectLockedCells="1"/>
  <mergeCells count="18">
    <mergeCell ref="B4:F4"/>
    <mergeCell ref="H4:P4"/>
    <mergeCell ref="B1:P1"/>
    <mergeCell ref="B2:F2"/>
    <mergeCell ref="I2:P2"/>
    <mergeCell ref="B3:F3"/>
    <mergeCell ref="I3:P3"/>
    <mergeCell ref="J8:P8"/>
    <mergeCell ref="B5:E5"/>
    <mergeCell ref="H5:P5"/>
    <mergeCell ref="B7:B8"/>
    <mergeCell ref="C7:C8"/>
    <mergeCell ref="D7:D8"/>
    <mergeCell ref="E7:E8"/>
    <mergeCell ref="F7:F8"/>
    <mergeCell ref="G7:G8"/>
    <mergeCell ref="H7:H8"/>
    <mergeCell ref="I7:P7"/>
  </mergeCells>
  <phoneticPr fontId="2"/>
  <conditionalFormatting sqref="C9:C38 H9:J38 L9:L38 N9:N38 P9:P38">
    <cfRule type="cellIs" dxfId="7" priority="1" operator="notEqual">
      <formula>""</formula>
    </cfRule>
  </conditionalFormatting>
  <conditionalFormatting sqref="C10:C38">
    <cfRule type="expression" dxfId="6" priority="7">
      <formula>$C9&lt;&gt;""</formula>
    </cfRule>
  </conditionalFormatting>
  <conditionalFormatting sqref="H9:H38">
    <cfRule type="expression" dxfId="5" priority="6">
      <formula>$C9&lt;&gt;""</formula>
    </cfRule>
  </conditionalFormatting>
  <conditionalFormatting sqref="I9:I38">
    <cfRule type="expression" dxfId="4" priority="2">
      <formula>$H9&lt;&gt;""</formula>
    </cfRule>
  </conditionalFormatting>
  <conditionalFormatting sqref="J9:J38">
    <cfRule type="expression" dxfId="3" priority="4">
      <formula>$I9="ハーフマラソン"</formula>
    </cfRule>
  </conditionalFormatting>
  <conditionalFormatting sqref="L9:L38 N9:N38">
    <cfRule type="expression" dxfId="2" priority="5">
      <formula>$I9&lt;&gt;""</formula>
    </cfRule>
  </conditionalFormatting>
  <conditionalFormatting sqref="P9:P38">
    <cfRule type="expression" dxfId="1" priority="3">
      <formula>AND($I9&lt;&gt;"ハーフマラソン",$I9&lt;&gt;"")</formula>
    </cfRule>
  </conditionalFormatting>
  <dataValidations count="6">
    <dataValidation type="whole" imeMode="disabled" operator="lessThanOrEqual" allowBlank="1" showInputMessage="1" showErrorMessage="1" errorTitle="エラー" error="正しい記録を入力してください" sqref="P9:P38" xr:uid="{00000000-0002-0000-0900-000000000000}">
      <formula1>99</formula1>
    </dataValidation>
    <dataValidation type="whole" imeMode="disabled" operator="lessThanOrEqual" allowBlank="1" showInputMessage="1" showErrorMessage="1" errorTitle="エラー" error="正しい記録を入力してください" sqref="L9:L38 N9:N38" xr:uid="{00000000-0002-0000-0900-000001000000}">
      <formula1>59</formula1>
    </dataValidation>
    <dataValidation type="custom" imeMode="disabled" allowBlank="1" showInputMessage="1" showErrorMessage="1" errorTitle="エラー" error="上の欄から順に登録番号を入力してください" sqref="C9:C38" xr:uid="{00000000-0002-0000-0900-000002000000}">
      <formula1>$T9=""</formula1>
    </dataValidation>
    <dataValidation type="list" imeMode="disabled" allowBlank="1" showInputMessage="1" showErrorMessage="1" errorTitle="エラー" error="正しい種目を選択してください" sqref="I9:I38" xr:uid="{00000000-0002-0000-0900-000003000000}">
      <formula1>女子リスト</formula1>
    </dataValidation>
    <dataValidation type="list" imeMode="disabled" allowBlank="1" showInputMessage="1" showErrorMessage="1" errorTitle="エラー" error="リストから種目を選択してください" sqref="H9:H38" xr:uid="{00000000-0002-0000-0900-000004000000}">
      <formula1>オープン女子</formula1>
    </dataValidation>
    <dataValidation imeMode="disabled" allowBlank="1" showInputMessage="1" showErrorMessage="1" sqref="J9:J38" xr:uid="{00000000-0002-0000-0900-000005000000}"/>
  </dataValidations>
  <printOptions horizontalCentered="1"/>
  <pageMargins left="0.7" right="0.7" top="0.75" bottom="0.75" header="0.3" footer="0.3"/>
  <pageSetup paperSize="9" scale="56" fitToHeight="0" orientation="portrait" r:id="rId1"/>
  <colBreaks count="1" manualBreakCount="1">
    <brk id="16"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59999389629810485"/>
  </sheetPr>
  <dimension ref="A1:J14"/>
  <sheetViews>
    <sheetView zoomScaleNormal="100" workbookViewId="0"/>
  </sheetViews>
  <sheetFormatPr defaultColWidth="0" defaultRowHeight="18" zeroHeight="1" x14ac:dyDescent="0.45"/>
  <cols>
    <col min="1" max="1" width="8.59765625" style="1" customWidth="1"/>
    <col min="2" max="2" width="14.3984375" style="1" bestFit="1" customWidth="1"/>
    <col min="3" max="3" width="7.5" style="1" bestFit="1" customWidth="1"/>
    <col min="4" max="6" width="5" style="1" bestFit="1" customWidth="1"/>
    <col min="7" max="9" width="9.09765625" style="1" bestFit="1" customWidth="1"/>
    <col min="10" max="10" width="8.59765625" style="1" customWidth="1"/>
    <col min="11" max="16384" width="8.59765625" style="1" hidden="1"/>
  </cols>
  <sheetData>
    <row r="1" spans="2:9" x14ac:dyDescent="0.45"/>
    <row r="2" spans="2:9" ht="22.2" x14ac:dyDescent="0.45">
      <c r="B2" s="254" t="str">
        <f>編集用!$D$2&amp;" ロードの部"</f>
        <v>第103回関西学生陸上競技対校選手権大会 ロードの部</v>
      </c>
      <c r="C2" s="254"/>
      <c r="D2" s="254"/>
      <c r="E2" s="254"/>
      <c r="F2" s="254"/>
      <c r="G2" s="254"/>
      <c r="H2" s="254"/>
      <c r="I2" s="254"/>
    </row>
    <row r="3" spans="2:9" ht="20.399999999999999" thickBot="1" x14ac:dyDescent="0.5">
      <c r="B3" s="255" t="str">
        <f>IF(申込書!$D$3="","",申込書!$D$3)</f>
        <v/>
      </c>
      <c r="C3" s="255"/>
      <c r="D3" s="255"/>
      <c r="E3" s="255"/>
      <c r="F3" s="256" t="str">
        <f ca="1">IF($B$3="","",TODAY())</f>
        <v/>
      </c>
      <c r="G3" s="257"/>
      <c r="H3" s="257"/>
      <c r="I3" s="258"/>
    </row>
    <row r="4" spans="2:9" ht="18.600000000000001" thickTop="1" x14ac:dyDescent="0.45">
      <c r="B4" s="259" t="s">
        <v>1107</v>
      </c>
      <c r="C4" s="259"/>
      <c r="D4" s="261" t="s">
        <v>1113</v>
      </c>
      <c r="E4" s="261"/>
      <c r="F4" s="261"/>
      <c r="G4" s="261" t="s">
        <v>1108</v>
      </c>
      <c r="H4" s="261"/>
      <c r="I4" s="261"/>
    </row>
    <row r="5" spans="2:9" x14ac:dyDescent="0.45">
      <c r="B5" s="254"/>
      <c r="C5" s="254"/>
      <c r="D5" s="86" t="s">
        <v>2</v>
      </c>
      <c r="E5" s="86" t="s">
        <v>3</v>
      </c>
      <c r="F5" s="86" t="s">
        <v>1107</v>
      </c>
      <c r="G5" s="86" t="s">
        <v>2</v>
      </c>
      <c r="H5" s="86" t="s">
        <v>3</v>
      </c>
      <c r="I5" s="86" t="s">
        <v>1107</v>
      </c>
    </row>
    <row r="6" spans="2:9" x14ac:dyDescent="0.45">
      <c r="B6" s="260"/>
      <c r="C6" s="260"/>
      <c r="D6" s="87">
        <f>SUM($D$9,$D$13)</f>
        <v>0</v>
      </c>
      <c r="E6" s="87">
        <f>SUM($E$9,$E$13)</f>
        <v>0</v>
      </c>
      <c r="F6" s="87">
        <f>SUM($D$6:$E$6)</f>
        <v>0</v>
      </c>
      <c r="G6" s="88">
        <f>IFERROR(SUM($G$9,$G$13),"")</f>
        <v>0</v>
      </c>
      <c r="H6" s="88">
        <f>IFERROR(SUM($H$9,$H$13),"")</f>
        <v>0</v>
      </c>
      <c r="I6" s="88">
        <f>IFERROR(SUM($G$6:$H$6),"")</f>
        <v>0</v>
      </c>
    </row>
    <row r="7" spans="2:9" ht="22.2" x14ac:dyDescent="0.45">
      <c r="B7" s="250" t="s">
        <v>1114</v>
      </c>
      <c r="C7" s="251"/>
      <c r="D7" s="251"/>
      <c r="E7" s="251"/>
      <c r="F7" s="251"/>
      <c r="G7" s="251"/>
      <c r="H7" s="251"/>
      <c r="I7" s="252"/>
    </row>
    <row r="8" spans="2:9" x14ac:dyDescent="0.45">
      <c r="B8" s="89" t="s">
        <v>1</v>
      </c>
      <c r="C8" s="89" t="s">
        <v>1109</v>
      </c>
      <c r="D8" s="89" t="s">
        <v>1110</v>
      </c>
      <c r="E8" s="89" t="s">
        <v>1111</v>
      </c>
      <c r="F8" s="89" t="s">
        <v>1112</v>
      </c>
      <c r="G8" s="89" t="s">
        <v>1110</v>
      </c>
      <c r="H8" s="89" t="s">
        <v>1111</v>
      </c>
      <c r="I8" s="89" t="s">
        <v>1112</v>
      </c>
    </row>
    <row r="9" spans="2:9" x14ac:dyDescent="0.45">
      <c r="B9" s="90" t="str">
        <f>IF(編集用!$P$6=1,"ハーフマラソン","")</f>
        <v>ハーフマラソン</v>
      </c>
      <c r="C9" s="91">
        <f>IF(編集用!$P$6=1,編集用!$Q$6,"")</f>
        <v>2500</v>
      </c>
      <c r="D9" s="90">
        <f>IF(編集用!$L$6=TRUE,SUM(男子対校の部申込!$R$8:$R$10),"")</f>
        <v>0</v>
      </c>
      <c r="E9" s="90" t="str">
        <f>IF(編集用!$L$10=TRUE,SUM(女子対校の部申込!$R$8:$R$10),"")</f>
        <v/>
      </c>
      <c r="F9" s="90">
        <f>IF($B9="","",SUM($D9:$E9))</f>
        <v>0</v>
      </c>
      <c r="G9" s="91">
        <f>IFERROR(IF($B9="","",$C9*$D9),"")</f>
        <v>0</v>
      </c>
      <c r="H9" s="91" t="str">
        <f>IFERROR(IF($B9="","",$C9*$E9),"")</f>
        <v/>
      </c>
      <c r="I9" s="91">
        <f>IFERROR(IF($B9="","",SUM($G9:$H9)),"")</f>
        <v>0</v>
      </c>
    </row>
    <row r="10" spans="2:9" ht="2.4" hidden="1" customHeight="1" thickBot="1" x14ac:dyDescent="0.5">
      <c r="B10" s="92"/>
      <c r="C10" s="93"/>
      <c r="G10" s="93"/>
      <c r="H10" s="93"/>
      <c r="I10" s="94"/>
    </row>
    <row r="11" spans="2:9" ht="22.2" x14ac:dyDescent="0.45">
      <c r="B11" s="253" t="str">
        <f>IF(編集用!$P$8=1,"オープンの部","")</f>
        <v/>
      </c>
      <c r="C11" s="253"/>
      <c r="D11" s="253"/>
      <c r="E11" s="253"/>
      <c r="F11" s="253"/>
      <c r="G11" s="253"/>
      <c r="H11" s="253"/>
      <c r="I11" s="253"/>
    </row>
    <row r="12" spans="2:9" x14ac:dyDescent="0.45">
      <c r="B12" s="1" t="str">
        <f>IF(編集用!$P$8=1,"種目","")</f>
        <v/>
      </c>
      <c r="C12" s="1" t="str">
        <f>IF(編集用!$P$8=1,"単価","")</f>
        <v/>
      </c>
      <c r="D12" s="1" t="str">
        <f>IF(編集用!$P$8=1,"男子","")</f>
        <v/>
      </c>
      <c r="E12" s="1" t="str">
        <f>IF(編集用!$P$8=1,"女子","")</f>
        <v/>
      </c>
      <c r="F12" s="1" t="str">
        <f>IF(編集用!$P$8=1,"小計","")</f>
        <v/>
      </c>
      <c r="G12" s="1" t="str">
        <f>IF(編集用!$P$8=1,"男子","")</f>
        <v/>
      </c>
      <c r="H12" s="1" t="str">
        <f>IF(編集用!$P$8=1,"女子","")</f>
        <v/>
      </c>
      <c r="I12" s="1" t="str">
        <f>IF(編集用!$P$8=1,"小計","")</f>
        <v/>
      </c>
    </row>
    <row r="13" spans="2:9" x14ac:dyDescent="0.45">
      <c r="B13" s="1" t="str">
        <f>IF(編集用!$P$8=1,"ハーフマラソン","")</f>
        <v/>
      </c>
      <c r="C13" s="93" t="str">
        <f>IF(編集用!$P$8=1,編集用!$Q$8,"")</f>
        <v/>
      </c>
      <c r="D13" s="1" t="str">
        <f>IF(編集用!$L$8=TRUE,SUM(男子オープンの部申込!$S$9:$S$38),"")</f>
        <v/>
      </c>
      <c r="E13" s="1" t="str">
        <f>IF(編集用!$L$12=TRUE,SUM(女子オープンの部申込!$S$9:$S$38),"")</f>
        <v/>
      </c>
      <c r="F13" s="1" t="str">
        <f>IF($B13="","",SUM($D13:$E13))</f>
        <v/>
      </c>
      <c r="G13" s="93" t="str">
        <f>IFERROR(IF($B13="","",$C13*$D13),"")</f>
        <v/>
      </c>
      <c r="H13" s="93" t="str">
        <f>IFERROR(IF($B13="","",$C13*$E13),"")</f>
        <v/>
      </c>
      <c r="I13" s="93" t="str">
        <f>IFERROR(IF($B13="","",SUM($G13:$H13)),"")</f>
        <v/>
      </c>
    </row>
    <row r="14" spans="2:9" x14ac:dyDescent="0.45"/>
  </sheetData>
  <sheetProtection sheet="1" objects="1" scenarios="1" selectLockedCells="1"/>
  <mergeCells count="8">
    <mergeCell ref="B7:I7"/>
    <mergeCell ref="B11:I11"/>
    <mergeCell ref="B2:I2"/>
    <mergeCell ref="B3:E3"/>
    <mergeCell ref="F3:I3"/>
    <mergeCell ref="B4:C6"/>
    <mergeCell ref="D4:F4"/>
    <mergeCell ref="G4:I4"/>
  </mergeCells>
  <phoneticPr fontId="2"/>
  <conditionalFormatting sqref="B11:I13">
    <cfRule type="expression" dxfId="0" priority="1">
      <formula>$B$11&lt;&gt;""</formula>
    </cfRule>
  </conditionalFormatting>
  <pageMargins left="0.7" right="0.7" top="0.75" bottom="0.75" header="0.3" footer="0.3"/>
  <pageSetup paperSize="9" scale="97"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399"/>
  <sheetViews>
    <sheetView zoomScale="80" zoomScaleNormal="80" workbookViewId="0">
      <selection activeCell="A31" sqref="A31"/>
    </sheetView>
  </sheetViews>
  <sheetFormatPr defaultColWidth="8.59765625" defaultRowHeight="15" zeroHeight="1" x14ac:dyDescent="0.45"/>
  <cols>
    <col min="1" max="1" width="8.59765625" style="9" bestFit="1" customWidth="1"/>
    <col min="2" max="2" width="5.3984375" style="9" bestFit="1" customWidth="1"/>
    <col min="3" max="3" width="13.8984375" style="9" bestFit="1" customWidth="1"/>
    <col min="4" max="4" width="11.8984375" style="9" customWidth="1"/>
    <col min="5" max="5" width="8.59765625" style="9" bestFit="1" customWidth="1"/>
    <col min="6" max="6" width="9.59765625" style="9" bestFit="1" customWidth="1"/>
    <col min="7" max="7" width="13" style="9" bestFit="1" customWidth="1"/>
    <col min="8" max="8" width="8.3984375" style="9" bestFit="1" customWidth="1"/>
    <col min="9" max="9" width="13.8984375" style="9" bestFit="1" customWidth="1"/>
    <col min="10" max="10" width="5" style="9" bestFit="1" customWidth="1"/>
    <col min="11" max="11" width="9.5" style="9" bestFit="1" customWidth="1"/>
    <col min="12" max="12" width="8.59765625" style="9" bestFit="1" customWidth="1"/>
    <col min="13" max="13" width="5" style="9" bestFit="1" customWidth="1"/>
    <col min="14" max="14" width="11.09765625" style="9" bestFit="1" customWidth="1"/>
    <col min="15" max="15" width="5" style="9" bestFit="1" customWidth="1"/>
    <col min="16" max="16" width="9.5" style="9" bestFit="1" customWidth="1"/>
    <col min="17" max="17" width="8.59765625" style="9" bestFit="1" customWidth="1"/>
    <col min="18" max="18" width="5" style="9" bestFit="1" customWidth="1"/>
    <col min="19" max="19" width="11.09765625" style="9" bestFit="1" customWidth="1"/>
    <col min="20" max="20" width="7" style="9" bestFit="1" customWidth="1"/>
    <col min="21" max="21" width="11.59765625" style="9" bestFit="1" customWidth="1"/>
    <col min="22" max="22" width="8.09765625" style="9" bestFit="1" customWidth="1"/>
    <col min="23" max="23" width="7.09765625" style="9" bestFit="1" customWidth="1"/>
    <col min="24" max="24" width="8.59765625" style="9" bestFit="1" customWidth="1"/>
    <col min="25" max="25" width="8.59765625" style="9"/>
    <col min="26" max="26" width="7.09765625" style="9" bestFit="1" customWidth="1"/>
    <col min="27" max="27" width="9.8984375" style="9" bestFit="1" customWidth="1"/>
    <col min="28" max="16384" width="8.59765625" style="9"/>
  </cols>
  <sheetData>
    <row r="1" spans="1:9" x14ac:dyDescent="0.45">
      <c r="A1" s="9" t="s">
        <v>1000</v>
      </c>
      <c r="B1" s="9" t="s">
        <v>1001</v>
      </c>
      <c r="C1" s="9" t="s">
        <v>851</v>
      </c>
      <c r="D1" s="9" t="s">
        <v>1</v>
      </c>
      <c r="E1" s="9" t="s">
        <v>1022</v>
      </c>
      <c r="F1" s="9" t="s">
        <v>7</v>
      </c>
      <c r="G1" s="9" t="s">
        <v>1116</v>
      </c>
      <c r="H1" s="9" t="s">
        <v>1104</v>
      </c>
      <c r="I1" s="9" t="s">
        <v>1105</v>
      </c>
    </row>
    <row r="2" spans="1:9" x14ac:dyDescent="0.45">
      <c r="A2" s="10" t="str">
        <f>IF($B2="","",INDEX(男子登録情報!$R:$R,MATCH($B2,男子登録情報!$B:$B,0)))</f>
        <v/>
      </c>
      <c r="B2" s="9" t="str">
        <f>IF(男子対校の部申込!$G$8="","",男子対校の部申込!$G$8)</f>
        <v/>
      </c>
      <c r="C2" s="9" t="str">
        <f>$I2</f>
        <v xml:space="preserve"> </v>
      </c>
      <c r="D2" s="9" t="str">
        <f>IF($B2="","","ハーフマラソン")</f>
        <v/>
      </c>
      <c r="E2" s="9" t="str">
        <f>IF($D2="","",INDEX(リスト!$I:$I,MATCH($D2,リスト!$G:$G,0)))</f>
        <v/>
      </c>
      <c r="F2" s="9" t="str">
        <f>IF($B2="","",IF(INDEX(リスト!$A:$A,MATCH(男子対校の部申込!$B$3,リスト!$B:$B,0))=1,編集用!$F$12,編集用!$F$14))</f>
        <v/>
      </c>
      <c r="G2" s="9" t="str">
        <f>IF($B2="","",男子対校の部申込!$C$11)</f>
        <v/>
      </c>
      <c r="H2" s="9" t="str">
        <f>IF($G2="","",IF($G2="ハーフマラソン",RIGHT(10000000+男子対校の部申込!$I$11*1000000+男子対校の部申込!$K$11*10000+男子対校の部申込!$M$11*100,7),RIGHT(10000000+男子対校の部申込!$K$11*10000+男子対校の部申込!$M$11*100+男子対校の部申込!$O$11,7)))</f>
        <v/>
      </c>
      <c r="I2" s="9" t="str">
        <f>$E2&amp;$F2&amp;" "&amp;$H2</f>
        <v xml:space="preserve"> </v>
      </c>
    </row>
    <row r="3" spans="1:9" x14ac:dyDescent="0.45">
      <c r="A3" s="10" t="str">
        <f>IF($B3="","",INDEX(男子登録情報!$R:$R,MATCH($B3,男子登録情報!$B:$B,0)))</f>
        <v/>
      </c>
      <c r="B3" s="9" t="str">
        <f>IF(男子対校の部申込!$G$28="","",男子対校の部申込!$G$28)</f>
        <v/>
      </c>
      <c r="C3" s="9" t="str">
        <f>$I3</f>
        <v xml:space="preserve"> </v>
      </c>
      <c r="D3" s="9" t="str">
        <f>IF($B3="","","ハーフマラソン")</f>
        <v/>
      </c>
      <c r="E3" s="9" t="str">
        <f>IF($D3="","",INDEX(リスト!$I:$I,MATCH($D3,リスト!$G:$G,0)))</f>
        <v/>
      </c>
      <c r="F3" s="9" t="str">
        <f>IF($B3="","",IF(INDEX(リスト!$A:$A,MATCH(男子対校の部申込!$B$3,リスト!$B:$B,0))=1,編集用!$F$12,編集用!$F$14))</f>
        <v/>
      </c>
      <c r="G3" s="9" t="str">
        <f>IF($B3="","",男子対校の部申込!$C$31)</f>
        <v/>
      </c>
      <c r="H3" s="9" t="str">
        <f>IF($G3="","",IF($G3="ハーフマラソン",RIGHT(10000000+男子対校の部申込!$I$31*1000000+男子対校の部申込!$K$31*10000+男子対校の部申込!$M$31*100,7),RIGHT(10000000+男子対校の部申込!$K$31*10000+男子対校の部申込!$M$31*100+男子対校の部申込!$O$31,7)))</f>
        <v/>
      </c>
      <c r="I3" s="9" t="str">
        <f>$E3&amp;$F3&amp;" "&amp;$H3</f>
        <v xml:space="preserve"> </v>
      </c>
    </row>
    <row r="4" spans="1:9" x14ac:dyDescent="0.45">
      <c r="A4" s="10" t="str">
        <f>IF($B4="","",INDEX(男子登録情報!$R:$R,MATCH($B4,男子登録情報!$B:$B,0)))</f>
        <v/>
      </c>
      <c r="B4" s="9" t="str">
        <f>IF(男子対校の部申込!$G$48="","",男子対校の部申込!$G$48)</f>
        <v/>
      </c>
      <c r="C4" s="9" t="str">
        <f>$I4</f>
        <v xml:space="preserve"> </v>
      </c>
      <c r="D4" s="9" t="str">
        <f>IF($B4="","","ハーフマラソン")</f>
        <v/>
      </c>
      <c r="E4" s="9" t="str">
        <f>IF($D4="","",INDEX(リスト!$I:$I,MATCH($D4,リスト!$G:$G,0)))</f>
        <v/>
      </c>
      <c r="F4" s="9" t="str">
        <f>IF($B4="","",IF(INDEX(リスト!$A:$A,MATCH(男子対校の部申込!$B$3,リスト!$B:$B,0))=1,編集用!$F$12,編集用!$F$14))</f>
        <v/>
      </c>
      <c r="G4" s="9" t="str">
        <f>IF($B4="","",男子対校の部申込!$C$51)</f>
        <v/>
      </c>
      <c r="H4" s="9" t="str">
        <f>IF($G4="","",IF($G4="ハーフマラソン",RIGHT(10000000+男子対校の部申込!$I$51*1000000+男子対校の部申込!$K$51*10000+男子対校の部申込!$M$51*100,7),RIGHT(10000000+男子対校の部申込!$K$51*10000+男子対校の部申込!$M$51*100+男子対校の部申込!$O$51,7)))</f>
        <v/>
      </c>
      <c r="I4" s="9" t="str">
        <f>$E4&amp;$F4&amp;" "&amp;$H4</f>
        <v xml:space="preserve"> </v>
      </c>
    </row>
    <row r="5" spans="1:9" x14ac:dyDescent="0.45"/>
    <row r="6" spans="1:9" x14ac:dyDescent="0.45">
      <c r="A6" s="11" t="str">
        <f>IF($B6="","",INDEX(女子登録情報!$O:$O,MATCH($B6,女子登録情報!$A:$A,0)))</f>
        <v/>
      </c>
      <c r="B6" s="9" t="str">
        <f>IF(女子対校の部申込!$G$8="","",女子対校の部申込!$G$8)</f>
        <v/>
      </c>
      <c r="C6" s="9" t="str">
        <f>$I6</f>
        <v xml:space="preserve"> </v>
      </c>
      <c r="D6" s="9" t="str">
        <f>IF($B6="","","ハーフマラソン")</f>
        <v/>
      </c>
      <c r="E6" s="9" t="str">
        <f>IF($D6="","",INDEX(リスト!$L:$L,MATCH($D6,リスト!$J:$J,0)))</f>
        <v/>
      </c>
      <c r="F6" s="9" t="str">
        <f>IF($B6="","",編集用!$F$16)</f>
        <v/>
      </c>
      <c r="G6" s="9" t="str">
        <f>IF($B6="","",女子対校の部申込!$C$11)</f>
        <v/>
      </c>
      <c r="H6" s="9" t="str">
        <f>IF($G6="","",IF($G6="ハーフマラソン",RIGHT(10000000+女子対校の部申込!$I$11*1000000+女子対校の部申込!$K$11*10000+女子対校の部申込!$M$11*100,7),RIGHT(10000000+女子対校の部申込!$K$11*10000+女子対校の部申込!$M$11*100+女子対校の部申込!$O$11,7)))</f>
        <v/>
      </c>
      <c r="I6" s="9" t="str">
        <f>$E6&amp;$F6&amp;" "&amp;$H6</f>
        <v xml:space="preserve"> </v>
      </c>
    </row>
    <row r="7" spans="1:9" x14ac:dyDescent="0.45">
      <c r="A7" s="9" t="str">
        <f>IF($B7="","",INDEX(女子登録情報!$O:$O,MATCH($B7,女子登録情報!$A:$A,0)))</f>
        <v/>
      </c>
      <c r="B7" s="9" t="str">
        <f>IF(女子対校の部申込!$G$30="","",女子対校の部申込!$G$30)</f>
        <v/>
      </c>
      <c r="C7" s="9" t="str">
        <f>$I7</f>
        <v xml:space="preserve"> </v>
      </c>
      <c r="D7" s="9" t="str">
        <f>IF($B7="","","ハーフマラソン")</f>
        <v/>
      </c>
      <c r="E7" s="9" t="str">
        <f>IF($D7="","",INDEX(リスト!$L:$L,MATCH($D7,リスト!$J:$J,0)))</f>
        <v/>
      </c>
      <c r="F7" s="9" t="str">
        <f>IF($B7="","",編集用!$F$16)</f>
        <v/>
      </c>
      <c r="G7" s="9" t="str">
        <f>IF($B7="","",女子対校の部申込!$C$33)</f>
        <v/>
      </c>
      <c r="H7" s="9" t="str">
        <f>IF($G7="","",IF($G7="ハーフマラソン",RIGHT(10000000+女子対校の部申込!$I$33*1000000+女子対校の部申込!$K$33*10000+女子対校の部申込!$M$33*100,7),RIGHT(10000000+女子対校の部申込!$K$33*10000+女子対校の部申込!$M$33*100+女子対校の部申込!$O$33,7)))</f>
        <v/>
      </c>
      <c r="I7" s="9" t="str">
        <f>$E7&amp;$F7&amp;" "&amp;$H7</f>
        <v xml:space="preserve"> </v>
      </c>
    </row>
    <row r="8" spans="1:9" x14ac:dyDescent="0.45">
      <c r="A8" s="9" t="str">
        <f>IF($B8="","",INDEX(女子登録情報!$O:$O,MATCH($B8,女子登録情報!$A:$A,0)))</f>
        <v/>
      </c>
      <c r="B8" s="9" t="str">
        <f>IF(女子対校の部申込!$G$52="","",女子対校の部申込!$G$52)</f>
        <v/>
      </c>
      <c r="C8" s="9" t="str">
        <f>$I8</f>
        <v xml:space="preserve"> </v>
      </c>
      <c r="D8" s="9" t="str">
        <f>IF($B8="","","ハーフマラソン")</f>
        <v/>
      </c>
      <c r="E8" s="9" t="str">
        <f>IF($D8="","",INDEX(リスト!$L:$L,MATCH($D8,リスト!$J:$J,0)))</f>
        <v/>
      </c>
      <c r="F8" s="9" t="str">
        <f>IF($B8="","",編集用!$F$16)</f>
        <v/>
      </c>
      <c r="G8" s="9" t="str">
        <f>IF($B8="","",女子対校の部申込!$C$55)</f>
        <v/>
      </c>
      <c r="H8" s="9" t="str">
        <f>IF($G8="","",IF($G8="ハーフマラソン",RIGHT(10000000+女子対校の部申込!$I$55*1000000+女子対校の部申込!$K$55*10000+女子対校の部申込!$M$55*100,7),RIGHT(10000000+女子対校の部申込!$K$55*10000+女子対校の部申込!$M$55*100+女子対校の部申込!$O$55,7)))</f>
        <v/>
      </c>
      <c r="I8" s="9" t="str">
        <f>$E8&amp;$F8&amp;" "&amp;$H8</f>
        <v xml:space="preserve"> </v>
      </c>
    </row>
    <row r="9" spans="1:9" x14ac:dyDescent="0.45"/>
    <row r="10" spans="1:9" x14ac:dyDescent="0.45">
      <c r="A10" s="10" t="str">
        <f>IF($B10="","",INDEX(男子登録情報!$R:$R,MATCH($B10,男子登録情報!$B:$B,0)))</f>
        <v/>
      </c>
      <c r="B10" s="9" t="str">
        <f>IF(男子オープンの部申込!$C9="","",男子オープンの部申込!$C9)</f>
        <v/>
      </c>
      <c r="C10" s="9" t="str">
        <f>$I10</f>
        <v xml:space="preserve"> </v>
      </c>
      <c r="D10" s="9" t="str">
        <f>IF($B10="","","ハーフマラソン")</f>
        <v/>
      </c>
      <c r="E10" s="9" t="str">
        <f>IF($D10="","",INDEX(リスト!$I:$I,MATCH($D10,リスト!$G:$G,0)))</f>
        <v/>
      </c>
      <c r="F10" s="9" t="str">
        <f>IF($B10="","",編集用!$F$18)</f>
        <v/>
      </c>
      <c r="G10" s="9" t="str">
        <f>IF($B10="","",男子オープンの部申込!$I9)</f>
        <v/>
      </c>
      <c r="H10" s="9" t="str">
        <f>IF($G10="","",IF($G10="ハーフマラソン",RIGHT(10000000+男子オープンの部申込!$J9*1000000+男子オープンの部申込!$L9*10000+男子オープンの部申込!$N9*100,7),RIGHT(10000000+男子オープンの部申込!$L9*10000+男子オープンの部申込!$N9*100+男子オープンの部申込!$P9,7)))</f>
        <v/>
      </c>
      <c r="I10" s="9" t="str">
        <f>$E10&amp;$F10&amp;" "&amp;$H10</f>
        <v xml:space="preserve"> </v>
      </c>
    </row>
    <row r="11" spans="1:9" x14ac:dyDescent="0.45">
      <c r="A11" s="10" t="str">
        <f>IF($B11="","",INDEX(男子登録情報!$R:$R,MATCH($B11,男子登録情報!$B:$B,0)))</f>
        <v/>
      </c>
      <c r="B11" s="9" t="str">
        <f>IF(男子オープンの部申込!$C10="","",男子オープンの部申込!$C10)</f>
        <v/>
      </c>
      <c r="C11" s="9" t="str">
        <f t="shared" ref="C11:C39" si="0">$I11</f>
        <v xml:space="preserve"> </v>
      </c>
      <c r="D11" s="9" t="str">
        <f t="shared" ref="D11:D39" si="1">IF($B11="","","ハーフマラソン")</f>
        <v/>
      </c>
      <c r="E11" s="9" t="str">
        <f>IF($D11="","",INDEX(リスト!$I:$I,MATCH($D11,リスト!$G:$G,0)))</f>
        <v/>
      </c>
      <c r="F11" s="9" t="str">
        <f>IF($B11="","",編集用!$F$18)</f>
        <v/>
      </c>
      <c r="G11" s="9" t="str">
        <f>IF($B11="","",男子オープンの部申込!$I10)</f>
        <v/>
      </c>
      <c r="H11" s="9" t="str">
        <f>IF($G11="","",IF($G11="ハーフマラソン",RIGHT(10000000+男子オープンの部申込!$J10*1000000+男子オープンの部申込!$L10*10000+男子オープンの部申込!$N10*100,7),RIGHT(10000000+男子オープンの部申込!$L10*10000+男子オープンの部申込!$N10*100+男子オープンの部申込!$P10,7)))</f>
        <v/>
      </c>
      <c r="I11" s="9" t="str">
        <f t="shared" ref="I11:I39" si="2">$E11&amp;$F11&amp;" "&amp;$H11</f>
        <v xml:space="preserve"> </v>
      </c>
    </row>
    <row r="12" spans="1:9" x14ac:dyDescent="0.45">
      <c r="A12" s="10" t="str">
        <f>IF($B12="","",INDEX(男子登録情報!$R:$R,MATCH($B12,男子登録情報!$B:$B,0)))</f>
        <v/>
      </c>
      <c r="B12" s="9" t="str">
        <f>IF(男子オープンの部申込!$C11="","",男子オープンの部申込!$C11)</f>
        <v/>
      </c>
      <c r="C12" s="9" t="str">
        <f t="shared" si="0"/>
        <v xml:space="preserve"> </v>
      </c>
      <c r="D12" s="9" t="str">
        <f t="shared" si="1"/>
        <v/>
      </c>
      <c r="E12" s="9" t="str">
        <f>IF($D12="","",INDEX(リスト!$I:$I,MATCH($D12,リスト!$G:$G,0)))</f>
        <v/>
      </c>
      <c r="F12" s="9" t="str">
        <f>IF($B12="","",編集用!$F$18)</f>
        <v/>
      </c>
      <c r="G12" s="9" t="str">
        <f>IF($B12="","",男子オープンの部申込!$I11)</f>
        <v/>
      </c>
      <c r="H12" s="9" t="str">
        <f>IF($G12="","",IF($G12="ハーフマラソン",RIGHT(10000000+男子オープンの部申込!$J11*1000000+男子オープンの部申込!$L11*10000+男子オープンの部申込!$N11*100,7),RIGHT(10000000+男子オープンの部申込!$L11*10000+男子オープンの部申込!$N11*100+男子オープンの部申込!$P11,7)))</f>
        <v/>
      </c>
      <c r="I12" s="9" t="str">
        <f t="shared" si="2"/>
        <v xml:space="preserve"> </v>
      </c>
    </row>
    <row r="13" spans="1:9" x14ac:dyDescent="0.45">
      <c r="A13" s="10" t="str">
        <f>IF($B13="","",INDEX(男子登録情報!$R:$R,MATCH($B13,男子登録情報!$B:$B,0)))</f>
        <v/>
      </c>
      <c r="B13" s="9" t="str">
        <f>IF(男子オープンの部申込!$C12="","",男子オープンの部申込!$C12)</f>
        <v/>
      </c>
      <c r="C13" s="9" t="str">
        <f t="shared" si="0"/>
        <v xml:space="preserve"> </v>
      </c>
      <c r="D13" s="9" t="str">
        <f t="shared" si="1"/>
        <v/>
      </c>
      <c r="E13" s="9" t="str">
        <f>IF($D13="","",INDEX(リスト!$I:$I,MATCH($D13,リスト!$G:$G,0)))</f>
        <v/>
      </c>
      <c r="F13" s="9" t="str">
        <f>IF($B13="","",編集用!$F$18)</f>
        <v/>
      </c>
      <c r="G13" s="9" t="str">
        <f>IF($B13="","",男子オープンの部申込!$I12)</f>
        <v/>
      </c>
      <c r="H13" s="9" t="str">
        <f>IF($G13="","",IF($G13="ハーフマラソン",RIGHT(10000000+男子オープンの部申込!$J12*1000000+男子オープンの部申込!$L12*10000+男子オープンの部申込!$N12*100,7),RIGHT(10000000+男子オープンの部申込!$L12*10000+男子オープンの部申込!$N12*100+男子オープンの部申込!$P12,7)))</f>
        <v/>
      </c>
      <c r="I13" s="9" t="str">
        <f t="shared" si="2"/>
        <v xml:space="preserve"> </v>
      </c>
    </row>
    <row r="14" spans="1:9" x14ac:dyDescent="0.45">
      <c r="A14" s="10" t="str">
        <f>IF($B14="","",INDEX(男子登録情報!$R:$R,MATCH($B14,男子登録情報!$B:$B,0)))</f>
        <v/>
      </c>
      <c r="B14" s="9" t="str">
        <f>IF(男子オープンの部申込!$C13="","",男子オープンの部申込!$C13)</f>
        <v/>
      </c>
      <c r="C14" s="9" t="str">
        <f t="shared" si="0"/>
        <v xml:space="preserve"> </v>
      </c>
      <c r="D14" s="9" t="str">
        <f t="shared" si="1"/>
        <v/>
      </c>
      <c r="E14" s="9" t="str">
        <f>IF($D14="","",INDEX(リスト!$I:$I,MATCH($D14,リスト!$G:$G,0)))</f>
        <v/>
      </c>
      <c r="F14" s="9" t="str">
        <f>IF($B14="","",編集用!$F$18)</f>
        <v/>
      </c>
      <c r="G14" s="9" t="str">
        <f>IF($B14="","",男子オープンの部申込!$I13)</f>
        <v/>
      </c>
      <c r="H14" s="9" t="str">
        <f>IF($G14="","",IF($G14="ハーフマラソン",RIGHT(10000000+男子オープンの部申込!$J13*1000000+男子オープンの部申込!$L13*10000+男子オープンの部申込!$N13*100,7),RIGHT(10000000+男子オープンの部申込!$L13*10000+男子オープンの部申込!$N13*100+男子オープンの部申込!$P13,7)))</f>
        <v/>
      </c>
      <c r="I14" s="9" t="str">
        <f t="shared" si="2"/>
        <v xml:space="preserve"> </v>
      </c>
    </row>
    <row r="15" spans="1:9" x14ac:dyDescent="0.45">
      <c r="A15" s="10" t="str">
        <f>IF($B15="","",INDEX(男子登録情報!$R:$R,MATCH($B15,男子登録情報!$B:$B,0)))</f>
        <v/>
      </c>
      <c r="B15" s="9" t="str">
        <f>IF(男子オープンの部申込!$C14="","",男子オープンの部申込!$C14)</f>
        <v/>
      </c>
      <c r="C15" s="9" t="str">
        <f t="shared" si="0"/>
        <v xml:space="preserve"> </v>
      </c>
      <c r="D15" s="9" t="str">
        <f t="shared" si="1"/>
        <v/>
      </c>
      <c r="E15" s="9" t="str">
        <f>IF($D15="","",INDEX(リスト!$I:$I,MATCH($D15,リスト!$G:$G,0)))</f>
        <v/>
      </c>
      <c r="F15" s="9" t="str">
        <f>IF($B15="","",編集用!$F$18)</f>
        <v/>
      </c>
      <c r="G15" s="9" t="str">
        <f>IF($B15="","",男子オープンの部申込!$I14)</f>
        <v/>
      </c>
      <c r="H15" s="9" t="str">
        <f>IF($G15="","",IF($G15="ハーフマラソン",RIGHT(10000000+男子オープンの部申込!$J14*1000000+男子オープンの部申込!$L14*10000+男子オープンの部申込!$N14*100,7),RIGHT(10000000+男子オープンの部申込!$L14*10000+男子オープンの部申込!$N14*100+男子オープンの部申込!$P14,7)))</f>
        <v/>
      </c>
      <c r="I15" s="9" t="str">
        <f t="shared" si="2"/>
        <v xml:space="preserve"> </v>
      </c>
    </row>
    <row r="16" spans="1:9" x14ac:dyDescent="0.45">
      <c r="A16" s="10" t="str">
        <f>IF($B16="","",INDEX(男子登録情報!$R:$R,MATCH($B16,男子登録情報!$B:$B,0)))</f>
        <v/>
      </c>
      <c r="B16" s="9" t="str">
        <f>IF(男子オープンの部申込!$C15="","",男子オープンの部申込!$C15)</f>
        <v/>
      </c>
      <c r="C16" s="9" t="str">
        <f t="shared" si="0"/>
        <v xml:space="preserve"> </v>
      </c>
      <c r="D16" s="9" t="str">
        <f t="shared" si="1"/>
        <v/>
      </c>
      <c r="E16" s="9" t="str">
        <f>IF($D16="","",INDEX(リスト!$I:$I,MATCH($D16,リスト!$G:$G,0)))</f>
        <v/>
      </c>
      <c r="F16" s="9" t="str">
        <f>IF($B16="","",編集用!$F$18)</f>
        <v/>
      </c>
      <c r="G16" s="9" t="str">
        <f>IF($B16="","",男子オープンの部申込!$I15)</f>
        <v/>
      </c>
      <c r="H16" s="9" t="str">
        <f>IF($G16="","",IF($G16="ハーフマラソン",RIGHT(10000000+男子オープンの部申込!$J15*1000000+男子オープンの部申込!$L15*10000+男子オープンの部申込!$N15*100,7),RIGHT(10000000+男子オープンの部申込!$L15*10000+男子オープンの部申込!$N15*100+男子オープンの部申込!$P15,7)))</f>
        <v/>
      </c>
      <c r="I16" s="9" t="str">
        <f t="shared" si="2"/>
        <v xml:space="preserve"> </v>
      </c>
    </row>
    <row r="17" spans="1:9" x14ac:dyDescent="0.45">
      <c r="A17" s="10" t="str">
        <f>IF($B17="","",INDEX(男子登録情報!$R:$R,MATCH($B17,男子登録情報!$B:$B,0)))</f>
        <v/>
      </c>
      <c r="B17" s="9" t="str">
        <f>IF(男子オープンの部申込!$C16="","",男子オープンの部申込!$C16)</f>
        <v/>
      </c>
      <c r="C17" s="9" t="str">
        <f t="shared" si="0"/>
        <v xml:space="preserve"> </v>
      </c>
      <c r="D17" s="9" t="str">
        <f t="shared" si="1"/>
        <v/>
      </c>
      <c r="E17" s="9" t="str">
        <f>IF($D17="","",INDEX(リスト!$I:$I,MATCH($D17,リスト!$G:$G,0)))</f>
        <v/>
      </c>
      <c r="F17" s="9" t="str">
        <f>IF($B17="","",編集用!$F$18)</f>
        <v/>
      </c>
      <c r="G17" s="9" t="str">
        <f>IF($B17="","",男子オープンの部申込!$I16)</f>
        <v/>
      </c>
      <c r="H17" s="9" t="str">
        <f>IF($G17="","",IF($G17="ハーフマラソン",RIGHT(10000000+男子オープンの部申込!$J16*1000000+男子オープンの部申込!$L16*10000+男子オープンの部申込!$N16*100,7),RIGHT(10000000+男子オープンの部申込!$L16*10000+男子オープンの部申込!$N16*100+男子オープンの部申込!$P16,7)))</f>
        <v/>
      </c>
      <c r="I17" s="9" t="str">
        <f t="shared" si="2"/>
        <v xml:space="preserve"> </v>
      </c>
    </row>
    <row r="18" spans="1:9" x14ac:dyDescent="0.45">
      <c r="A18" s="10" t="str">
        <f>IF($B18="","",INDEX(男子登録情報!$R:$R,MATCH($B18,男子登録情報!$B:$B,0)))</f>
        <v/>
      </c>
      <c r="B18" s="9" t="str">
        <f>IF(男子オープンの部申込!$C17="","",男子オープンの部申込!$C17)</f>
        <v/>
      </c>
      <c r="C18" s="9" t="str">
        <f t="shared" si="0"/>
        <v xml:space="preserve"> </v>
      </c>
      <c r="D18" s="9" t="str">
        <f t="shared" si="1"/>
        <v/>
      </c>
      <c r="E18" s="9" t="str">
        <f>IF($D18="","",INDEX(リスト!$I:$I,MATCH($D18,リスト!$G:$G,0)))</f>
        <v/>
      </c>
      <c r="F18" s="9" t="str">
        <f>IF($B18="","",編集用!$F$18)</f>
        <v/>
      </c>
      <c r="G18" s="9" t="str">
        <f>IF($B18="","",男子オープンの部申込!$I17)</f>
        <v/>
      </c>
      <c r="H18" s="9" t="str">
        <f>IF($G18="","",IF($G18="ハーフマラソン",RIGHT(10000000+男子オープンの部申込!$J17*1000000+男子オープンの部申込!$L17*10000+男子オープンの部申込!$N17*100,7),RIGHT(10000000+男子オープンの部申込!$L17*10000+男子オープンの部申込!$N17*100+男子オープンの部申込!$P17,7)))</f>
        <v/>
      </c>
      <c r="I18" s="9" t="str">
        <f t="shared" si="2"/>
        <v xml:space="preserve"> </v>
      </c>
    </row>
    <row r="19" spans="1:9" x14ac:dyDescent="0.45">
      <c r="A19" s="10" t="str">
        <f>IF($B19="","",INDEX(男子登録情報!$R:$R,MATCH($B19,男子登録情報!$B:$B,0)))</f>
        <v/>
      </c>
      <c r="B19" s="9" t="str">
        <f>IF(男子オープンの部申込!$C18="","",男子オープンの部申込!$C18)</f>
        <v/>
      </c>
      <c r="C19" s="9" t="str">
        <f t="shared" si="0"/>
        <v xml:space="preserve"> </v>
      </c>
      <c r="D19" s="9" t="str">
        <f t="shared" si="1"/>
        <v/>
      </c>
      <c r="E19" s="9" t="str">
        <f>IF($D19="","",INDEX(リスト!$I:$I,MATCH($D19,リスト!$G:$G,0)))</f>
        <v/>
      </c>
      <c r="F19" s="9" t="str">
        <f>IF($B19="","",編集用!$F$18)</f>
        <v/>
      </c>
      <c r="G19" s="9" t="str">
        <f>IF($B19="","",男子オープンの部申込!$I18)</f>
        <v/>
      </c>
      <c r="H19" s="9" t="str">
        <f>IF($G19="","",IF($G19="ハーフマラソン",RIGHT(10000000+男子オープンの部申込!$J18*1000000+男子オープンの部申込!$L18*10000+男子オープンの部申込!$N18*100,7),RIGHT(10000000+男子オープンの部申込!$L18*10000+男子オープンの部申込!$N18*100+男子オープンの部申込!$P18,7)))</f>
        <v/>
      </c>
      <c r="I19" s="9" t="str">
        <f t="shared" si="2"/>
        <v xml:space="preserve"> </v>
      </c>
    </row>
    <row r="20" spans="1:9" x14ac:dyDescent="0.45">
      <c r="A20" s="10" t="str">
        <f>IF($B20="","",INDEX(男子登録情報!$R:$R,MATCH($B20,男子登録情報!$B:$B,0)))</f>
        <v/>
      </c>
      <c r="B20" s="9" t="str">
        <f>IF(男子オープンの部申込!$C19="","",男子オープンの部申込!$C19)</f>
        <v/>
      </c>
      <c r="C20" s="9" t="str">
        <f t="shared" si="0"/>
        <v xml:space="preserve"> </v>
      </c>
      <c r="D20" s="9" t="str">
        <f t="shared" si="1"/>
        <v/>
      </c>
      <c r="E20" s="9" t="str">
        <f>IF($D20="","",INDEX(リスト!$I:$I,MATCH($D20,リスト!$G:$G,0)))</f>
        <v/>
      </c>
      <c r="F20" s="9" t="str">
        <f>IF($B20="","",編集用!$F$18)</f>
        <v/>
      </c>
      <c r="G20" s="9" t="str">
        <f>IF($B20="","",男子オープンの部申込!$I19)</f>
        <v/>
      </c>
      <c r="H20" s="9" t="str">
        <f>IF($G20="","",IF($G20="ハーフマラソン",RIGHT(10000000+男子オープンの部申込!$J19*1000000+男子オープンの部申込!$L19*10000+男子オープンの部申込!$N19*100,7),RIGHT(10000000+男子オープンの部申込!$L19*10000+男子オープンの部申込!$N19*100+男子オープンの部申込!$P19,7)))</f>
        <v/>
      </c>
      <c r="I20" s="9" t="str">
        <f t="shared" si="2"/>
        <v xml:space="preserve"> </v>
      </c>
    </row>
    <row r="21" spans="1:9" x14ac:dyDescent="0.45">
      <c r="A21" s="10" t="str">
        <f>IF($B21="","",INDEX(男子登録情報!$R:$R,MATCH($B21,男子登録情報!$B:$B,0)))</f>
        <v/>
      </c>
      <c r="B21" s="9" t="str">
        <f>IF(男子オープンの部申込!$C20="","",男子オープンの部申込!$C20)</f>
        <v/>
      </c>
      <c r="C21" s="9" t="str">
        <f t="shared" si="0"/>
        <v xml:space="preserve"> </v>
      </c>
      <c r="D21" s="9" t="str">
        <f t="shared" si="1"/>
        <v/>
      </c>
      <c r="E21" s="9" t="str">
        <f>IF($D21="","",INDEX(リスト!$I:$I,MATCH($D21,リスト!$G:$G,0)))</f>
        <v/>
      </c>
      <c r="F21" s="9" t="str">
        <f>IF($B21="","",編集用!$F$18)</f>
        <v/>
      </c>
      <c r="G21" s="9" t="str">
        <f>IF($B21="","",男子オープンの部申込!$I20)</f>
        <v/>
      </c>
      <c r="H21" s="9" t="str">
        <f>IF($G21="","",IF($G21="ハーフマラソン",RIGHT(10000000+男子オープンの部申込!$J20*1000000+男子オープンの部申込!$L20*10000+男子オープンの部申込!$N20*100,7),RIGHT(10000000+男子オープンの部申込!$L20*10000+男子オープンの部申込!$N20*100+男子オープンの部申込!$P20,7)))</f>
        <v/>
      </c>
      <c r="I21" s="9" t="str">
        <f t="shared" si="2"/>
        <v xml:space="preserve"> </v>
      </c>
    </row>
    <row r="22" spans="1:9" x14ac:dyDescent="0.45">
      <c r="A22" s="10" t="str">
        <f>IF($B22="","",INDEX(男子登録情報!$R:$R,MATCH($B22,男子登録情報!$B:$B,0)))</f>
        <v/>
      </c>
      <c r="B22" s="9" t="str">
        <f>IF(男子オープンの部申込!$C21="","",男子オープンの部申込!$C21)</f>
        <v/>
      </c>
      <c r="C22" s="9" t="str">
        <f t="shared" si="0"/>
        <v xml:space="preserve"> </v>
      </c>
      <c r="D22" s="9" t="str">
        <f t="shared" si="1"/>
        <v/>
      </c>
      <c r="E22" s="9" t="str">
        <f>IF($D22="","",INDEX(リスト!$I:$I,MATCH($D22,リスト!$G:$G,0)))</f>
        <v/>
      </c>
      <c r="F22" s="9" t="str">
        <f>IF($B22="","",編集用!$F$18)</f>
        <v/>
      </c>
      <c r="G22" s="9" t="str">
        <f>IF($B22="","",男子オープンの部申込!$I21)</f>
        <v/>
      </c>
      <c r="H22" s="9" t="str">
        <f>IF($G22="","",IF($G22="ハーフマラソン",RIGHT(10000000+男子オープンの部申込!$J21*1000000+男子オープンの部申込!$L21*10000+男子オープンの部申込!$N21*100,7),RIGHT(10000000+男子オープンの部申込!$L21*10000+男子オープンの部申込!$N21*100+男子オープンの部申込!$P21,7)))</f>
        <v/>
      </c>
      <c r="I22" s="9" t="str">
        <f t="shared" si="2"/>
        <v xml:space="preserve"> </v>
      </c>
    </row>
    <row r="23" spans="1:9" x14ac:dyDescent="0.45">
      <c r="A23" s="10" t="str">
        <f>IF($B23="","",INDEX(男子登録情報!$R:$R,MATCH($B23,男子登録情報!$B:$B,0)))</f>
        <v/>
      </c>
      <c r="B23" s="9" t="str">
        <f>IF(男子オープンの部申込!$C22="","",男子オープンの部申込!$C22)</f>
        <v/>
      </c>
      <c r="C23" s="9" t="str">
        <f t="shared" si="0"/>
        <v xml:space="preserve"> </v>
      </c>
      <c r="D23" s="9" t="str">
        <f t="shared" si="1"/>
        <v/>
      </c>
      <c r="E23" s="9" t="str">
        <f>IF($D23="","",INDEX(リスト!$I:$I,MATCH($D23,リスト!$G:$G,0)))</f>
        <v/>
      </c>
      <c r="F23" s="9" t="str">
        <f>IF($B23="","",編集用!$F$18)</f>
        <v/>
      </c>
      <c r="G23" s="9" t="str">
        <f>IF($B23="","",男子オープンの部申込!$I22)</f>
        <v/>
      </c>
      <c r="H23" s="9" t="str">
        <f>IF($G23="","",IF($G23="ハーフマラソン",RIGHT(10000000+男子オープンの部申込!$J22*1000000+男子オープンの部申込!$L22*10000+男子オープンの部申込!$N22*100,7),RIGHT(10000000+男子オープンの部申込!$L22*10000+男子オープンの部申込!$N22*100+男子オープンの部申込!$P22,7)))</f>
        <v/>
      </c>
      <c r="I23" s="9" t="str">
        <f t="shared" si="2"/>
        <v xml:space="preserve"> </v>
      </c>
    </row>
    <row r="24" spans="1:9" x14ac:dyDescent="0.45">
      <c r="A24" s="10" t="str">
        <f>IF($B24="","",INDEX(男子登録情報!$R:$R,MATCH($B24,男子登録情報!$B:$B,0)))</f>
        <v/>
      </c>
      <c r="B24" s="9" t="str">
        <f>IF(男子オープンの部申込!$C23="","",男子オープンの部申込!$C23)</f>
        <v/>
      </c>
      <c r="C24" s="9" t="str">
        <f t="shared" si="0"/>
        <v xml:space="preserve"> </v>
      </c>
      <c r="D24" s="9" t="str">
        <f t="shared" si="1"/>
        <v/>
      </c>
      <c r="E24" s="9" t="str">
        <f>IF($D24="","",INDEX(リスト!$I:$I,MATCH($D24,リスト!$G:$G,0)))</f>
        <v/>
      </c>
      <c r="F24" s="9" t="str">
        <f>IF($B24="","",編集用!$F$18)</f>
        <v/>
      </c>
      <c r="G24" s="9" t="str">
        <f>IF($B24="","",男子オープンの部申込!$I23)</f>
        <v/>
      </c>
      <c r="H24" s="9" t="str">
        <f>IF($G24="","",IF($G24="ハーフマラソン",RIGHT(10000000+男子オープンの部申込!$J23*1000000+男子オープンの部申込!$L23*10000+男子オープンの部申込!$N23*100,7),RIGHT(10000000+男子オープンの部申込!$L23*10000+男子オープンの部申込!$N23*100+男子オープンの部申込!$P23,7)))</f>
        <v/>
      </c>
      <c r="I24" s="9" t="str">
        <f t="shared" si="2"/>
        <v xml:space="preserve"> </v>
      </c>
    </row>
    <row r="25" spans="1:9" x14ac:dyDescent="0.45">
      <c r="A25" s="10" t="str">
        <f>IF($B25="","",INDEX(男子登録情報!$R:$R,MATCH($B25,男子登録情報!$B:$B,0)))</f>
        <v/>
      </c>
      <c r="B25" s="9" t="str">
        <f>IF(男子オープンの部申込!$C24="","",男子オープンの部申込!$C24)</f>
        <v/>
      </c>
      <c r="C25" s="9" t="str">
        <f t="shared" si="0"/>
        <v xml:space="preserve"> </v>
      </c>
      <c r="D25" s="9" t="str">
        <f t="shared" si="1"/>
        <v/>
      </c>
      <c r="E25" s="9" t="str">
        <f>IF($D25="","",INDEX(リスト!$I:$I,MATCH($D25,リスト!$G:$G,0)))</f>
        <v/>
      </c>
      <c r="F25" s="9" t="str">
        <f>IF($B25="","",編集用!$F$18)</f>
        <v/>
      </c>
      <c r="G25" s="9" t="str">
        <f>IF($B25="","",男子オープンの部申込!$I24)</f>
        <v/>
      </c>
      <c r="H25" s="9" t="str">
        <f>IF($G25="","",IF($G25="ハーフマラソン",RIGHT(10000000+男子オープンの部申込!$J24*1000000+男子オープンの部申込!$L24*10000+男子オープンの部申込!$N24*100,7),RIGHT(10000000+男子オープンの部申込!$L24*10000+男子オープンの部申込!$N24*100+男子オープンの部申込!$P24,7)))</f>
        <v/>
      </c>
      <c r="I25" s="9" t="str">
        <f t="shared" si="2"/>
        <v xml:space="preserve"> </v>
      </c>
    </row>
    <row r="26" spans="1:9" x14ac:dyDescent="0.45">
      <c r="A26" s="10" t="str">
        <f>IF($B26="","",INDEX(男子登録情報!$R:$R,MATCH($B26,男子登録情報!$B:$B,0)))</f>
        <v/>
      </c>
      <c r="B26" s="9" t="str">
        <f>IF(男子オープンの部申込!$C25="","",男子オープンの部申込!$C25)</f>
        <v/>
      </c>
      <c r="C26" s="9" t="str">
        <f t="shared" si="0"/>
        <v xml:space="preserve"> </v>
      </c>
      <c r="D26" s="9" t="str">
        <f t="shared" si="1"/>
        <v/>
      </c>
      <c r="E26" s="9" t="str">
        <f>IF($D26="","",INDEX(リスト!$I:$I,MATCH($D26,リスト!$G:$G,0)))</f>
        <v/>
      </c>
      <c r="F26" s="9" t="str">
        <f>IF($B26="","",編集用!$F$18)</f>
        <v/>
      </c>
      <c r="G26" s="9" t="str">
        <f>IF($B26="","",男子オープンの部申込!$I25)</f>
        <v/>
      </c>
      <c r="H26" s="9" t="str">
        <f>IF($G26="","",IF($G26="ハーフマラソン",RIGHT(10000000+男子オープンの部申込!$J25*1000000+男子オープンの部申込!$L25*10000+男子オープンの部申込!$N25*100,7),RIGHT(10000000+男子オープンの部申込!$L25*10000+男子オープンの部申込!$N25*100+男子オープンの部申込!$P25,7)))</f>
        <v/>
      </c>
      <c r="I26" s="9" t="str">
        <f t="shared" si="2"/>
        <v xml:space="preserve"> </v>
      </c>
    </row>
    <row r="27" spans="1:9" x14ac:dyDescent="0.45">
      <c r="A27" s="10" t="str">
        <f>IF($B27="","",INDEX(男子登録情報!$R:$R,MATCH($B27,男子登録情報!$B:$B,0)))</f>
        <v/>
      </c>
      <c r="B27" s="9" t="str">
        <f>IF(男子オープンの部申込!$C26="","",男子オープンの部申込!$C26)</f>
        <v/>
      </c>
      <c r="C27" s="9" t="str">
        <f t="shared" si="0"/>
        <v xml:space="preserve"> </v>
      </c>
      <c r="D27" s="9" t="str">
        <f t="shared" si="1"/>
        <v/>
      </c>
      <c r="E27" s="9" t="str">
        <f>IF($D27="","",INDEX(リスト!$I:$I,MATCH($D27,リスト!$G:$G,0)))</f>
        <v/>
      </c>
      <c r="F27" s="9" t="str">
        <f>IF($B27="","",編集用!$F$18)</f>
        <v/>
      </c>
      <c r="G27" s="9" t="str">
        <f>IF($B27="","",男子オープンの部申込!$I26)</f>
        <v/>
      </c>
      <c r="H27" s="9" t="str">
        <f>IF($G27="","",IF($G27="ハーフマラソン",RIGHT(10000000+男子オープンの部申込!$J26*1000000+男子オープンの部申込!$L26*10000+男子オープンの部申込!$N26*100,7),RIGHT(10000000+男子オープンの部申込!$L26*10000+男子オープンの部申込!$N26*100+男子オープンの部申込!$P26,7)))</f>
        <v/>
      </c>
      <c r="I27" s="9" t="str">
        <f t="shared" si="2"/>
        <v xml:space="preserve"> </v>
      </c>
    </row>
    <row r="28" spans="1:9" x14ac:dyDescent="0.45">
      <c r="A28" s="10" t="str">
        <f>IF($B28="","",INDEX(男子登録情報!$R:$R,MATCH($B28,男子登録情報!$B:$B,0)))</f>
        <v/>
      </c>
      <c r="B28" s="9" t="str">
        <f>IF(男子オープンの部申込!$C27="","",男子オープンの部申込!$C27)</f>
        <v/>
      </c>
      <c r="C28" s="9" t="str">
        <f t="shared" si="0"/>
        <v xml:space="preserve"> </v>
      </c>
      <c r="D28" s="9" t="str">
        <f t="shared" si="1"/>
        <v/>
      </c>
      <c r="E28" s="9" t="str">
        <f>IF($D28="","",INDEX(リスト!$I:$I,MATCH($D28,リスト!$G:$G,0)))</f>
        <v/>
      </c>
      <c r="F28" s="9" t="str">
        <f>IF($B28="","",編集用!$F$18)</f>
        <v/>
      </c>
      <c r="G28" s="9" t="str">
        <f>IF($B28="","",男子オープンの部申込!$I27)</f>
        <v/>
      </c>
      <c r="H28" s="9" t="str">
        <f>IF($G28="","",IF($G28="ハーフマラソン",RIGHT(10000000+男子オープンの部申込!$J27*1000000+男子オープンの部申込!$L27*10000+男子オープンの部申込!$N27*100,7),RIGHT(10000000+男子オープンの部申込!$L27*10000+男子オープンの部申込!$N27*100+男子オープンの部申込!$P27,7)))</f>
        <v/>
      </c>
      <c r="I28" s="9" t="str">
        <f t="shared" si="2"/>
        <v xml:space="preserve"> </v>
      </c>
    </row>
    <row r="29" spans="1:9" x14ac:dyDescent="0.45">
      <c r="A29" s="10" t="str">
        <f>IF($B29="","",INDEX(男子登録情報!$R:$R,MATCH($B29,男子登録情報!$B:$B,0)))</f>
        <v/>
      </c>
      <c r="B29" s="9" t="str">
        <f>IF(男子オープンの部申込!$C28="","",男子オープンの部申込!$C28)</f>
        <v/>
      </c>
      <c r="C29" s="9" t="str">
        <f t="shared" si="0"/>
        <v xml:space="preserve"> </v>
      </c>
      <c r="D29" s="9" t="str">
        <f t="shared" si="1"/>
        <v/>
      </c>
      <c r="E29" s="9" t="str">
        <f>IF($D29="","",INDEX(リスト!$I:$I,MATCH($D29,リスト!$G:$G,0)))</f>
        <v/>
      </c>
      <c r="F29" s="9" t="str">
        <f>IF($B29="","",編集用!$F$18)</f>
        <v/>
      </c>
      <c r="G29" s="9" t="str">
        <f>IF($B29="","",男子オープンの部申込!$I28)</f>
        <v/>
      </c>
      <c r="H29" s="9" t="str">
        <f>IF($G29="","",IF($G29="ハーフマラソン",RIGHT(10000000+男子オープンの部申込!$J28*1000000+男子オープンの部申込!$L28*10000+男子オープンの部申込!$N28*100,7),RIGHT(10000000+男子オープンの部申込!$L28*10000+男子オープンの部申込!$N28*100+男子オープンの部申込!$P28,7)))</f>
        <v/>
      </c>
      <c r="I29" s="9" t="str">
        <f t="shared" si="2"/>
        <v xml:space="preserve"> </v>
      </c>
    </row>
    <row r="30" spans="1:9" x14ac:dyDescent="0.45">
      <c r="A30" s="10" t="str">
        <f>IF($B30="","",INDEX(男子登録情報!$R:$R,MATCH($B30,男子登録情報!$B:$B,0)))</f>
        <v/>
      </c>
      <c r="B30" s="9" t="str">
        <f>IF(男子オープンの部申込!$C29="","",男子オープンの部申込!$C29)</f>
        <v/>
      </c>
      <c r="C30" s="9" t="str">
        <f t="shared" si="0"/>
        <v xml:space="preserve"> </v>
      </c>
      <c r="D30" s="9" t="str">
        <f t="shared" si="1"/>
        <v/>
      </c>
      <c r="E30" s="9" t="str">
        <f>IF($D30="","",INDEX(リスト!$I:$I,MATCH($D30,リスト!$G:$G,0)))</f>
        <v/>
      </c>
      <c r="F30" s="9" t="str">
        <f>IF($B30="","",編集用!$F$18)</f>
        <v/>
      </c>
      <c r="G30" s="9" t="str">
        <f>IF($B30="","",男子オープンの部申込!$I29)</f>
        <v/>
      </c>
      <c r="H30" s="9" t="str">
        <f>IF($G30="","",IF($G30="ハーフマラソン",RIGHT(10000000+男子オープンの部申込!$J29*1000000+男子オープンの部申込!$L29*10000+男子オープンの部申込!$N29*100,7),RIGHT(10000000+男子オープンの部申込!$L29*10000+男子オープンの部申込!$N29*100+男子オープンの部申込!$P29,7)))</f>
        <v/>
      </c>
      <c r="I30" s="9" t="str">
        <f t="shared" si="2"/>
        <v xml:space="preserve"> </v>
      </c>
    </row>
    <row r="31" spans="1:9" x14ac:dyDescent="0.45">
      <c r="A31" s="10" t="str">
        <f>IF($B31="","",INDEX(男子登録情報!$R:$R,MATCH($B31,男子登録情報!$B:$B,0)))</f>
        <v/>
      </c>
      <c r="B31" s="9" t="str">
        <f>IF(男子オープンの部申込!$C30="","",男子オープンの部申込!$C30)</f>
        <v/>
      </c>
      <c r="C31" s="9" t="str">
        <f t="shared" si="0"/>
        <v xml:space="preserve"> </v>
      </c>
      <c r="D31" s="9" t="str">
        <f t="shared" si="1"/>
        <v/>
      </c>
      <c r="E31" s="9" t="str">
        <f>IF($D31="","",INDEX(リスト!$I:$I,MATCH($D31,リスト!$G:$G,0)))</f>
        <v/>
      </c>
      <c r="F31" s="9" t="str">
        <f>IF($B31="","",編集用!$F$18)</f>
        <v/>
      </c>
      <c r="G31" s="9" t="str">
        <f>IF($B31="","",男子オープンの部申込!$I30)</f>
        <v/>
      </c>
      <c r="H31" s="9" t="str">
        <f>IF($G31="","",IF($G31="ハーフマラソン",RIGHT(10000000+男子オープンの部申込!$J30*1000000+男子オープンの部申込!$L30*10000+男子オープンの部申込!$N30*100,7),RIGHT(10000000+男子オープンの部申込!$L30*10000+男子オープンの部申込!$N30*100+男子オープンの部申込!$P30,7)))</f>
        <v/>
      </c>
      <c r="I31" s="9" t="str">
        <f t="shared" si="2"/>
        <v xml:space="preserve"> </v>
      </c>
    </row>
    <row r="32" spans="1:9" x14ac:dyDescent="0.45">
      <c r="A32" s="10" t="str">
        <f>IF($B32="","",INDEX(男子登録情報!$R:$R,MATCH($B32,男子登録情報!$B:$B,0)))</f>
        <v/>
      </c>
      <c r="B32" s="9" t="str">
        <f>IF(男子オープンの部申込!$C31="","",男子オープンの部申込!$C31)</f>
        <v/>
      </c>
      <c r="C32" s="9" t="str">
        <f t="shared" si="0"/>
        <v xml:space="preserve"> </v>
      </c>
      <c r="D32" s="9" t="str">
        <f t="shared" si="1"/>
        <v/>
      </c>
      <c r="E32" s="9" t="str">
        <f>IF($D32="","",INDEX(リスト!$I:$I,MATCH($D32,リスト!$G:$G,0)))</f>
        <v/>
      </c>
      <c r="F32" s="9" t="str">
        <f>IF($B32="","",編集用!$F$18)</f>
        <v/>
      </c>
      <c r="G32" s="9" t="str">
        <f>IF($B32="","",男子オープンの部申込!$I31)</f>
        <v/>
      </c>
      <c r="H32" s="9" t="str">
        <f>IF($G32="","",IF($G32="ハーフマラソン",RIGHT(10000000+男子オープンの部申込!$J31*1000000+男子オープンの部申込!$L31*10000+男子オープンの部申込!$N31*100,7),RIGHT(10000000+男子オープンの部申込!$L31*10000+男子オープンの部申込!$N31*100+男子オープンの部申込!$P31,7)))</f>
        <v/>
      </c>
      <c r="I32" s="9" t="str">
        <f t="shared" si="2"/>
        <v xml:space="preserve"> </v>
      </c>
    </row>
    <row r="33" spans="1:9" x14ac:dyDescent="0.45">
      <c r="A33" s="10" t="str">
        <f>IF($B33="","",INDEX(男子登録情報!$R:$R,MATCH($B33,男子登録情報!$B:$B,0)))</f>
        <v/>
      </c>
      <c r="B33" s="9" t="str">
        <f>IF(男子オープンの部申込!$C32="","",男子オープンの部申込!$C32)</f>
        <v/>
      </c>
      <c r="C33" s="9" t="str">
        <f t="shared" si="0"/>
        <v xml:space="preserve"> </v>
      </c>
      <c r="D33" s="9" t="str">
        <f t="shared" si="1"/>
        <v/>
      </c>
      <c r="E33" s="9" t="str">
        <f>IF($D33="","",INDEX(リスト!$I:$I,MATCH($D33,リスト!$G:$G,0)))</f>
        <v/>
      </c>
      <c r="F33" s="9" t="str">
        <f>IF($B33="","",編集用!$F$18)</f>
        <v/>
      </c>
      <c r="G33" s="9" t="str">
        <f>IF($B33="","",男子オープンの部申込!$I32)</f>
        <v/>
      </c>
      <c r="H33" s="9" t="str">
        <f>IF($G33="","",IF($G33="ハーフマラソン",RIGHT(10000000+男子オープンの部申込!$J32*1000000+男子オープンの部申込!$L32*10000+男子オープンの部申込!$N32*100,7),RIGHT(10000000+男子オープンの部申込!$L32*10000+男子オープンの部申込!$N32*100+男子オープンの部申込!$P32,7)))</f>
        <v/>
      </c>
      <c r="I33" s="9" t="str">
        <f t="shared" si="2"/>
        <v xml:space="preserve"> </v>
      </c>
    </row>
    <row r="34" spans="1:9" x14ac:dyDescent="0.45">
      <c r="A34" s="10" t="str">
        <f>IF($B34="","",INDEX(男子登録情報!$R:$R,MATCH($B34,男子登録情報!$B:$B,0)))</f>
        <v/>
      </c>
      <c r="B34" s="9" t="str">
        <f>IF(男子オープンの部申込!$C33="","",男子オープンの部申込!$C33)</f>
        <v/>
      </c>
      <c r="C34" s="9" t="str">
        <f t="shared" si="0"/>
        <v xml:space="preserve"> </v>
      </c>
      <c r="D34" s="9" t="str">
        <f t="shared" si="1"/>
        <v/>
      </c>
      <c r="E34" s="9" t="str">
        <f>IF($D34="","",INDEX(リスト!$I:$I,MATCH($D34,リスト!$G:$G,0)))</f>
        <v/>
      </c>
      <c r="F34" s="9" t="str">
        <f>IF($B34="","",編集用!$F$18)</f>
        <v/>
      </c>
      <c r="G34" s="9" t="str">
        <f>IF($B34="","",男子オープンの部申込!$I33)</f>
        <v/>
      </c>
      <c r="H34" s="9" t="str">
        <f>IF($G34="","",IF($G34="ハーフマラソン",RIGHT(10000000+男子オープンの部申込!$J33*1000000+男子オープンの部申込!$L33*10000+男子オープンの部申込!$N33*100,7),RIGHT(10000000+男子オープンの部申込!$L33*10000+男子オープンの部申込!$N33*100+男子オープンの部申込!$P33,7)))</f>
        <v/>
      </c>
      <c r="I34" s="9" t="str">
        <f t="shared" si="2"/>
        <v xml:space="preserve"> </v>
      </c>
    </row>
    <row r="35" spans="1:9" x14ac:dyDescent="0.45">
      <c r="A35" s="10" t="str">
        <f>IF($B35="","",INDEX(男子登録情報!$R:$R,MATCH($B35,男子登録情報!$B:$B,0)))</f>
        <v/>
      </c>
      <c r="B35" s="9" t="str">
        <f>IF(男子オープンの部申込!$C34="","",男子オープンの部申込!$C34)</f>
        <v/>
      </c>
      <c r="C35" s="9" t="str">
        <f t="shared" si="0"/>
        <v xml:space="preserve"> </v>
      </c>
      <c r="D35" s="9" t="str">
        <f t="shared" si="1"/>
        <v/>
      </c>
      <c r="E35" s="9" t="str">
        <f>IF($D35="","",INDEX(リスト!$I:$I,MATCH($D35,リスト!$G:$G,0)))</f>
        <v/>
      </c>
      <c r="F35" s="9" t="str">
        <f>IF($B35="","",編集用!$F$18)</f>
        <v/>
      </c>
      <c r="G35" s="9" t="str">
        <f>IF($B35="","",男子オープンの部申込!$I34)</f>
        <v/>
      </c>
      <c r="H35" s="9" t="str">
        <f>IF($G35="","",IF($G35="ハーフマラソン",RIGHT(10000000+男子オープンの部申込!$J34*1000000+男子オープンの部申込!$L34*10000+男子オープンの部申込!$N34*100,7),RIGHT(10000000+男子オープンの部申込!$L34*10000+男子オープンの部申込!$N34*100+男子オープンの部申込!$P34,7)))</f>
        <v/>
      </c>
      <c r="I35" s="9" t="str">
        <f t="shared" si="2"/>
        <v xml:space="preserve"> </v>
      </c>
    </row>
    <row r="36" spans="1:9" x14ac:dyDescent="0.45">
      <c r="A36" s="10" t="str">
        <f>IF($B36="","",INDEX(男子登録情報!$R:$R,MATCH($B36,男子登録情報!$B:$B,0)))</f>
        <v/>
      </c>
      <c r="B36" s="9" t="str">
        <f>IF(男子オープンの部申込!$C35="","",男子オープンの部申込!$C35)</f>
        <v/>
      </c>
      <c r="C36" s="9" t="str">
        <f t="shared" si="0"/>
        <v xml:space="preserve"> </v>
      </c>
      <c r="D36" s="9" t="str">
        <f t="shared" si="1"/>
        <v/>
      </c>
      <c r="E36" s="9" t="str">
        <f>IF($D36="","",INDEX(リスト!$I:$I,MATCH($D36,リスト!$G:$G,0)))</f>
        <v/>
      </c>
      <c r="F36" s="9" t="str">
        <f>IF($B36="","",編集用!$F$18)</f>
        <v/>
      </c>
      <c r="G36" s="9" t="str">
        <f>IF($B36="","",男子オープンの部申込!$I35)</f>
        <v/>
      </c>
      <c r="H36" s="9" t="str">
        <f>IF($G36="","",IF($G36="ハーフマラソン",RIGHT(10000000+男子オープンの部申込!$J35*1000000+男子オープンの部申込!$L35*10000+男子オープンの部申込!$N35*100,7),RIGHT(10000000+男子オープンの部申込!$L35*10000+男子オープンの部申込!$N35*100+男子オープンの部申込!$P35,7)))</f>
        <v/>
      </c>
      <c r="I36" s="9" t="str">
        <f t="shared" si="2"/>
        <v xml:space="preserve"> </v>
      </c>
    </row>
    <row r="37" spans="1:9" x14ac:dyDescent="0.45">
      <c r="A37" s="10" t="str">
        <f>IF($B37="","",INDEX(男子登録情報!$R:$R,MATCH($B37,男子登録情報!$B:$B,0)))</f>
        <v/>
      </c>
      <c r="B37" s="9" t="str">
        <f>IF(男子オープンの部申込!$C36="","",男子オープンの部申込!$C36)</f>
        <v/>
      </c>
      <c r="C37" s="9" t="str">
        <f t="shared" si="0"/>
        <v xml:space="preserve"> </v>
      </c>
      <c r="D37" s="9" t="str">
        <f t="shared" si="1"/>
        <v/>
      </c>
      <c r="E37" s="9" t="str">
        <f>IF($D37="","",INDEX(リスト!$I:$I,MATCH($D37,リスト!$G:$G,0)))</f>
        <v/>
      </c>
      <c r="F37" s="9" t="str">
        <f>IF($B37="","",編集用!$F$18)</f>
        <v/>
      </c>
      <c r="G37" s="9" t="str">
        <f>IF($B37="","",男子オープンの部申込!$I36)</f>
        <v/>
      </c>
      <c r="H37" s="9" t="str">
        <f>IF($G37="","",IF($G37="ハーフマラソン",RIGHT(10000000+男子オープンの部申込!$J36*1000000+男子オープンの部申込!$L36*10000+男子オープンの部申込!$N36*100,7),RIGHT(10000000+男子オープンの部申込!$L36*10000+男子オープンの部申込!$N36*100+男子オープンの部申込!$P36,7)))</f>
        <v/>
      </c>
      <c r="I37" s="9" t="str">
        <f t="shared" si="2"/>
        <v xml:space="preserve"> </v>
      </c>
    </row>
    <row r="38" spans="1:9" x14ac:dyDescent="0.45">
      <c r="A38" s="10" t="str">
        <f>IF($B38="","",INDEX(男子登録情報!$R:$R,MATCH($B38,男子登録情報!$B:$B,0)))</f>
        <v/>
      </c>
      <c r="B38" s="9" t="str">
        <f>IF(男子オープンの部申込!$C37="","",男子オープンの部申込!$C37)</f>
        <v/>
      </c>
      <c r="C38" s="9" t="str">
        <f t="shared" si="0"/>
        <v xml:space="preserve"> </v>
      </c>
      <c r="D38" s="9" t="str">
        <f t="shared" si="1"/>
        <v/>
      </c>
      <c r="E38" s="9" t="str">
        <f>IF($D38="","",INDEX(リスト!$I:$I,MATCH($D38,リスト!$G:$G,0)))</f>
        <v/>
      </c>
      <c r="F38" s="9" t="str">
        <f>IF($B38="","",編集用!$F$18)</f>
        <v/>
      </c>
      <c r="G38" s="9" t="str">
        <f>IF($B38="","",男子オープンの部申込!$I37)</f>
        <v/>
      </c>
      <c r="H38" s="9" t="str">
        <f>IF($G38="","",IF($G38="ハーフマラソン",RIGHT(10000000+男子オープンの部申込!$J37*1000000+男子オープンの部申込!$L37*10000+男子オープンの部申込!$N37*100,7),RIGHT(10000000+男子オープンの部申込!$L37*10000+男子オープンの部申込!$N37*100+男子オープンの部申込!$P37,7)))</f>
        <v/>
      </c>
      <c r="I38" s="9" t="str">
        <f t="shared" si="2"/>
        <v xml:space="preserve"> </v>
      </c>
    </row>
    <row r="39" spans="1:9" x14ac:dyDescent="0.45">
      <c r="A39" s="10" t="str">
        <f>IF($B39="","",INDEX(男子登録情報!$R:$R,MATCH($B39,男子登録情報!$B:$B,0)))</f>
        <v/>
      </c>
      <c r="B39" s="9" t="str">
        <f>IF(男子オープンの部申込!$C38="","",男子オープンの部申込!$C38)</f>
        <v/>
      </c>
      <c r="C39" s="9" t="str">
        <f t="shared" si="0"/>
        <v xml:space="preserve"> </v>
      </c>
      <c r="D39" s="9" t="str">
        <f t="shared" si="1"/>
        <v/>
      </c>
      <c r="E39" s="9" t="str">
        <f>IF($D39="","",INDEX(リスト!$I:$I,MATCH($D39,リスト!$G:$G,0)))</f>
        <v/>
      </c>
      <c r="F39" s="9" t="str">
        <f>IF($B39="","",編集用!$F$18)</f>
        <v/>
      </c>
      <c r="G39" s="9" t="str">
        <f>IF($B39="","",男子オープンの部申込!$I38)</f>
        <v/>
      </c>
      <c r="H39" s="9" t="str">
        <f>IF($G39="","",IF($G39="ハーフマラソン",RIGHT(10000000+男子オープンの部申込!$J38*1000000+男子オープンの部申込!$L38*10000+男子オープンの部申込!$N38*100,7),RIGHT(10000000+男子オープンの部申込!$L38*10000+男子オープンの部申込!$N38*100+男子オープンの部申込!$P38,7)))</f>
        <v/>
      </c>
      <c r="I39" s="9" t="str">
        <f t="shared" si="2"/>
        <v xml:space="preserve"> </v>
      </c>
    </row>
    <row r="40" spans="1:9" x14ac:dyDescent="0.45"/>
    <row r="41" spans="1:9" x14ac:dyDescent="0.45">
      <c r="A41" s="11" t="str">
        <f>IF($B41="","",INDEX(女子登録情報!$O:$O,MATCH($B41,女子登録情報!$A:$A,0)))</f>
        <v/>
      </c>
      <c r="B41" s="9" t="str">
        <f>IF(女子オープンの部申込!$C9="","",女子オープンの部申込!$C9)</f>
        <v/>
      </c>
      <c r="C41" s="9" t="str">
        <f>$I41</f>
        <v xml:space="preserve"> </v>
      </c>
      <c r="D41" s="9" t="str">
        <f>IF($B41="","","ハーフマラソン")</f>
        <v/>
      </c>
      <c r="E41" s="9" t="str">
        <f>IF($D41="","",INDEX(リスト!$L:$L,MATCH($D41,リスト!$J:$J,0)))</f>
        <v/>
      </c>
      <c r="F41" s="9" t="str">
        <f>IF($B41="","",編集用!$F$18)</f>
        <v/>
      </c>
      <c r="G41" s="9" t="str">
        <f>IF($B41="","",女子オープンの部申込!$I9)</f>
        <v/>
      </c>
      <c r="H41" s="9" t="str">
        <f>IF($G41="","",IF($G41="ハーフマラソン",RIGHT(10000000+女子オープンの部申込!$J9*1000000+女子オープンの部申込!$L9*10000+女子オープンの部申込!$N9*100,7),RIGHT(10000000+女子オープンの部申込!$L9*10000+女子オープンの部申込!$N9*100+女子オープンの部申込!$P9,7)))</f>
        <v/>
      </c>
      <c r="I41" s="9" t="str">
        <f>$E41&amp;$F41&amp;" "&amp;$H41</f>
        <v xml:space="preserve"> </v>
      </c>
    </row>
    <row r="42" spans="1:9" x14ac:dyDescent="0.45">
      <c r="A42" s="9" t="str">
        <f>IF($B42="","",INDEX(女子登録情報!$O:$O,MATCH($B42,女子登録情報!$A:$A,0)))</f>
        <v/>
      </c>
      <c r="B42" s="9" t="str">
        <f>IF(女子オープンの部申込!$C10="","",女子オープンの部申込!$C10)</f>
        <v/>
      </c>
      <c r="C42" s="9" t="str">
        <f t="shared" ref="C42:C70" si="3">$I42</f>
        <v xml:space="preserve"> </v>
      </c>
      <c r="D42" s="9" t="str">
        <f t="shared" ref="D42:D70" si="4">IF($B42="","","ハーフマラソン")</f>
        <v/>
      </c>
      <c r="E42" s="9" t="str">
        <f>IF($D42="","",INDEX(リスト!$L:$L,MATCH($D42,リスト!$J:$J,0)))</f>
        <v/>
      </c>
      <c r="F42" s="9" t="str">
        <f>IF($B42="","",編集用!$F$18)</f>
        <v/>
      </c>
      <c r="G42" s="9" t="str">
        <f>IF($B42="","",女子オープンの部申込!$I10)</f>
        <v/>
      </c>
      <c r="H42" s="9" t="str">
        <f>IF($G42="","",IF($G42="ハーフマラソン",RIGHT(10000000+女子オープンの部申込!$J10*1000000+女子オープンの部申込!$L10*10000+女子オープンの部申込!$N10*100,7),RIGHT(10000000+女子オープンの部申込!$L10*10000+女子オープンの部申込!$N10*100+女子オープンの部申込!$P10,7)))</f>
        <v/>
      </c>
      <c r="I42" s="9" t="str">
        <f t="shared" ref="I42:I70" si="5">$E42&amp;$F42&amp;" "&amp;$H42</f>
        <v xml:space="preserve"> </v>
      </c>
    </row>
    <row r="43" spans="1:9" x14ac:dyDescent="0.45">
      <c r="A43" s="9" t="str">
        <f>IF($B43="","",INDEX(女子登録情報!$O:$O,MATCH($B43,女子登録情報!$A:$A,0)))</f>
        <v/>
      </c>
      <c r="B43" s="9" t="str">
        <f>IF(女子オープンの部申込!$C11="","",女子オープンの部申込!$C11)</f>
        <v/>
      </c>
      <c r="C43" s="9" t="str">
        <f t="shared" si="3"/>
        <v xml:space="preserve"> </v>
      </c>
      <c r="D43" s="9" t="str">
        <f t="shared" si="4"/>
        <v/>
      </c>
      <c r="E43" s="9" t="str">
        <f>IF($D43="","",INDEX(リスト!$L:$L,MATCH($D43,リスト!$J:$J,0)))</f>
        <v/>
      </c>
      <c r="F43" s="9" t="str">
        <f>IF($B43="","",編集用!$F$18)</f>
        <v/>
      </c>
      <c r="G43" s="9" t="str">
        <f>IF($B43="","",女子オープンの部申込!$I11)</f>
        <v/>
      </c>
      <c r="H43" s="9" t="str">
        <f>IF($G43="","",IF($G43="ハーフマラソン",RIGHT(10000000+女子オープンの部申込!$J11*1000000+女子オープンの部申込!$L11*10000+女子オープンの部申込!$N11*100,7),RIGHT(10000000+女子オープンの部申込!$L11*10000+女子オープンの部申込!$N11*100+女子オープンの部申込!$P11,7)))</f>
        <v/>
      </c>
      <c r="I43" s="9" t="str">
        <f t="shared" si="5"/>
        <v xml:space="preserve"> </v>
      </c>
    </row>
    <row r="44" spans="1:9" x14ac:dyDescent="0.45">
      <c r="A44" s="9" t="str">
        <f>IF($B44="","",INDEX(女子登録情報!$O:$O,MATCH($B44,女子登録情報!$A:$A,0)))</f>
        <v/>
      </c>
      <c r="B44" s="9" t="str">
        <f>IF(女子オープンの部申込!$C12="","",女子オープンの部申込!$C12)</f>
        <v/>
      </c>
      <c r="C44" s="9" t="str">
        <f t="shared" si="3"/>
        <v xml:space="preserve"> </v>
      </c>
      <c r="D44" s="9" t="str">
        <f t="shared" si="4"/>
        <v/>
      </c>
      <c r="E44" s="9" t="str">
        <f>IF($D44="","",INDEX(リスト!$L:$L,MATCH($D44,リスト!$J:$J,0)))</f>
        <v/>
      </c>
      <c r="F44" s="9" t="str">
        <f>IF($B44="","",編集用!$F$18)</f>
        <v/>
      </c>
      <c r="G44" s="9" t="str">
        <f>IF($B44="","",女子オープンの部申込!$I12)</f>
        <v/>
      </c>
      <c r="H44" s="9" t="str">
        <f>IF($G44="","",IF($G44="ハーフマラソン",RIGHT(10000000+女子オープンの部申込!$J12*1000000+女子オープンの部申込!$L12*10000+女子オープンの部申込!$N12*100,7),RIGHT(10000000+女子オープンの部申込!$L12*10000+女子オープンの部申込!$N12*100+女子オープンの部申込!$P12,7)))</f>
        <v/>
      </c>
      <c r="I44" s="9" t="str">
        <f t="shared" si="5"/>
        <v xml:space="preserve"> </v>
      </c>
    </row>
    <row r="45" spans="1:9" x14ac:dyDescent="0.45">
      <c r="A45" s="9" t="str">
        <f>IF($B45="","",INDEX(女子登録情報!$O:$O,MATCH($B45,女子登録情報!$A:$A,0)))</f>
        <v/>
      </c>
      <c r="B45" s="9" t="str">
        <f>IF(女子オープンの部申込!$C13="","",女子オープンの部申込!$C13)</f>
        <v/>
      </c>
      <c r="C45" s="9" t="str">
        <f t="shared" si="3"/>
        <v xml:space="preserve"> </v>
      </c>
      <c r="D45" s="9" t="str">
        <f t="shared" si="4"/>
        <v/>
      </c>
      <c r="E45" s="9" t="str">
        <f>IF($D45="","",INDEX(リスト!$L:$L,MATCH($D45,リスト!$J:$J,0)))</f>
        <v/>
      </c>
      <c r="F45" s="9" t="str">
        <f>IF($B45="","",編集用!$F$18)</f>
        <v/>
      </c>
      <c r="G45" s="9" t="str">
        <f>IF($B45="","",女子オープンの部申込!$I13)</f>
        <v/>
      </c>
      <c r="H45" s="9" t="str">
        <f>IF($G45="","",IF($G45="ハーフマラソン",RIGHT(10000000+女子オープンの部申込!$J13*1000000+女子オープンの部申込!$L13*10000+女子オープンの部申込!$N13*100,7),RIGHT(10000000+女子オープンの部申込!$L13*10000+女子オープンの部申込!$N13*100+女子オープンの部申込!$P13,7)))</f>
        <v/>
      </c>
      <c r="I45" s="9" t="str">
        <f t="shared" si="5"/>
        <v xml:space="preserve"> </v>
      </c>
    </row>
    <row r="46" spans="1:9" x14ac:dyDescent="0.45">
      <c r="A46" s="9" t="str">
        <f>IF($B46="","",INDEX(女子登録情報!$O:$O,MATCH($B46,女子登録情報!$A:$A,0)))</f>
        <v/>
      </c>
      <c r="B46" s="9" t="str">
        <f>IF(女子オープンの部申込!$C14="","",女子オープンの部申込!$C14)</f>
        <v/>
      </c>
      <c r="C46" s="9" t="str">
        <f t="shared" si="3"/>
        <v xml:space="preserve"> </v>
      </c>
      <c r="D46" s="9" t="str">
        <f t="shared" si="4"/>
        <v/>
      </c>
      <c r="E46" s="9" t="str">
        <f>IF($D46="","",INDEX(リスト!$L:$L,MATCH($D46,リスト!$J:$J,0)))</f>
        <v/>
      </c>
      <c r="F46" s="9" t="str">
        <f>IF($B46="","",編集用!$F$18)</f>
        <v/>
      </c>
      <c r="G46" s="9" t="str">
        <f>IF($B46="","",女子オープンの部申込!$I14)</f>
        <v/>
      </c>
      <c r="H46" s="9" t="str">
        <f>IF($G46="","",IF($G46="ハーフマラソン",RIGHT(10000000+女子オープンの部申込!$J14*1000000+女子オープンの部申込!$L14*10000+女子オープンの部申込!$N14*100,7),RIGHT(10000000+女子オープンの部申込!$L14*10000+女子オープンの部申込!$N14*100+女子オープンの部申込!$P14,7)))</f>
        <v/>
      </c>
      <c r="I46" s="9" t="str">
        <f t="shared" si="5"/>
        <v xml:space="preserve"> </v>
      </c>
    </row>
    <row r="47" spans="1:9" x14ac:dyDescent="0.45">
      <c r="A47" s="9" t="str">
        <f>IF($B47="","",INDEX(女子登録情報!$O:$O,MATCH($B47,女子登録情報!$A:$A,0)))</f>
        <v/>
      </c>
      <c r="B47" s="9" t="str">
        <f>IF(女子オープンの部申込!$C15="","",女子オープンの部申込!$C15)</f>
        <v/>
      </c>
      <c r="C47" s="9" t="str">
        <f t="shared" si="3"/>
        <v xml:space="preserve"> </v>
      </c>
      <c r="D47" s="9" t="str">
        <f t="shared" si="4"/>
        <v/>
      </c>
      <c r="E47" s="9" t="str">
        <f>IF($D47="","",INDEX(リスト!$L:$L,MATCH($D47,リスト!$J:$J,0)))</f>
        <v/>
      </c>
      <c r="F47" s="9" t="str">
        <f>IF($B47="","",編集用!$F$18)</f>
        <v/>
      </c>
      <c r="G47" s="9" t="str">
        <f>IF($B47="","",女子オープンの部申込!$I15)</f>
        <v/>
      </c>
      <c r="H47" s="9" t="str">
        <f>IF($G47="","",IF($G47="ハーフマラソン",RIGHT(10000000+女子オープンの部申込!$J15*1000000+女子オープンの部申込!$L15*10000+女子オープンの部申込!$N15*100,7),RIGHT(10000000+女子オープンの部申込!$L15*10000+女子オープンの部申込!$N15*100+女子オープンの部申込!$P15,7)))</f>
        <v/>
      </c>
      <c r="I47" s="9" t="str">
        <f t="shared" si="5"/>
        <v xml:space="preserve"> </v>
      </c>
    </row>
    <row r="48" spans="1:9" x14ac:dyDescent="0.45">
      <c r="A48" s="9" t="str">
        <f>IF($B48="","",INDEX(女子登録情報!$O:$O,MATCH($B48,女子登録情報!$A:$A,0)))</f>
        <v/>
      </c>
      <c r="B48" s="9" t="str">
        <f>IF(女子オープンの部申込!$C16="","",女子オープンの部申込!$C16)</f>
        <v/>
      </c>
      <c r="C48" s="9" t="str">
        <f t="shared" si="3"/>
        <v xml:space="preserve"> </v>
      </c>
      <c r="D48" s="9" t="str">
        <f t="shared" si="4"/>
        <v/>
      </c>
      <c r="E48" s="9" t="str">
        <f>IF($D48="","",INDEX(リスト!$L:$L,MATCH($D48,リスト!$J:$J,0)))</f>
        <v/>
      </c>
      <c r="F48" s="9" t="str">
        <f>IF($B48="","",編集用!$F$18)</f>
        <v/>
      </c>
      <c r="G48" s="9" t="str">
        <f>IF($B48="","",女子オープンの部申込!$I16)</f>
        <v/>
      </c>
      <c r="H48" s="9" t="str">
        <f>IF($G48="","",IF($G48="ハーフマラソン",RIGHT(10000000+女子オープンの部申込!$J16*1000000+女子オープンの部申込!$L16*10000+女子オープンの部申込!$N16*100,7),RIGHT(10000000+女子オープンの部申込!$L16*10000+女子オープンの部申込!$N16*100+女子オープンの部申込!$P16,7)))</f>
        <v/>
      </c>
      <c r="I48" s="9" t="str">
        <f t="shared" si="5"/>
        <v xml:space="preserve"> </v>
      </c>
    </row>
    <row r="49" spans="1:9" x14ac:dyDescent="0.45">
      <c r="A49" s="9" t="str">
        <f>IF($B49="","",INDEX(女子登録情報!$O:$O,MATCH($B49,女子登録情報!$A:$A,0)))</f>
        <v/>
      </c>
      <c r="B49" s="9" t="str">
        <f>IF(女子オープンの部申込!$C17="","",女子オープンの部申込!$C17)</f>
        <v/>
      </c>
      <c r="C49" s="9" t="str">
        <f t="shared" si="3"/>
        <v xml:space="preserve"> </v>
      </c>
      <c r="D49" s="9" t="str">
        <f t="shared" si="4"/>
        <v/>
      </c>
      <c r="E49" s="9" t="str">
        <f>IF($D49="","",INDEX(リスト!$L:$L,MATCH($D49,リスト!$J:$J,0)))</f>
        <v/>
      </c>
      <c r="F49" s="9" t="str">
        <f>IF($B49="","",編集用!$F$18)</f>
        <v/>
      </c>
      <c r="G49" s="9" t="str">
        <f>IF($B49="","",女子オープンの部申込!$I17)</f>
        <v/>
      </c>
      <c r="H49" s="9" t="str">
        <f>IF($G49="","",IF($G49="ハーフマラソン",RIGHT(10000000+女子オープンの部申込!$J17*1000000+女子オープンの部申込!$L17*10000+女子オープンの部申込!$N17*100,7),RIGHT(10000000+女子オープンの部申込!$L17*10000+女子オープンの部申込!$N17*100+女子オープンの部申込!$P17,7)))</f>
        <v/>
      </c>
      <c r="I49" s="9" t="str">
        <f t="shared" si="5"/>
        <v xml:space="preserve"> </v>
      </c>
    </row>
    <row r="50" spans="1:9" x14ac:dyDescent="0.45">
      <c r="A50" s="9" t="str">
        <f>IF($B50="","",INDEX(女子登録情報!$O:$O,MATCH($B50,女子登録情報!$A:$A,0)))</f>
        <v/>
      </c>
      <c r="B50" s="9" t="str">
        <f>IF(女子オープンの部申込!$C18="","",女子オープンの部申込!$C18)</f>
        <v/>
      </c>
      <c r="C50" s="9" t="str">
        <f t="shared" si="3"/>
        <v xml:space="preserve"> </v>
      </c>
      <c r="D50" s="9" t="str">
        <f t="shared" si="4"/>
        <v/>
      </c>
      <c r="E50" s="9" t="str">
        <f>IF($D50="","",INDEX(リスト!$L:$L,MATCH($D50,リスト!$J:$J,0)))</f>
        <v/>
      </c>
      <c r="F50" s="9" t="str">
        <f>IF($B50="","",編集用!$F$18)</f>
        <v/>
      </c>
      <c r="G50" s="9" t="str">
        <f>IF($B50="","",女子オープンの部申込!$I18)</f>
        <v/>
      </c>
      <c r="H50" s="9" t="str">
        <f>IF($G50="","",IF($G50="ハーフマラソン",RIGHT(10000000+女子オープンの部申込!$J18*1000000+女子オープンの部申込!$L18*10000+女子オープンの部申込!$N18*100,7),RIGHT(10000000+女子オープンの部申込!$L18*10000+女子オープンの部申込!$N18*100+女子オープンの部申込!$P18,7)))</f>
        <v/>
      </c>
      <c r="I50" s="9" t="str">
        <f t="shared" si="5"/>
        <v xml:space="preserve"> </v>
      </c>
    </row>
    <row r="51" spans="1:9" x14ac:dyDescent="0.45">
      <c r="A51" s="9" t="str">
        <f>IF($B51="","",INDEX(女子登録情報!$O:$O,MATCH($B51,女子登録情報!$A:$A,0)))</f>
        <v/>
      </c>
      <c r="B51" s="9" t="str">
        <f>IF(女子オープンの部申込!$C19="","",女子オープンの部申込!$C19)</f>
        <v/>
      </c>
      <c r="C51" s="9" t="str">
        <f t="shared" si="3"/>
        <v xml:space="preserve"> </v>
      </c>
      <c r="D51" s="9" t="str">
        <f t="shared" si="4"/>
        <v/>
      </c>
      <c r="E51" s="9" t="str">
        <f>IF($D51="","",INDEX(リスト!$L:$L,MATCH($D51,リスト!$J:$J,0)))</f>
        <v/>
      </c>
      <c r="F51" s="9" t="str">
        <f>IF($B51="","",編集用!$F$18)</f>
        <v/>
      </c>
      <c r="G51" s="9" t="str">
        <f>IF($B51="","",女子オープンの部申込!$I19)</f>
        <v/>
      </c>
      <c r="H51" s="9" t="str">
        <f>IF($G51="","",IF($G51="ハーフマラソン",RIGHT(10000000+女子オープンの部申込!$J19*1000000+女子オープンの部申込!$L19*10000+女子オープンの部申込!$N19*100,7),RIGHT(10000000+女子オープンの部申込!$L19*10000+女子オープンの部申込!$N19*100+女子オープンの部申込!$P19,7)))</f>
        <v/>
      </c>
      <c r="I51" s="9" t="str">
        <f t="shared" si="5"/>
        <v xml:space="preserve"> </v>
      </c>
    </row>
    <row r="52" spans="1:9" x14ac:dyDescent="0.45">
      <c r="A52" s="9" t="str">
        <f>IF($B52="","",INDEX(女子登録情報!$O:$O,MATCH($B52,女子登録情報!$A:$A,0)))</f>
        <v/>
      </c>
      <c r="B52" s="9" t="str">
        <f>IF(女子オープンの部申込!$C20="","",女子オープンの部申込!$C20)</f>
        <v/>
      </c>
      <c r="C52" s="9" t="str">
        <f t="shared" si="3"/>
        <v xml:space="preserve"> </v>
      </c>
      <c r="D52" s="9" t="str">
        <f t="shared" si="4"/>
        <v/>
      </c>
      <c r="E52" s="9" t="str">
        <f>IF($D52="","",INDEX(リスト!$L:$L,MATCH($D52,リスト!$J:$J,0)))</f>
        <v/>
      </c>
      <c r="F52" s="9" t="str">
        <f>IF($B52="","",編集用!$F$18)</f>
        <v/>
      </c>
      <c r="G52" s="9" t="str">
        <f>IF($B52="","",女子オープンの部申込!$I20)</f>
        <v/>
      </c>
      <c r="H52" s="9" t="str">
        <f>IF($G52="","",IF($G52="ハーフマラソン",RIGHT(10000000+女子オープンの部申込!$J20*1000000+女子オープンの部申込!$L20*10000+女子オープンの部申込!$N20*100,7),RIGHT(10000000+女子オープンの部申込!$L20*10000+女子オープンの部申込!$N20*100+女子オープンの部申込!$P20,7)))</f>
        <v/>
      </c>
      <c r="I52" s="9" t="str">
        <f t="shared" si="5"/>
        <v xml:space="preserve"> </v>
      </c>
    </row>
    <row r="53" spans="1:9" x14ac:dyDescent="0.45">
      <c r="A53" s="9" t="str">
        <f>IF($B53="","",INDEX(女子登録情報!$O:$O,MATCH($B53,女子登録情報!$A:$A,0)))</f>
        <v/>
      </c>
      <c r="B53" s="9" t="str">
        <f>IF(女子オープンの部申込!$C21="","",女子オープンの部申込!$C21)</f>
        <v/>
      </c>
      <c r="C53" s="9" t="str">
        <f t="shared" si="3"/>
        <v xml:space="preserve"> </v>
      </c>
      <c r="D53" s="9" t="str">
        <f t="shared" si="4"/>
        <v/>
      </c>
      <c r="E53" s="9" t="str">
        <f>IF($D53="","",INDEX(リスト!$L:$L,MATCH($D53,リスト!$J:$J,0)))</f>
        <v/>
      </c>
      <c r="F53" s="9" t="str">
        <f>IF($B53="","",編集用!$F$18)</f>
        <v/>
      </c>
      <c r="G53" s="9" t="str">
        <f>IF($B53="","",女子オープンの部申込!$I21)</f>
        <v/>
      </c>
      <c r="H53" s="9" t="str">
        <f>IF($G53="","",IF($G53="ハーフマラソン",RIGHT(10000000+女子オープンの部申込!$J21*1000000+女子オープンの部申込!$L21*10000+女子オープンの部申込!$N21*100,7),RIGHT(10000000+女子オープンの部申込!$L21*10000+女子オープンの部申込!$N21*100+女子オープンの部申込!$P21,7)))</f>
        <v/>
      </c>
      <c r="I53" s="9" t="str">
        <f t="shared" si="5"/>
        <v xml:space="preserve"> </v>
      </c>
    </row>
    <row r="54" spans="1:9" x14ac:dyDescent="0.45">
      <c r="A54" s="9" t="str">
        <f>IF($B54="","",INDEX(女子登録情報!$O:$O,MATCH($B54,女子登録情報!$A:$A,0)))</f>
        <v/>
      </c>
      <c r="B54" s="9" t="str">
        <f>IF(女子オープンの部申込!$C22="","",女子オープンの部申込!$C22)</f>
        <v/>
      </c>
      <c r="C54" s="9" t="str">
        <f t="shared" si="3"/>
        <v xml:space="preserve"> </v>
      </c>
      <c r="D54" s="9" t="str">
        <f t="shared" si="4"/>
        <v/>
      </c>
      <c r="E54" s="9" t="str">
        <f>IF($D54="","",INDEX(リスト!$L:$L,MATCH($D54,リスト!$J:$J,0)))</f>
        <v/>
      </c>
      <c r="F54" s="9" t="str">
        <f>IF($B54="","",編集用!$F$18)</f>
        <v/>
      </c>
      <c r="G54" s="9" t="str">
        <f>IF($B54="","",女子オープンの部申込!$I22)</f>
        <v/>
      </c>
      <c r="H54" s="9" t="str">
        <f>IF($G54="","",IF($G54="ハーフマラソン",RIGHT(10000000+女子オープンの部申込!$J22*1000000+女子オープンの部申込!$L22*10000+女子オープンの部申込!$N22*100,7),RIGHT(10000000+女子オープンの部申込!$L22*10000+女子オープンの部申込!$N22*100+女子オープンの部申込!$P22,7)))</f>
        <v/>
      </c>
      <c r="I54" s="9" t="str">
        <f t="shared" si="5"/>
        <v xml:space="preserve"> </v>
      </c>
    </row>
    <row r="55" spans="1:9" x14ac:dyDescent="0.45">
      <c r="A55" s="9" t="str">
        <f>IF($B55="","",INDEX(女子登録情報!$O:$O,MATCH($B55,女子登録情報!$A:$A,0)))</f>
        <v/>
      </c>
      <c r="B55" s="9" t="str">
        <f>IF(女子オープンの部申込!$C23="","",女子オープンの部申込!$C23)</f>
        <v/>
      </c>
      <c r="C55" s="9" t="str">
        <f t="shared" si="3"/>
        <v xml:space="preserve"> </v>
      </c>
      <c r="D55" s="9" t="str">
        <f t="shared" si="4"/>
        <v/>
      </c>
      <c r="E55" s="9" t="str">
        <f>IF($D55="","",INDEX(リスト!$L:$L,MATCH($D55,リスト!$J:$J,0)))</f>
        <v/>
      </c>
      <c r="F55" s="9" t="str">
        <f>IF($B55="","",編集用!$F$18)</f>
        <v/>
      </c>
      <c r="G55" s="9" t="str">
        <f>IF($B55="","",女子オープンの部申込!$I23)</f>
        <v/>
      </c>
      <c r="H55" s="9" t="str">
        <f>IF($G55="","",IF($G55="ハーフマラソン",RIGHT(10000000+女子オープンの部申込!$J23*1000000+女子オープンの部申込!$L23*10000+女子オープンの部申込!$N23*100,7),RIGHT(10000000+女子オープンの部申込!$L23*10000+女子オープンの部申込!$N23*100+女子オープンの部申込!$P23,7)))</f>
        <v/>
      </c>
      <c r="I55" s="9" t="str">
        <f t="shared" si="5"/>
        <v xml:space="preserve"> </v>
      </c>
    </row>
    <row r="56" spans="1:9" x14ac:dyDescent="0.45">
      <c r="A56" s="9" t="str">
        <f>IF($B56="","",INDEX(女子登録情報!$O:$O,MATCH($B56,女子登録情報!$A:$A,0)))</f>
        <v/>
      </c>
      <c r="B56" s="9" t="str">
        <f>IF(女子オープンの部申込!$C24="","",女子オープンの部申込!$C24)</f>
        <v/>
      </c>
      <c r="C56" s="9" t="str">
        <f t="shared" si="3"/>
        <v xml:space="preserve"> </v>
      </c>
      <c r="D56" s="9" t="str">
        <f t="shared" si="4"/>
        <v/>
      </c>
      <c r="E56" s="9" t="str">
        <f>IF($D56="","",INDEX(リスト!$L:$L,MATCH($D56,リスト!$J:$J,0)))</f>
        <v/>
      </c>
      <c r="F56" s="9" t="str">
        <f>IF($B56="","",編集用!$F$18)</f>
        <v/>
      </c>
      <c r="G56" s="9" t="str">
        <f>IF($B56="","",女子オープンの部申込!$I24)</f>
        <v/>
      </c>
      <c r="H56" s="9" t="str">
        <f>IF($G56="","",IF($G56="ハーフマラソン",RIGHT(10000000+女子オープンの部申込!$J24*1000000+女子オープンの部申込!$L24*10000+女子オープンの部申込!$N24*100,7),RIGHT(10000000+女子オープンの部申込!$L24*10000+女子オープンの部申込!$N24*100+女子オープンの部申込!$P24,7)))</f>
        <v/>
      </c>
      <c r="I56" s="9" t="str">
        <f t="shared" si="5"/>
        <v xml:space="preserve"> </v>
      </c>
    </row>
    <row r="57" spans="1:9" x14ac:dyDescent="0.45">
      <c r="A57" s="9" t="str">
        <f>IF($B57="","",INDEX(女子登録情報!$O:$O,MATCH($B57,女子登録情報!$A:$A,0)))</f>
        <v/>
      </c>
      <c r="B57" s="9" t="str">
        <f>IF(女子オープンの部申込!$C25="","",女子オープンの部申込!$C25)</f>
        <v/>
      </c>
      <c r="C57" s="9" t="str">
        <f t="shared" si="3"/>
        <v xml:space="preserve"> </v>
      </c>
      <c r="D57" s="9" t="str">
        <f t="shared" si="4"/>
        <v/>
      </c>
      <c r="E57" s="9" t="str">
        <f>IF($D57="","",INDEX(リスト!$L:$L,MATCH($D57,リスト!$J:$J,0)))</f>
        <v/>
      </c>
      <c r="F57" s="9" t="str">
        <f>IF($B57="","",編集用!$F$18)</f>
        <v/>
      </c>
      <c r="G57" s="9" t="str">
        <f>IF($B57="","",女子オープンの部申込!$I25)</f>
        <v/>
      </c>
      <c r="H57" s="9" t="str">
        <f>IF($G57="","",IF($G57="ハーフマラソン",RIGHT(10000000+女子オープンの部申込!$J25*1000000+女子オープンの部申込!$L25*10000+女子オープンの部申込!$N25*100,7),RIGHT(10000000+女子オープンの部申込!$L25*10000+女子オープンの部申込!$N25*100+女子オープンの部申込!$P25,7)))</f>
        <v/>
      </c>
      <c r="I57" s="9" t="str">
        <f t="shared" si="5"/>
        <v xml:space="preserve"> </v>
      </c>
    </row>
    <row r="58" spans="1:9" x14ac:dyDescent="0.45">
      <c r="A58" s="9" t="str">
        <f>IF($B58="","",INDEX(女子登録情報!$O:$O,MATCH($B58,女子登録情報!$A:$A,0)))</f>
        <v/>
      </c>
      <c r="B58" s="9" t="str">
        <f>IF(女子オープンの部申込!$C26="","",女子オープンの部申込!$C26)</f>
        <v/>
      </c>
      <c r="C58" s="9" t="str">
        <f t="shared" si="3"/>
        <v xml:space="preserve"> </v>
      </c>
      <c r="D58" s="9" t="str">
        <f t="shared" si="4"/>
        <v/>
      </c>
      <c r="E58" s="9" t="str">
        <f>IF($D58="","",INDEX(リスト!$L:$L,MATCH($D58,リスト!$J:$J,0)))</f>
        <v/>
      </c>
      <c r="F58" s="9" t="str">
        <f>IF($B58="","",編集用!$F$18)</f>
        <v/>
      </c>
      <c r="G58" s="9" t="str">
        <f>IF($B58="","",女子オープンの部申込!$I26)</f>
        <v/>
      </c>
      <c r="H58" s="9" t="str">
        <f>IF($G58="","",IF($G58="ハーフマラソン",RIGHT(10000000+女子オープンの部申込!$J26*1000000+女子オープンの部申込!$L26*10000+女子オープンの部申込!$N26*100,7),RIGHT(10000000+女子オープンの部申込!$L26*10000+女子オープンの部申込!$N26*100+女子オープンの部申込!$P26,7)))</f>
        <v/>
      </c>
      <c r="I58" s="9" t="str">
        <f t="shared" si="5"/>
        <v xml:space="preserve"> </v>
      </c>
    </row>
    <row r="59" spans="1:9" x14ac:dyDescent="0.45">
      <c r="A59" s="9" t="str">
        <f>IF($B59="","",INDEX(女子登録情報!$O:$O,MATCH($B59,女子登録情報!$A:$A,0)))</f>
        <v/>
      </c>
      <c r="B59" s="9" t="str">
        <f>IF(女子オープンの部申込!$C27="","",女子オープンの部申込!$C27)</f>
        <v/>
      </c>
      <c r="C59" s="9" t="str">
        <f t="shared" si="3"/>
        <v xml:space="preserve"> </v>
      </c>
      <c r="D59" s="9" t="str">
        <f t="shared" si="4"/>
        <v/>
      </c>
      <c r="E59" s="9" t="str">
        <f>IF($D59="","",INDEX(リスト!$L:$L,MATCH($D59,リスト!$J:$J,0)))</f>
        <v/>
      </c>
      <c r="F59" s="9" t="str">
        <f>IF($B59="","",編集用!$F$18)</f>
        <v/>
      </c>
      <c r="G59" s="9" t="str">
        <f>IF($B59="","",女子オープンの部申込!$I27)</f>
        <v/>
      </c>
      <c r="H59" s="9" t="str">
        <f>IF($G59="","",IF($G59="ハーフマラソン",RIGHT(10000000+女子オープンの部申込!$J27*1000000+女子オープンの部申込!$L27*10000+女子オープンの部申込!$N27*100,7),RIGHT(10000000+女子オープンの部申込!$L27*10000+女子オープンの部申込!$N27*100+女子オープンの部申込!$P27,7)))</f>
        <v/>
      </c>
      <c r="I59" s="9" t="str">
        <f t="shared" si="5"/>
        <v xml:space="preserve"> </v>
      </c>
    </row>
    <row r="60" spans="1:9" x14ac:dyDescent="0.45">
      <c r="A60" s="9" t="str">
        <f>IF($B60="","",INDEX(女子登録情報!$O:$O,MATCH($B60,女子登録情報!$A:$A,0)))</f>
        <v/>
      </c>
      <c r="B60" s="9" t="str">
        <f>IF(女子オープンの部申込!$C28="","",女子オープンの部申込!$C28)</f>
        <v/>
      </c>
      <c r="C60" s="9" t="str">
        <f t="shared" si="3"/>
        <v xml:space="preserve"> </v>
      </c>
      <c r="D60" s="9" t="str">
        <f t="shared" si="4"/>
        <v/>
      </c>
      <c r="E60" s="9" t="str">
        <f>IF($D60="","",INDEX(リスト!$L:$L,MATCH($D60,リスト!$J:$J,0)))</f>
        <v/>
      </c>
      <c r="F60" s="9" t="str">
        <f>IF($B60="","",編集用!$F$18)</f>
        <v/>
      </c>
      <c r="G60" s="9" t="str">
        <f>IF($B60="","",女子オープンの部申込!$I28)</f>
        <v/>
      </c>
      <c r="H60" s="9" t="str">
        <f>IF($G60="","",IF($G60="ハーフマラソン",RIGHT(10000000+女子オープンの部申込!$J28*1000000+女子オープンの部申込!$L28*10000+女子オープンの部申込!$N28*100,7),RIGHT(10000000+女子オープンの部申込!$L28*10000+女子オープンの部申込!$N28*100+女子オープンの部申込!$P28,7)))</f>
        <v/>
      </c>
      <c r="I60" s="9" t="str">
        <f t="shared" si="5"/>
        <v xml:space="preserve"> </v>
      </c>
    </row>
    <row r="61" spans="1:9" x14ac:dyDescent="0.45">
      <c r="A61" s="9" t="str">
        <f>IF($B61="","",INDEX(女子登録情報!$O:$O,MATCH($B61,女子登録情報!$A:$A,0)))</f>
        <v/>
      </c>
      <c r="B61" s="9" t="str">
        <f>IF(女子オープンの部申込!$C29="","",女子オープンの部申込!$C29)</f>
        <v/>
      </c>
      <c r="C61" s="9" t="str">
        <f t="shared" si="3"/>
        <v xml:space="preserve"> </v>
      </c>
      <c r="D61" s="9" t="str">
        <f t="shared" si="4"/>
        <v/>
      </c>
      <c r="E61" s="9" t="str">
        <f>IF($D61="","",INDEX(リスト!$L:$L,MATCH($D61,リスト!$J:$J,0)))</f>
        <v/>
      </c>
      <c r="F61" s="9" t="str">
        <f>IF($B61="","",編集用!$F$18)</f>
        <v/>
      </c>
      <c r="G61" s="9" t="str">
        <f>IF($B61="","",女子オープンの部申込!$I29)</f>
        <v/>
      </c>
      <c r="H61" s="9" t="str">
        <f>IF($G61="","",IF($G61="ハーフマラソン",RIGHT(10000000+女子オープンの部申込!$J29*1000000+女子オープンの部申込!$L29*10000+女子オープンの部申込!$N29*100,7),RIGHT(10000000+女子オープンの部申込!$L29*10000+女子オープンの部申込!$N29*100+女子オープンの部申込!$P29,7)))</f>
        <v/>
      </c>
      <c r="I61" s="9" t="str">
        <f t="shared" si="5"/>
        <v xml:space="preserve"> </v>
      </c>
    </row>
    <row r="62" spans="1:9" x14ac:dyDescent="0.45">
      <c r="A62" s="9" t="str">
        <f>IF($B62="","",INDEX(女子登録情報!$O:$O,MATCH($B62,女子登録情報!$A:$A,0)))</f>
        <v/>
      </c>
      <c r="B62" s="9" t="str">
        <f>IF(女子オープンの部申込!$C30="","",女子オープンの部申込!$C30)</f>
        <v/>
      </c>
      <c r="C62" s="9" t="str">
        <f t="shared" si="3"/>
        <v xml:space="preserve"> </v>
      </c>
      <c r="D62" s="9" t="str">
        <f t="shared" si="4"/>
        <v/>
      </c>
      <c r="E62" s="9" t="str">
        <f>IF($D62="","",INDEX(リスト!$L:$L,MATCH($D62,リスト!$J:$J,0)))</f>
        <v/>
      </c>
      <c r="F62" s="9" t="str">
        <f>IF($B62="","",編集用!$F$18)</f>
        <v/>
      </c>
      <c r="G62" s="9" t="str">
        <f>IF($B62="","",女子オープンの部申込!$I30)</f>
        <v/>
      </c>
      <c r="H62" s="9" t="str">
        <f>IF($G62="","",IF($G62="ハーフマラソン",RIGHT(10000000+女子オープンの部申込!$J30*1000000+女子オープンの部申込!$L30*10000+女子オープンの部申込!$N30*100,7),RIGHT(10000000+女子オープンの部申込!$L30*10000+女子オープンの部申込!$N30*100+女子オープンの部申込!$P30,7)))</f>
        <v/>
      </c>
      <c r="I62" s="9" t="str">
        <f t="shared" si="5"/>
        <v xml:space="preserve"> </v>
      </c>
    </row>
    <row r="63" spans="1:9" x14ac:dyDescent="0.45">
      <c r="A63" s="9" t="str">
        <f>IF($B63="","",INDEX(女子登録情報!$O:$O,MATCH($B63,女子登録情報!$A:$A,0)))</f>
        <v/>
      </c>
      <c r="B63" s="9" t="str">
        <f>IF(女子オープンの部申込!$C31="","",女子オープンの部申込!$C31)</f>
        <v/>
      </c>
      <c r="C63" s="9" t="str">
        <f t="shared" si="3"/>
        <v xml:space="preserve"> </v>
      </c>
      <c r="D63" s="9" t="str">
        <f t="shared" si="4"/>
        <v/>
      </c>
      <c r="E63" s="9" t="str">
        <f>IF($D63="","",INDEX(リスト!$L:$L,MATCH($D63,リスト!$J:$J,0)))</f>
        <v/>
      </c>
      <c r="F63" s="9" t="str">
        <f>IF($B63="","",編集用!$F$18)</f>
        <v/>
      </c>
      <c r="G63" s="9" t="str">
        <f>IF($B63="","",女子オープンの部申込!$I31)</f>
        <v/>
      </c>
      <c r="H63" s="9" t="str">
        <f>IF($G63="","",IF($G63="ハーフマラソン",RIGHT(10000000+女子オープンの部申込!$J31*1000000+女子オープンの部申込!$L31*10000+女子オープンの部申込!$N31*100,7),RIGHT(10000000+女子オープンの部申込!$L31*10000+女子オープンの部申込!$N31*100+女子オープンの部申込!$P31,7)))</f>
        <v/>
      </c>
      <c r="I63" s="9" t="str">
        <f t="shared" si="5"/>
        <v xml:space="preserve"> </v>
      </c>
    </row>
    <row r="64" spans="1:9" x14ac:dyDescent="0.45">
      <c r="A64" s="9" t="str">
        <f>IF($B64="","",INDEX(女子登録情報!$O:$O,MATCH($B64,女子登録情報!$A:$A,0)))</f>
        <v/>
      </c>
      <c r="B64" s="9" t="str">
        <f>IF(女子オープンの部申込!$C32="","",女子オープンの部申込!$C32)</f>
        <v/>
      </c>
      <c r="C64" s="9" t="str">
        <f t="shared" si="3"/>
        <v xml:space="preserve"> </v>
      </c>
      <c r="D64" s="9" t="str">
        <f t="shared" si="4"/>
        <v/>
      </c>
      <c r="E64" s="9" t="str">
        <f>IF($D64="","",INDEX(リスト!$L:$L,MATCH($D64,リスト!$J:$J,0)))</f>
        <v/>
      </c>
      <c r="F64" s="9" t="str">
        <f>IF($B64="","",編集用!$F$18)</f>
        <v/>
      </c>
      <c r="G64" s="9" t="str">
        <f>IF($B64="","",女子オープンの部申込!$I32)</f>
        <v/>
      </c>
      <c r="H64" s="9" t="str">
        <f>IF($G64="","",IF($G64="ハーフマラソン",RIGHT(10000000+女子オープンの部申込!$J32*1000000+女子オープンの部申込!$L32*10000+女子オープンの部申込!$N32*100,7),RIGHT(10000000+女子オープンの部申込!$L32*10000+女子オープンの部申込!$N32*100+女子オープンの部申込!$P32,7)))</f>
        <v/>
      </c>
      <c r="I64" s="9" t="str">
        <f t="shared" si="5"/>
        <v xml:space="preserve"> </v>
      </c>
    </row>
    <row r="65" spans="1:9" x14ac:dyDescent="0.45">
      <c r="A65" s="9" t="str">
        <f>IF($B65="","",INDEX(女子登録情報!$O:$O,MATCH($B65,女子登録情報!$A:$A,0)))</f>
        <v/>
      </c>
      <c r="B65" s="9" t="str">
        <f>IF(女子オープンの部申込!$C33="","",女子オープンの部申込!$C33)</f>
        <v/>
      </c>
      <c r="C65" s="9" t="str">
        <f t="shared" si="3"/>
        <v xml:space="preserve"> </v>
      </c>
      <c r="D65" s="9" t="str">
        <f t="shared" si="4"/>
        <v/>
      </c>
      <c r="E65" s="9" t="str">
        <f>IF($D65="","",INDEX(リスト!$L:$L,MATCH($D65,リスト!$J:$J,0)))</f>
        <v/>
      </c>
      <c r="F65" s="9" t="str">
        <f>IF($B65="","",編集用!$F$18)</f>
        <v/>
      </c>
      <c r="G65" s="9" t="str">
        <f>IF($B65="","",女子オープンの部申込!$I33)</f>
        <v/>
      </c>
      <c r="H65" s="9" t="str">
        <f>IF($G65="","",IF($G65="ハーフマラソン",RIGHT(10000000+女子オープンの部申込!$J33*1000000+女子オープンの部申込!$L33*10000+女子オープンの部申込!$N33*100,7),RIGHT(10000000+女子オープンの部申込!$L33*10000+女子オープンの部申込!$N33*100+女子オープンの部申込!$P33,7)))</f>
        <v/>
      </c>
      <c r="I65" s="9" t="str">
        <f t="shared" si="5"/>
        <v xml:space="preserve"> </v>
      </c>
    </row>
    <row r="66" spans="1:9" x14ac:dyDescent="0.45">
      <c r="A66" s="9" t="str">
        <f>IF($B66="","",INDEX(女子登録情報!$O:$O,MATCH($B66,女子登録情報!$A:$A,0)))</f>
        <v/>
      </c>
      <c r="B66" s="9" t="str">
        <f>IF(女子オープンの部申込!$C34="","",女子オープンの部申込!$C34)</f>
        <v/>
      </c>
      <c r="C66" s="9" t="str">
        <f t="shared" si="3"/>
        <v xml:space="preserve"> </v>
      </c>
      <c r="D66" s="9" t="str">
        <f t="shared" si="4"/>
        <v/>
      </c>
      <c r="E66" s="9" t="str">
        <f>IF($D66="","",INDEX(リスト!$L:$L,MATCH($D66,リスト!$J:$J,0)))</f>
        <v/>
      </c>
      <c r="F66" s="9" t="str">
        <f>IF($B66="","",編集用!$F$18)</f>
        <v/>
      </c>
      <c r="G66" s="9" t="str">
        <f>IF($B66="","",女子オープンの部申込!$I34)</f>
        <v/>
      </c>
      <c r="H66" s="9" t="str">
        <f>IF($G66="","",IF($G66="ハーフマラソン",RIGHT(10000000+女子オープンの部申込!$J34*1000000+女子オープンの部申込!$L34*10000+女子オープンの部申込!$N34*100,7),RIGHT(10000000+女子オープンの部申込!$L34*10000+女子オープンの部申込!$N34*100+女子オープンの部申込!$P34,7)))</f>
        <v/>
      </c>
      <c r="I66" s="9" t="str">
        <f t="shared" si="5"/>
        <v xml:space="preserve"> </v>
      </c>
    </row>
    <row r="67" spans="1:9" x14ac:dyDescent="0.45">
      <c r="A67" s="9" t="str">
        <f>IF($B67="","",INDEX(女子登録情報!$O:$O,MATCH($B67,女子登録情報!$A:$A,0)))</f>
        <v/>
      </c>
      <c r="B67" s="9" t="str">
        <f>IF(女子オープンの部申込!$C35="","",女子オープンの部申込!$C35)</f>
        <v/>
      </c>
      <c r="C67" s="9" t="str">
        <f t="shared" si="3"/>
        <v xml:space="preserve"> </v>
      </c>
      <c r="D67" s="9" t="str">
        <f t="shared" si="4"/>
        <v/>
      </c>
      <c r="E67" s="9" t="str">
        <f>IF($D67="","",INDEX(リスト!$L:$L,MATCH($D67,リスト!$J:$J,0)))</f>
        <v/>
      </c>
      <c r="F67" s="9" t="str">
        <f>IF($B67="","",編集用!$F$18)</f>
        <v/>
      </c>
      <c r="G67" s="9" t="str">
        <f>IF($B67="","",女子オープンの部申込!$I35)</f>
        <v/>
      </c>
      <c r="H67" s="9" t="str">
        <f>IF($G67="","",IF($G67="ハーフマラソン",RIGHT(10000000+女子オープンの部申込!$J35*1000000+女子オープンの部申込!$L35*10000+女子オープンの部申込!$N35*100,7),RIGHT(10000000+女子オープンの部申込!$L35*10000+女子オープンの部申込!$N35*100+女子オープンの部申込!$P35,7)))</f>
        <v/>
      </c>
      <c r="I67" s="9" t="str">
        <f t="shared" si="5"/>
        <v xml:space="preserve"> </v>
      </c>
    </row>
    <row r="68" spans="1:9" x14ac:dyDescent="0.45">
      <c r="A68" s="9" t="str">
        <f>IF($B68="","",INDEX(女子登録情報!$O:$O,MATCH($B68,女子登録情報!$A:$A,0)))</f>
        <v/>
      </c>
      <c r="B68" s="9" t="str">
        <f>IF(女子オープンの部申込!$C36="","",女子オープンの部申込!$C36)</f>
        <v/>
      </c>
      <c r="C68" s="9" t="str">
        <f t="shared" si="3"/>
        <v xml:space="preserve"> </v>
      </c>
      <c r="D68" s="9" t="str">
        <f t="shared" si="4"/>
        <v/>
      </c>
      <c r="E68" s="9" t="str">
        <f>IF($D68="","",INDEX(リスト!$L:$L,MATCH($D68,リスト!$J:$J,0)))</f>
        <v/>
      </c>
      <c r="F68" s="9" t="str">
        <f>IF($B68="","",編集用!$F$18)</f>
        <v/>
      </c>
      <c r="G68" s="9" t="str">
        <f>IF($B68="","",女子オープンの部申込!$I36)</f>
        <v/>
      </c>
      <c r="H68" s="9" t="str">
        <f>IF($G68="","",IF($G68="ハーフマラソン",RIGHT(10000000+女子オープンの部申込!$J36*1000000+女子オープンの部申込!$L36*10000+女子オープンの部申込!$N36*100,7),RIGHT(10000000+女子オープンの部申込!$L36*10000+女子オープンの部申込!$N36*100+女子オープンの部申込!$P36,7)))</f>
        <v/>
      </c>
      <c r="I68" s="9" t="str">
        <f t="shared" si="5"/>
        <v xml:space="preserve"> </v>
      </c>
    </row>
    <row r="69" spans="1:9" x14ac:dyDescent="0.45">
      <c r="A69" s="9" t="str">
        <f>IF($B69="","",INDEX(女子登録情報!$O:$O,MATCH($B69,女子登録情報!$A:$A,0)))</f>
        <v/>
      </c>
      <c r="B69" s="9" t="str">
        <f>IF(女子オープンの部申込!$C37="","",女子オープンの部申込!$C37)</f>
        <v/>
      </c>
      <c r="C69" s="9" t="str">
        <f t="shared" si="3"/>
        <v xml:space="preserve"> </v>
      </c>
      <c r="D69" s="9" t="str">
        <f t="shared" si="4"/>
        <v/>
      </c>
      <c r="E69" s="9" t="str">
        <f>IF($D69="","",INDEX(リスト!$L:$L,MATCH($D69,リスト!$J:$J,0)))</f>
        <v/>
      </c>
      <c r="F69" s="9" t="str">
        <f>IF($B69="","",編集用!$F$18)</f>
        <v/>
      </c>
      <c r="G69" s="9" t="str">
        <f>IF($B69="","",女子オープンの部申込!$I37)</f>
        <v/>
      </c>
      <c r="H69" s="9" t="str">
        <f>IF($G69="","",IF($G69="ハーフマラソン",RIGHT(10000000+女子オープンの部申込!$J37*1000000+女子オープンの部申込!$L37*10000+女子オープンの部申込!$N37*100,7),RIGHT(10000000+女子オープンの部申込!$L37*10000+女子オープンの部申込!$N37*100+女子オープンの部申込!$P37,7)))</f>
        <v/>
      </c>
      <c r="I69" s="9" t="str">
        <f t="shared" si="5"/>
        <v xml:space="preserve"> </v>
      </c>
    </row>
    <row r="70" spans="1:9" x14ac:dyDescent="0.45">
      <c r="A70" s="39" t="str">
        <f>IF($B70="","",INDEX(女子登録情報!$O:$O,MATCH($B70,女子登録情報!$A:$A,0)))</f>
        <v/>
      </c>
      <c r="B70" s="9" t="str">
        <f>IF(女子オープンの部申込!$C38="","",女子オープンの部申込!$C38)</f>
        <v/>
      </c>
      <c r="C70" s="9" t="str">
        <f t="shared" si="3"/>
        <v xml:space="preserve"> </v>
      </c>
      <c r="D70" s="9" t="str">
        <f t="shared" si="4"/>
        <v/>
      </c>
      <c r="E70" s="9" t="str">
        <f>IF($D70="","",INDEX(リスト!$L:$L,MATCH($D70,リスト!$J:$J,0)))</f>
        <v/>
      </c>
      <c r="F70" s="9" t="str">
        <f>IF($B70="","",編集用!$F$18)</f>
        <v/>
      </c>
      <c r="G70" s="9" t="str">
        <f>IF($B70="","",女子オープンの部申込!$I38)</f>
        <v/>
      </c>
      <c r="H70" s="9" t="str">
        <f>IF($G70="","",IF($G70="ハーフマラソン",RIGHT(10000000+女子オープンの部申込!$J38*1000000+女子オープンの部申込!$L38*10000+女子オープンの部申込!$N38*100,7),RIGHT(10000000+女子オープンの部申込!$L38*10000+女子オープンの部申込!$N38*100+女子オープンの部申込!$P38,7)))</f>
        <v/>
      </c>
      <c r="I70" s="9" t="str">
        <f t="shared" si="5"/>
        <v xml:space="preserve"> </v>
      </c>
    </row>
    <row r="71" spans="1:9" x14ac:dyDescent="0.45"/>
    <row r="72" spans="1:9" x14ac:dyDescent="0.45"/>
    <row r="73" spans="1:9" x14ac:dyDescent="0.45"/>
    <row r="74" spans="1:9" x14ac:dyDescent="0.45"/>
    <row r="75" spans="1:9" x14ac:dyDescent="0.45"/>
    <row r="76" spans="1:9" x14ac:dyDescent="0.45"/>
    <row r="77" spans="1:9" x14ac:dyDescent="0.45"/>
    <row r="78" spans="1:9" x14ac:dyDescent="0.45"/>
    <row r="79" spans="1:9" x14ac:dyDescent="0.45"/>
    <row r="80" spans="1:9" x14ac:dyDescent="0.45"/>
    <row r="81" x14ac:dyDescent="0.45"/>
    <row r="82" x14ac:dyDescent="0.45"/>
    <row r="83" x14ac:dyDescent="0.45"/>
    <row r="84" x14ac:dyDescent="0.45"/>
    <row r="85" x14ac:dyDescent="0.45"/>
    <row r="86" x14ac:dyDescent="0.45"/>
    <row r="87" x14ac:dyDescent="0.45"/>
    <row r="88" x14ac:dyDescent="0.45"/>
    <row r="89" x14ac:dyDescent="0.45"/>
    <row r="90" x14ac:dyDescent="0.45"/>
    <row r="91" x14ac:dyDescent="0.45"/>
    <row r="92" x14ac:dyDescent="0.45"/>
    <row r="93" x14ac:dyDescent="0.45"/>
    <row r="94" x14ac:dyDescent="0.45"/>
    <row r="95" x14ac:dyDescent="0.45"/>
    <row r="96" x14ac:dyDescent="0.45"/>
    <row r="97" x14ac:dyDescent="0.45"/>
    <row r="98" x14ac:dyDescent="0.45"/>
    <row r="99" x14ac:dyDescent="0.45"/>
    <row r="100" x14ac:dyDescent="0.45"/>
    <row r="101" x14ac:dyDescent="0.45"/>
    <row r="102" x14ac:dyDescent="0.45"/>
    <row r="103" x14ac:dyDescent="0.45"/>
    <row r="104" x14ac:dyDescent="0.45"/>
    <row r="105" x14ac:dyDescent="0.45"/>
    <row r="106" x14ac:dyDescent="0.45"/>
    <row r="107" x14ac:dyDescent="0.45"/>
    <row r="108" x14ac:dyDescent="0.45"/>
    <row r="109" x14ac:dyDescent="0.45"/>
    <row r="110" x14ac:dyDescent="0.45"/>
    <row r="111" x14ac:dyDescent="0.45"/>
    <row r="112" x14ac:dyDescent="0.45"/>
    <row r="113" x14ac:dyDescent="0.45"/>
    <row r="114" x14ac:dyDescent="0.45"/>
    <row r="115" x14ac:dyDescent="0.45"/>
    <row r="116" x14ac:dyDescent="0.45"/>
    <row r="117" x14ac:dyDescent="0.45"/>
    <row r="118" x14ac:dyDescent="0.45"/>
    <row r="119" x14ac:dyDescent="0.45"/>
    <row r="120" x14ac:dyDescent="0.45"/>
    <row r="121" x14ac:dyDescent="0.45"/>
    <row r="122" x14ac:dyDescent="0.45"/>
    <row r="123" x14ac:dyDescent="0.45"/>
    <row r="124" x14ac:dyDescent="0.45"/>
    <row r="125" x14ac:dyDescent="0.45"/>
    <row r="126" x14ac:dyDescent="0.45"/>
    <row r="127" x14ac:dyDescent="0.45"/>
    <row r="128" x14ac:dyDescent="0.45"/>
    <row r="129" x14ac:dyDescent="0.45"/>
    <row r="130" x14ac:dyDescent="0.45"/>
    <row r="131" x14ac:dyDescent="0.45"/>
    <row r="132" x14ac:dyDescent="0.45"/>
    <row r="133" x14ac:dyDescent="0.45"/>
    <row r="134" x14ac:dyDescent="0.45"/>
    <row r="135" x14ac:dyDescent="0.45"/>
    <row r="136" x14ac:dyDescent="0.45"/>
    <row r="137" x14ac:dyDescent="0.45"/>
    <row r="138" x14ac:dyDescent="0.45"/>
    <row r="139" x14ac:dyDescent="0.45"/>
    <row r="140" x14ac:dyDescent="0.45"/>
    <row r="141" x14ac:dyDescent="0.45"/>
    <row r="142" x14ac:dyDescent="0.45"/>
    <row r="143" x14ac:dyDescent="0.45"/>
    <row r="144" x14ac:dyDescent="0.45"/>
    <row r="145" x14ac:dyDescent="0.45"/>
    <row r="146" x14ac:dyDescent="0.45"/>
    <row r="147" x14ac:dyDescent="0.45"/>
    <row r="148" x14ac:dyDescent="0.45"/>
    <row r="149" x14ac:dyDescent="0.45"/>
    <row r="150" x14ac:dyDescent="0.45"/>
    <row r="151" x14ac:dyDescent="0.45"/>
    <row r="152" x14ac:dyDescent="0.45"/>
    <row r="153" x14ac:dyDescent="0.45"/>
    <row r="154" x14ac:dyDescent="0.45"/>
    <row r="155" x14ac:dyDescent="0.45"/>
    <row r="156" x14ac:dyDescent="0.45"/>
    <row r="157" x14ac:dyDescent="0.45"/>
    <row r="158" x14ac:dyDescent="0.45"/>
    <row r="159" x14ac:dyDescent="0.45"/>
    <row r="160" x14ac:dyDescent="0.45"/>
    <row r="161" x14ac:dyDescent="0.45"/>
    <row r="162" x14ac:dyDescent="0.45"/>
    <row r="163" x14ac:dyDescent="0.45"/>
    <row r="164" x14ac:dyDescent="0.45"/>
    <row r="165" x14ac:dyDescent="0.45"/>
    <row r="166" x14ac:dyDescent="0.45"/>
    <row r="167" x14ac:dyDescent="0.45"/>
    <row r="168" x14ac:dyDescent="0.45"/>
    <row r="169" x14ac:dyDescent="0.45"/>
    <row r="170" x14ac:dyDescent="0.45"/>
    <row r="171" x14ac:dyDescent="0.45"/>
    <row r="172" x14ac:dyDescent="0.45"/>
    <row r="173" x14ac:dyDescent="0.45"/>
    <row r="174" x14ac:dyDescent="0.45"/>
    <row r="175" x14ac:dyDescent="0.45"/>
    <row r="176" x14ac:dyDescent="0.45"/>
    <row r="177" x14ac:dyDescent="0.45"/>
    <row r="178" x14ac:dyDescent="0.45"/>
    <row r="179" x14ac:dyDescent="0.45"/>
    <row r="180" x14ac:dyDescent="0.45"/>
    <row r="181" x14ac:dyDescent="0.45"/>
    <row r="182" x14ac:dyDescent="0.45"/>
    <row r="183" x14ac:dyDescent="0.45"/>
    <row r="184" x14ac:dyDescent="0.45"/>
    <row r="185" x14ac:dyDescent="0.45"/>
    <row r="186" x14ac:dyDescent="0.45"/>
    <row r="187" x14ac:dyDescent="0.45"/>
    <row r="188" x14ac:dyDescent="0.45"/>
    <row r="189" x14ac:dyDescent="0.45"/>
    <row r="190" x14ac:dyDescent="0.45"/>
    <row r="191" x14ac:dyDescent="0.45"/>
    <row r="192" x14ac:dyDescent="0.45"/>
    <row r="193" x14ac:dyDescent="0.45"/>
    <row r="194" x14ac:dyDescent="0.45"/>
    <row r="195" x14ac:dyDescent="0.45"/>
    <row r="196" x14ac:dyDescent="0.45"/>
    <row r="197" x14ac:dyDescent="0.45"/>
    <row r="198" x14ac:dyDescent="0.45"/>
    <row r="199" x14ac:dyDescent="0.45"/>
    <row r="200" x14ac:dyDescent="0.45"/>
    <row r="201" x14ac:dyDescent="0.45"/>
    <row r="202" x14ac:dyDescent="0.45"/>
    <row r="203" x14ac:dyDescent="0.45"/>
    <row r="204" x14ac:dyDescent="0.45"/>
    <row r="205" x14ac:dyDescent="0.45"/>
    <row r="206" x14ac:dyDescent="0.45"/>
    <row r="207" x14ac:dyDescent="0.45"/>
    <row r="208" x14ac:dyDescent="0.45"/>
    <row r="209" x14ac:dyDescent="0.45"/>
    <row r="210" x14ac:dyDescent="0.45"/>
    <row r="211" x14ac:dyDescent="0.45"/>
    <row r="212" x14ac:dyDescent="0.45"/>
    <row r="213" x14ac:dyDescent="0.45"/>
    <row r="214" x14ac:dyDescent="0.45"/>
    <row r="215" x14ac:dyDescent="0.45"/>
    <row r="216" x14ac:dyDescent="0.45"/>
    <row r="217" x14ac:dyDescent="0.45"/>
    <row r="218" x14ac:dyDescent="0.45"/>
    <row r="219" x14ac:dyDescent="0.45"/>
    <row r="220" x14ac:dyDescent="0.45"/>
    <row r="221" x14ac:dyDescent="0.45"/>
    <row r="222" x14ac:dyDescent="0.45"/>
    <row r="223" x14ac:dyDescent="0.45"/>
    <row r="224" x14ac:dyDescent="0.45"/>
    <row r="225" x14ac:dyDescent="0.45"/>
    <row r="226" x14ac:dyDescent="0.45"/>
    <row r="227" x14ac:dyDescent="0.45"/>
    <row r="228" x14ac:dyDescent="0.45"/>
    <row r="229" x14ac:dyDescent="0.45"/>
    <row r="230" x14ac:dyDescent="0.45"/>
    <row r="231" x14ac:dyDescent="0.45"/>
    <row r="232" x14ac:dyDescent="0.45"/>
    <row r="233" x14ac:dyDescent="0.45"/>
    <row r="234" x14ac:dyDescent="0.45"/>
    <row r="235" x14ac:dyDescent="0.45"/>
    <row r="236" x14ac:dyDescent="0.45"/>
    <row r="237" x14ac:dyDescent="0.45"/>
    <row r="238" x14ac:dyDescent="0.45"/>
    <row r="239" x14ac:dyDescent="0.45"/>
    <row r="240" x14ac:dyDescent="0.45"/>
    <row r="241" x14ac:dyDescent="0.45"/>
    <row r="242" x14ac:dyDescent="0.45"/>
    <row r="243" x14ac:dyDescent="0.45"/>
    <row r="244" x14ac:dyDescent="0.45"/>
    <row r="245" x14ac:dyDescent="0.45"/>
    <row r="246" x14ac:dyDescent="0.45"/>
    <row r="247" x14ac:dyDescent="0.45"/>
    <row r="248" x14ac:dyDescent="0.45"/>
    <row r="249" x14ac:dyDescent="0.45"/>
    <row r="250" x14ac:dyDescent="0.45"/>
    <row r="251" x14ac:dyDescent="0.45"/>
    <row r="252" x14ac:dyDescent="0.45"/>
    <row r="253" x14ac:dyDescent="0.45"/>
    <row r="254" x14ac:dyDescent="0.45"/>
    <row r="255" x14ac:dyDescent="0.45"/>
    <row r="256" x14ac:dyDescent="0.45"/>
    <row r="257" x14ac:dyDescent="0.45"/>
    <row r="258" x14ac:dyDescent="0.45"/>
    <row r="259" x14ac:dyDescent="0.45"/>
    <row r="260" x14ac:dyDescent="0.45"/>
    <row r="261" x14ac:dyDescent="0.45"/>
    <row r="262" x14ac:dyDescent="0.45"/>
    <row r="263" x14ac:dyDescent="0.45"/>
    <row r="264" x14ac:dyDescent="0.45"/>
    <row r="265" x14ac:dyDescent="0.45"/>
    <row r="266" x14ac:dyDescent="0.45"/>
    <row r="267" x14ac:dyDescent="0.45"/>
    <row r="268" x14ac:dyDescent="0.45"/>
    <row r="269" x14ac:dyDescent="0.45"/>
    <row r="270" x14ac:dyDescent="0.45"/>
    <row r="271" x14ac:dyDescent="0.45"/>
    <row r="272" x14ac:dyDescent="0.45"/>
    <row r="273" x14ac:dyDescent="0.45"/>
    <row r="274" x14ac:dyDescent="0.45"/>
    <row r="275" x14ac:dyDescent="0.45"/>
    <row r="276" x14ac:dyDescent="0.45"/>
    <row r="277" x14ac:dyDescent="0.45"/>
    <row r="278" x14ac:dyDescent="0.45"/>
    <row r="279" x14ac:dyDescent="0.45"/>
    <row r="280" x14ac:dyDescent="0.45"/>
    <row r="281" x14ac:dyDescent="0.45"/>
    <row r="282" x14ac:dyDescent="0.45"/>
    <row r="283" x14ac:dyDescent="0.45"/>
    <row r="284" x14ac:dyDescent="0.45"/>
    <row r="285" x14ac:dyDescent="0.45"/>
    <row r="286" x14ac:dyDescent="0.45"/>
    <row r="287" x14ac:dyDescent="0.45"/>
    <row r="288" x14ac:dyDescent="0.45"/>
    <row r="289" x14ac:dyDescent="0.45"/>
    <row r="290" x14ac:dyDescent="0.45"/>
    <row r="291" x14ac:dyDescent="0.45"/>
    <row r="292" x14ac:dyDescent="0.45"/>
    <row r="293" x14ac:dyDescent="0.45"/>
    <row r="294" x14ac:dyDescent="0.45"/>
    <row r="295" x14ac:dyDescent="0.45"/>
    <row r="296" x14ac:dyDescent="0.45"/>
    <row r="297" x14ac:dyDescent="0.45"/>
    <row r="298" x14ac:dyDescent="0.45"/>
    <row r="299" x14ac:dyDescent="0.45"/>
    <row r="300" x14ac:dyDescent="0.45"/>
    <row r="301" x14ac:dyDescent="0.45"/>
    <row r="302" x14ac:dyDescent="0.45"/>
    <row r="303" x14ac:dyDescent="0.45"/>
    <row r="304" x14ac:dyDescent="0.45"/>
    <row r="305" x14ac:dyDescent="0.45"/>
    <row r="306" x14ac:dyDescent="0.45"/>
    <row r="307" x14ac:dyDescent="0.45"/>
    <row r="308" x14ac:dyDescent="0.45"/>
    <row r="309" x14ac:dyDescent="0.45"/>
    <row r="310" x14ac:dyDescent="0.45"/>
    <row r="311" x14ac:dyDescent="0.45"/>
    <row r="312" x14ac:dyDescent="0.45"/>
    <row r="313" x14ac:dyDescent="0.45"/>
    <row r="314" x14ac:dyDescent="0.45"/>
    <row r="315" x14ac:dyDescent="0.45"/>
    <row r="316" x14ac:dyDescent="0.45"/>
    <row r="317" x14ac:dyDescent="0.45"/>
    <row r="318" x14ac:dyDescent="0.45"/>
    <row r="319" x14ac:dyDescent="0.45"/>
    <row r="320" x14ac:dyDescent="0.45"/>
    <row r="321" x14ac:dyDescent="0.45"/>
    <row r="322" x14ac:dyDescent="0.45"/>
    <row r="323" x14ac:dyDescent="0.45"/>
    <row r="324" x14ac:dyDescent="0.45"/>
    <row r="325" x14ac:dyDescent="0.45"/>
    <row r="326" x14ac:dyDescent="0.45"/>
    <row r="327" x14ac:dyDescent="0.45"/>
    <row r="328" x14ac:dyDescent="0.45"/>
    <row r="329" x14ac:dyDescent="0.45"/>
    <row r="330" x14ac:dyDescent="0.45"/>
    <row r="331" x14ac:dyDescent="0.45"/>
    <row r="332" x14ac:dyDescent="0.45"/>
    <row r="333" x14ac:dyDescent="0.45"/>
    <row r="334" x14ac:dyDescent="0.45"/>
    <row r="335" x14ac:dyDescent="0.45"/>
    <row r="336" x14ac:dyDescent="0.45"/>
    <row r="337" x14ac:dyDescent="0.45"/>
    <row r="338" x14ac:dyDescent="0.45"/>
    <row r="339" x14ac:dyDescent="0.45"/>
    <row r="340" x14ac:dyDescent="0.45"/>
    <row r="341" x14ac:dyDescent="0.45"/>
    <row r="342" x14ac:dyDescent="0.45"/>
    <row r="343" x14ac:dyDescent="0.45"/>
    <row r="344" x14ac:dyDescent="0.45"/>
    <row r="345" x14ac:dyDescent="0.45"/>
    <row r="346" x14ac:dyDescent="0.45"/>
    <row r="347" x14ac:dyDescent="0.45"/>
    <row r="348" x14ac:dyDescent="0.45"/>
    <row r="349" x14ac:dyDescent="0.45"/>
    <row r="350" x14ac:dyDescent="0.45"/>
    <row r="351" x14ac:dyDescent="0.45"/>
    <row r="352" x14ac:dyDescent="0.45"/>
    <row r="353" x14ac:dyDescent="0.45"/>
    <row r="354" x14ac:dyDescent="0.45"/>
    <row r="355" x14ac:dyDescent="0.45"/>
    <row r="356" x14ac:dyDescent="0.45"/>
    <row r="357" x14ac:dyDescent="0.45"/>
    <row r="358" x14ac:dyDescent="0.45"/>
    <row r="359" x14ac:dyDescent="0.45"/>
    <row r="360" x14ac:dyDescent="0.45"/>
    <row r="361" x14ac:dyDescent="0.45"/>
    <row r="362" x14ac:dyDescent="0.45"/>
    <row r="363" x14ac:dyDescent="0.45"/>
    <row r="364" x14ac:dyDescent="0.45"/>
    <row r="365" x14ac:dyDescent="0.45"/>
    <row r="366" x14ac:dyDescent="0.45"/>
    <row r="367" x14ac:dyDescent="0.45"/>
    <row r="368" x14ac:dyDescent="0.45"/>
    <row r="369" x14ac:dyDescent="0.45"/>
    <row r="370" x14ac:dyDescent="0.45"/>
    <row r="371" x14ac:dyDescent="0.45"/>
    <row r="372" x14ac:dyDescent="0.45"/>
    <row r="373" x14ac:dyDescent="0.45"/>
    <row r="374" x14ac:dyDescent="0.45"/>
    <row r="375" x14ac:dyDescent="0.45"/>
    <row r="376" x14ac:dyDescent="0.45"/>
    <row r="377" x14ac:dyDescent="0.45"/>
    <row r="378" x14ac:dyDescent="0.45"/>
    <row r="379" x14ac:dyDescent="0.45"/>
    <row r="380" x14ac:dyDescent="0.45"/>
    <row r="381" x14ac:dyDescent="0.45"/>
    <row r="382" x14ac:dyDescent="0.45"/>
    <row r="383" x14ac:dyDescent="0.45"/>
    <row r="384" x14ac:dyDescent="0.45"/>
    <row r="385" x14ac:dyDescent="0.45"/>
    <row r="386" x14ac:dyDescent="0.45"/>
    <row r="387" x14ac:dyDescent="0.45"/>
    <row r="388" x14ac:dyDescent="0.45"/>
    <row r="389" x14ac:dyDescent="0.45"/>
    <row r="390" x14ac:dyDescent="0.45"/>
    <row r="391" x14ac:dyDescent="0.45"/>
    <row r="392" x14ac:dyDescent="0.45"/>
    <row r="393" x14ac:dyDescent="0.45"/>
    <row r="394" x14ac:dyDescent="0.45"/>
    <row r="395" x14ac:dyDescent="0.45"/>
    <row r="396" x14ac:dyDescent="0.45"/>
    <row r="397" x14ac:dyDescent="0.45"/>
    <row r="398" x14ac:dyDescent="0.45"/>
    <row r="399" x14ac:dyDescent="0.45"/>
  </sheetData>
  <phoneticPr fontId="2"/>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H218"/>
  <sheetViews>
    <sheetView topLeftCell="R1" workbookViewId="0">
      <selection activeCell="A2" sqref="A2"/>
    </sheetView>
  </sheetViews>
  <sheetFormatPr defaultColWidth="8.59765625" defaultRowHeight="18" x14ac:dyDescent="0.45"/>
  <cols>
    <col min="1" max="1" width="7.59765625" style="1" customWidth="1"/>
    <col min="2" max="2" width="29.5" style="1" bestFit="1" customWidth="1"/>
    <col min="3" max="3" width="20.09765625" style="1" bestFit="1" customWidth="1"/>
    <col min="4" max="4" width="10.3984375" style="1" bestFit="1" customWidth="1"/>
    <col min="5" max="5" width="16.09765625" style="1" bestFit="1" customWidth="1"/>
    <col min="6" max="6" width="7.8984375" style="1" customWidth="1"/>
    <col min="7" max="7" width="14.3984375" style="1" bestFit="1" customWidth="1"/>
    <col min="8" max="9" width="4.09765625" style="1" bestFit="1" customWidth="1"/>
    <col min="10" max="10" width="14.3984375" style="1" bestFit="1" customWidth="1"/>
    <col min="11" max="13" width="4.09765625" style="1" bestFit="1" customWidth="1"/>
    <col min="14" max="14" width="6.59765625" style="1" bestFit="1" customWidth="1"/>
    <col min="15" max="15" width="6.59765625" style="1" customWidth="1"/>
    <col min="16" max="16" width="4.8984375" style="1" bestFit="1" customWidth="1"/>
    <col min="17" max="17" width="14.3984375" style="1" bestFit="1" customWidth="1"/>
    <col min="18" max="19" width="13.59765625" style="1" bestFit="1" customWidth="1"/>
    <col min="20" max="21" width="8.59765625" style="1"/>
    <col min="22" max="22" width="15.3984375" style="1" bestFit="1" customWidth="1"/>
    <col min="23" max="23" width="8.59765625" style="1"/>
    <col min="24" max="24" width="14.3984375" style="1" bestFit="1" customWidth="1"/>
    <col min="25" max="27" width="8.59765625" style="1"/>
    <col min="28" max="28" width="10.3984375" style="1" bestFit="1" customWidth="1"/>
    <col min="29" max="16384" width="8.59765625" style="1"/>
  </cols>
  <sheetData>
    <row r="1" spans="1:34" x14ac:dyDescent="0.45">
      <c r="A1" s="1" t="s">
        <v>1029</v>
      </c>
      <c r="B1" s="1" t="s">
        <v>852</v>
      </c>
      <c r="C1" s="1" t="s">
        <v>1030</v>
      </c>
      <c r="D1" s="1" t="s">
        <v>853</v>
      </c>
      <c r="E1" s="1" t="s">
        <v>854</v>
      </c>
      <c r="G1" s="150" t="s">
        <v>855</v>
      </c>
      <c r="H1" s="150"/>
      <c r="I1" s="150"/>
      <c r="J1" s="150" t="s">
        <v>856</v>
      </c>
      <c r="K1" s="150"/>
      <c r="L1" s="150"/>
      <c r="N1" s="1" t="s">
        <v>2035</v>
      </c>
      <c r="O1" s="1" t="s">
        <v>2036</v>
      </c>
      <c r="Q1" s="150" t="s">
        <v>1082</v>
      </c>
      <c r="R1" s="150"/>
      <c r="S1" s="150"/>
      <c r="T1" s="150"/>
      <c r="V1" s="1" t="s">
        <v>1089</v>
      </c>
      <c r="X1" s="1" t="s">
        <v>1096</v>
      </c>
      <c r="Z1" s="1" t="s">
        <v>1097</v>
      </c>
      <c r="AB1" s="1" t="s">
        <v>1099</v>
      </c>
      <c r="AD1" s="1" t="s">
        <v>6493</v>
      </c>
      <c r="AE1" s="1" t="s">
        <v>6494</v>
      </c>
      <c r="AG1" s="1" t="s">
        <v>6495</v>
      </c>
      <c r="AH1" s="1" t="s">
        <v>6496</v>
      </c>
    </row>
    <row r="2" spans="1:34" x14ac:dyDescent="0.45">
      <c r="A2" s="1">
        <v>2</v>
      </c>
      <c r="B2" s="1" t="s">
        <v>1126</v>
      </c>
      <c r="C2" s="1" t="s">
        <v>1126</v>
      </c>
      <c r="D2" s="1">
        <v>492546</v>
      </c>
      <c r="E2" s="1" t="s">
        <v>1127</v>
      </c>
      <c r="G2" s="1" t="s">
        <v>978</v>
      </c>
      <c r="H2" s="1">
        <v>107</v>
      </c>
      <c r="I2" s="12">
        <v>107</v>
      </c>
      <c r="J2" s="1" t="s">
        <v>978</v>
      </c>
      <c r="K2" s="1">
        <v>107</v>
      </c>
      <c r="L2" s="12">
        <v>107</v>
      </c>
      <c r="N2" s="1" t="s">
        <v>1005</v>
      </c>
      <c r="O2" s="1" t="s">
        <v>1005</v>
      </c>
      <c r="R2" s="1">
        <v>1</v>
      </c>
      <c r="S2" s="1">
        <v>2</v>
      </c>
      <c r="T2" s="1" t="s">
        <v>3</v>
      </c>
      <c r="V2" s="1" t="s">
        <v>1090</v>
      </c>
      <c r="X2" s="1">
        <v>2025</v>
      </c>
      <c r="Z2" s="1" t="s">
        <v>1098</v>
      </c>
      <c r="AB2" s="1" t="s">
        <v>1100</v>
      </c>
      <c r="AD2" s="1" t="s">
        <v>4984</v>
      </c>
      <c r="AE2" s="1">
        <v>49</v>
      </c>
      <c r="AG2" s="1" t="s">
        <v>6497</v>
      </c>
      <c r="AH2" s="1" t="s">
        <v>3200</v>
      </c>
    </row>
    <row r="3" spans="1:34" x14ac:dyDescent="0.45">
      <c r="A3" s="1">
        <v>2</v>
      </c>
      <c r="B3" s="1" t="s">
        <v>1128</v>
      </c>
      <c r="C3" s="1" t="s">
        <v>1128</v>
      </c>
      <c r="D3" s="1">
        <v>492229</v>
      </c>
      <c r="E3" s="1" t="s">
        <v>1129</v>
      </c>
      <c r="N3" s="1" t="s">
        <v>3113</v>
      </c>
      <c r="Q3" s="1" t="s">
        <v>978</v>
      </c>
      <c r="R3" s="1" t="s">
        <v>1083</v>
      </c>
      <c r="S3" s="1" t="s">
        <v>1084</v>
      </c>
      <c r="V3" s="1" t="s">
        <v>1091</v>
      </c>
      <c r="X3" s="1">
        <v>2026</v>
      </c>
      <c r="AB3" s="1" t="s">
        <v>1101</v>
      </c>
      <c r="AD3" s="1" t="s">
        <v>5094</v>
      </c>
      <c r="AE3" s="1">
        <v>1</v>
      </c>
      <c r="AG3" s="1" t="s">
        <v>6498</v>
      </c>
      <c r="AH3" s="1" t="s">
        <v>6499</v>
      </c>
    </row>
    <row r="4" spans="1:34" x14ac:dyDescent="0.45">
      <c r="A4" s="1">
        <v>2</v>
      </c>
      <c r="B4" s="1" t="s">
        <v>1130</v>
      </c>
      <c r="C4" s="1" t="s">
        <v>1130</v>
      </c>
      <c r="D4" s="1">
        <v>492230</v>
      </c>
      <c r="E4" s="1" t="s">
        <v>1131</v>
      </c>
      <c r="Q4" s="1" t="s">
        <v>992</v>
      </c>
      <c r="R4" s="1" t="s">
        <v>1085</v>
      </c>
      <c r="S4" s="1" t="s">
        <v>1086</v>
      </c>
      <c r="V4" s="1" t="s">
        <v>1092</v>
      </c>
      <c r="AB4" s="1" t="s">
        <v>1102</v>
      </c>
      <c r="AD4" s="1" t="s">
        <v>6500</v>
      </c>
      <c r="AE4" s="1">
        <v>2</v>
      </c>
      <c r="AG4" s="1" t="s">
        <v>6501</v>
      </c>
      <c r="AH4" s="1" t="s">
        <v>6502</v>
      </c>
    </row>
    <row r="5" spans="1:34" x14ac:dyDescent="0.45">
      <c r="A5" s="1">
        <v>2</v>
      </c>
      <c r="B5" s="1" t="s">
        <v>857</v>
      </c>
      <c r="C5" s="1" t="s">
        <v>857</v>
      </c>
      <c r="D5" s="1">
        <v>492217</v>
      </c>
      <c r="E5" s="1" t="s">
        <v>858</v>
      </c>
      <c r="Q5" s="1" t="s">
        <v>993</v>
      </c>
      <c r="R5" s="1" t="s">
        <v>1087</v>
      </c>
      <c r="S5" s="1" t="s">
        <v>1088</v>
      </c>
      <c r="V5" s="1" t="s">
        <v>1117</v>
      </c>
      <c r="AD5" s="1" t="s">
        <v>6503</v>
      </c>
      <c r="AE5" s="1">
        <v>3</v>
      </c>
      <c r="AG5" s="1" t="s">
        <v>6504</v>
      </c>
      <c r="AH5" s="1" t="s">
        <v>6505</v>
      </c>
    </row>
    <row r="6" spans="1:34" x14ac:dyDescent="0.45">
      <c r="A6" s="1">
        <v>2</v>
      </c>
      <c r="B6" s="1" t="s">
        <v>1132</v>
      </c>
      <c r="C6" s="1" t="s">
        <v>1132</v>
      </c>
      <c r="D6" s="1">
        <v>492553</v>
      </c>
      <c r="E6" s="1" t="s">
        <v>1133</v>
      </c>
      <c r="V6" s="1" t="s">
        <v>1093</v>
      </c>
      <c r="AD6" s="1" t="s">
        <v>5074</v>
      </c>
      <c r="AE6" s="1">
        <v>4</v>
      </c>
      <c r="AG6" s="1" t="s">
        <v>6506</v>
      </c>
      <c r="AH6" s="1" t="s">
        <v>6507</v>
      </c>
    </row>
    <row r="7" spans="1:34" x14ac:dyDescent="0.45">
      <c r="A7" s="1">
        <v>2</v>
      </c>
      <c r="B7" s="1" t="s">
        <v>1134</v>
      </c>
      <c r="C7" s="1" t="s">
        <v>1134</v>
      </c>
      <c r="D7" s="1">
        <v>492202</v>
      </c>
      <c r="E7" s="1" t="s">
        <v>1135</v>
      </c>
      <c r="V7" s="1" t="s">
        <v>1094</v>
      </c>
      <c r="AD7" s="1" t="s">
        <v>6508</v>
      </c>
      <c r="AE7" s="1">
        <v>5</v>
      </c>
      <c r="AG7" s="1" t="s">
        <v>6509</v>
      </c>
      <c r="AH7" s="1" t="s">
        <v>4835</v>
      </c>
    </row>
    <row r="8" spans="1:34" x14ac:dyDescent="0.45">
      <c r="A8" s="1">
        <v>2</v>
      </c>
      <c r="B8" s="1" t="s">
        <v>859</v>
      </c>
      <c r="C8" s="1" t="s">
        <v>859</v>
      </c>
      <c r="D8" s="1">
        <v>496999</v>
      </c>
      <c r="E8" s="1" t="s">
        <v>860</v>
      </c>
      <c r="V8" s="1" t="s">
        <v>1095</v>
      </c>
      <c r="AD8" s="1" t="s">
        <v>5098</v>
      </c>
      <c r="AE8" s="1">
        <v>6</v>
      </c>
      <c r="AG8" s="1" t="s">
        <v>6510</v>
      </c>
      <c r="AH8" s="1" t="s">
        <v>6511</v>
      </c>
    </row>
    <row r="9" spans="1:34" x14ac:dyDescent="0.45">
      <c r="A9" s="1">
        <v>2</v>
      </c>
      <c r="B9" s="1" t="s">
        <v>861</v>
      </c>
      <c r="C9" s="1" t="s">
        <v>861</v>
      </c>
      <c r="D9" s="1">
        <v>492216</v>
      </c>
      <c r="E9" s="1" t="s">
        <v>862</v>
      </c>
      <c r="V9" s="1" t="s">
        <v>1118</v>
      </c>
      <c r="AD9" s="1" t="s">
        <v>6512</v>
      </c>
      <c r="AE9" s="1">
        <v>7</v>
      </c>
      <c r="AG9" s="1" t="s">
        <v>6513</v>
      </c>
      <c r="AH9" s="1" t="s">
        <v>6514</v>
      </c>
    </row>
    <row r="10" spans="1:34" x14ac:dyDescent="0.45">
      <c r="A10" s="1">
        <v>2</v>
      </c>
      <c r="B10" s="1" t="s">
        <v>1136</v>
      </c>
      <c r="C10" s="1" t="s">
        <v>1136</v>
      </c>
      <c r="D10" s="1">
        <v>492203</v>
      </c>
      <c r="E10" s="1" t="s">
        <v>1137</v>
      </c>
      <c r="AD10" s="1" t="s">
        <v>5097</v>
      </c>
      <c r="AE10" s="1">
        <v>8</v>
      </c>
      <c r="AG10" s="1" t="s">
        <v>6515</v>
      </c>
      <c r="AH10" s="1" t="s">
        <v>6516</v>
      </c>
    </row>
    <row r="11" spans="1:34" x14ac:dyDescent="0.45">
      <c r="A11" s="1">
        <v>2</v>
      </c>
      <c r="B11" s="1" t="s">
        <v>863</v>
      </c>
      <c r="C11" s="1" t="s">
        <v>863</v>
      </c>
      <c r="D11" s="1">
        <v>492204</v>
      </c>
      <c r="E11" s="1" t="s">
        <v>864</v>
      </c>
      <c r="AD11" s="1" t="s">
        <v>5740</v>
      </c>
      <c r="AE11" s="1">
        <v>9</v>
      </c>
      <c r="AG11" s="1" t="s">
        <v>6517</v>
      </c>
      <c r="AH11" s="1" t="s">
        <v>6518</v>
      </c>
    </row>
    <row r="12" spans="1:34" x14ac:dyDescent="0.45">
      <c r="A12" s="1">
        <v>2</v>
      </c>
      <c r="B12" s="1" t="s">
        <v>1138</v>
      </c>
      <c r="C12" s="1" t="s">
        <v>1138</v>
      </c>
      <c r="D12" s="1">
        <v>492568</v>
      </c>
      <c r="E12" s="1" t="s">
        <v>1139</v>
      </c>
      <c r="AD12" s="1" t="s">
        <v>5743</v>
      </c>
      <c r="AE12" s="1">
        <v>10</v>
      </c>
      <c r="AG12" s="1" t="s">
        <v>6519</v>
      </c>
      <c r="AH12" s="1" t="s">
        <v>6520</v>
      </c>
    </row>
    <row r="13" spans="1:34" x14ac:dyDescent="0.45">
      <c r="A13" s="1">
        <v>2</v>
      </c>
      <c r="B13" s="1" t="s">
        <v>1140</v>
      </c>
      <c r="C13" s="1" t="s">
        <v>1140</v>
      </c>
      <c r="D13" s="1">
        <v>492475</v>
      </c>
      <c r="E13" s="1" t="s">
        <v>1141</v>
      </c>
      <c r="AD13" s="1" t="s">
        <v>5096</v>
      </c>
      <c r="AE13" s="1">
        <v>11</v>
      </c>
      <c r="AG13" s="1" t="s">
        <v>6521</v>
      </c>
      <c r="AH13" s="1" t="s">
        <v>6518</v>
      </c>
    </row>
    <row r="14" spans="1:34" x14ac:dyDescent="0.45">
      <c r="A14" s="1">
        <v>1</v>
      </c>
      <c r="B14" s="1" t="s">
        <v>865</v>
      </c>
      <c r="C14" s="1" t="s">
        <v>865</v>
      </c>
      <c r="D14" s="1">
        <v>490053</v>
      </c>
      <c r="E14" s="1" t="s">
        <v>866</v>
      </c>
      <c r="AD14" s="1" t="s">
        <v>4986</v>
      </c>
      <c r="AE14" s="1">
        <v>12</v>
      </c>
      <c r="AG14" s="1" t="s">
        <v>6522</v>
      </c>
      <c r="AH14" s="1" t="s">
        <v>6523</v>
      </c>
    </row>
    <row r="15" spans="1:34" x14ac:dyDescent="0.45">
      <c r="A15" s="1">
        <v>2</v>
      </c>
      <c r="B15" s="1" t="s">
        <v>867</v>
      </c>
      <c r="C15" s="1" t="s">
        <v>867</v>
      </c>
      <c r="D15" s="1">
        <v>492205</v>
      </c>
      <c r="E15" s="1" t="s">
        <v>868</v>
      </c>
      <c r="AD15" s="1" t="s">
        <v>5200</v>
      </c>
      <c r="AE15" s="1">
        <v>13</v>
      </c>
      <c r="AG15" s="1" t="s">
        <v>6524</v>
      </c>
      <c r="AH15" s="1" t="s">
        <v>6525</v>
      </c>
    </row>
    <row r="16" spans="1:34" x14ac:dyDescent="0.45">
      <c r="A16" s="1">
        <v>2</v>
      </c>
      <c r="B16" s="1" t="s">
        <v>869</v>
      </c>
      <c r="C16" s="1" t="s">
        <v>869</v>
      </c>
      <c r="D16" s="1">
        <v>492206</v>
      </c>
      <c r="E16" s="1" t="s">
        <v>870</v>
      </c>
      <c r="AD16" s="1" t="s">
        <v>5095</v>
      </c>
      <c r="AE16" s="1">
        <v>14</v>
      </c>
      <c r="AG16" s="1" t="s">
        <v>6526</v>
      </c>
      <c r="AH16" s="1" t="s">
        <v>6527</v>
      </c>
    </row>
    <row r="17" spans="1:34" x14ac:dyDescent="0.45">
      <c r="A17" s="1">
        <v>2</v>
      </c>
      <c r="B17" s="1" t="s">
        <v>871</v>
      </c>
      <c r="C17" s="1" t="s">
        <v>871</v>
      </c>
      <c r="D17" s="1">
        <v>492207</v>
      </c>
      <c r="E17" s="1" t="s">
        <v>872</v>
      </c>
      <c r="AD17" s="1" t="s">
        <v>5407</v>
      </c>
      <c r="AE17" s="1">
        <v>15</v>
      </c>
      <c r="AG17" s="1" t="s">
        <v>6528</v>
      </c>
      <c r="AH17" s="1" t="s">
        <v>6529</v>
      </c>
    </row>
    <row r="18" spans="1:34" x14ac:dyDescent="0.45">
      <c r="A18" s="1">
        <v>2</v>
      </c>
      <c r="B18" s="1" t="s">
        <v>873</v>
      </c>
      <c r="C18" s="1" t="s">
        <v>873</v>
      </c>
      <c r="D18" s="1">
        <v>492208</v>
      </c>
      <c r="E18" s="1" t="s">
        <v>874</v>
      </c>
      <c r="AD18" s="1" t="s">
        <v>5532</v>
      </c>
      <c r="AE18" s="1">
        <v>16</v>
      </c>
      <c r="AG18" s="1" t="s">
        <v>6530</v>
      </c>
      <c r="AH18" s="1" t="s">
        <v>6531</v>
      </c>
    </row>
    <row r="19" spans="1:34" x14ac:dyDescent="0.45">
      <c r="A19" s="1">
        <v>2</v>
      </c>
      <c r="B19" s="1" t="s">
        <v>875</v>
      </c>
      <c r="C19" s="1" t="s">
        <v>875</v>
      </c>
      <c r="D19" s="1">
        <v>492355</v>
      </c>
      <c r="E19" s="1" t="s">
        <v>876</v>
      </c>
      <c r="AD19" s="1" t="s">
        <v>5104</v>
      </c>
      <c r="AE19" s="1">
        <v>17</v>
      </c>
      <c r="AG19" s="1" t="s">
        <v>6532</v>
      </c>
      <c r="AH19" s="1" t="s">
        <v>6533</v>
      </c>
    </row>
    <row r="20" spans="1:34" x14ac:dyDescent="0.45">
      <c r="A20" s="1">
        <v>2</v>
      </c>
      <c r="B20" s="1" t="s">
        <v>877</v>
      </c>
      <c r="C20" s="1" t="s">
        <v>877</v>
      </c>
      <c r="D20" s="1">
        <v>492209</v>
      </c>
      <c r="E20" s="1" t="s">
        <v>878</v>
      </c>
      <c r="AD20" s="1" t="s">
        <v>5243</v>
      </c>
      <c r="AE20" s="1">
        <v>18</v>
      </c>
      <c r="AG20" s="1" t="s">
        <v>6534</v>
      </c>
      <c r="AH20" s="1" t="s">
        <v>6535</v>
      </c>
    </row>
    <row r="21" spans="1:34" x14ac:dyDescent="0.45">
      <c r="A21" s="1">
        <v>2</v>
      </c>
      <c r="B21" s="1" t="s">
        <v>1142</v>
      </c>
      <c r="C21" s="1" t="s">
        <v>1142</v>
      </c>
      <c r="D21" s="1">
        <v>492210</v>
      </c>
      <c r="E21" s="1" t="s">
        <v>1143</v>
      </c>
      <c r="AD21" s="1" t="s">
        <v>5434</v>
      </c>
      <c r="AE21" s="1">
        <v>19</v>
      </c>
      <c r="AG21" s="1" t="s">
        <v>6536</v>
      </c>
      <c r="AH21" s="1" t="s">
        <v>6537</v>
      </c>
    </row>
    <row r="22" spans="1:34" x14ac:dyDescent="0.45">
      <c r="A22" s="1">
        <v>2</v>
      </c>
      <c r="B22" s="1" t="s">
        <v>1144</v>
      </c>
      <c r="C22" s="1" t="s">
        <v>1144</v>
      </c>
      <c r="D22" s="1">
        <v>492211</v>
      </c>
      <c r="E22" s="1" t="s">
        <v>1145</v>
      </c>
      <c r="AD22" s="1" t="s">
        <v>4981</v>
      </c>
      <c r="AE22" s="1">
        <v>20</v>
      </c>
      <c r="AG22" s="1" t="s">
        <v>6538</v>
      </c>
      <c r="AH22" s="1" t="s">
        <v>6539</v>
      </c>
    </row>
    <row r="23" spans="1:34" x14ac:dyDescent="0.45">
      <c r="A23" s="1">
        <v>2</v>
      </c>
      <c r="B23" s="1" t="s">
        <v>879</v>
      </c>
      <c r="C23" s="1" t="s">
        <v>879</v>
      </c>
      <c r="D23" s="1">
        <v>492212</v>
      </c>
      <c r="E23" s="1" t="s">
        <v>880</v>
      </c>
      <c r="AD23" s="1" t="s">
        <v>5099</v>
      </c>
      <c r="AE23" s="1">
        <v>21</v>
      </c>
      <c r="AG23" s="1" t="s">
        <v>6540</v>
      </c>
      <c r="AH23" s="1" t="s">
        <v>6541</v>
      </c>
    </row>
    <row r="24" spans="1:34" x14ac:dyDescent="0.45">
      <c r="A24" s="1">
        <v>2</v>
      </c>
      <c r="B24" s="1" t="s">
        <v>1146</v>
      </c>
      <c r="C24" s="1" t="s">
        <v>1146</v>
      </c>
      <c r="D24" s="1">
        <v>492542</v>
      </c>
      <c r="E24" s="1" t="s">
        <v>1147</v>
      </c>
      <c r="AD24" s="1" t="s">
        <v>4985</v>
      </c>
      <c r="AE24" s="1">
        <v>22</v>
      </c>
      <c r="AG24" s="1" t="s">
        <v>6542</v>
      </c>
      <c r="AH24" s="1" t="s">
        <v>6543</v>
      </c>
    </row>
    <row r="25" spans="1:34" x14ac:dyDescent="0.45">
      <c r="A25" s="1">
        <v>2</v>
      </c>
      <c r="B25" s="1" t="s">
        <v>1148</v>
      </c>
      <c r="C25" s="1" t="s">
        <v>1148</v>
      </c>
      <c r="D25" s="1">
        <v>491017</v>
      </c>
      <c r="E25" s="1" t="s">
        <v>1149</v>
      </c>
      <c r="AD25" s="1" t="s">
        <v>4983</v>
      </c>
      <c r="AE25" s="1">
        <v>23</v>
      </c>
      <c r="AG25" s="1" t="s">
        <v>6544</v>
      </c>
      <c r="AH25" s="1" t="s">
        <v>6545</v>
      </c>
    </row>
    <row r="26" spans="1:34" x14ac:dyDescent="0.45">
      <c r="A26" s="1">
        <v>2</v>
      </c>
      <c r="B26" s="1" t="s">
        <v>1150</v>
      </c>
      <c r="C26" s="1" t="s">
        <v>1150</v>
      </c>
      <c r="D26" s="1">
        <v>491018</v>
      </c>
      <c r="E26" s="1" t="s">
        <v>1151</v>
      </c>
      <c r="AD26" s="1" t="s">
        <v>5105</v>
      </c>
      <c r="AE26" s="1">
        <v>24</v>
      </c>
      <c r="AG26" s="1" t="s">
        <v>6546</v>
      </c>
      <c r="AH26" s="1" t="s">
        <v>6547</v>
      </c>
    </row>
    <row r="27" spans="1:34" x14ac:dyDescent="0.45">
      <c r="A27" s="1">
        <v>2</v>
      </c>
      <c r="B27" s="1" t="s">
        <v>881</v>
      </c>
      <c r="C27" s="1" t="s">
        <v>881</v>
      </c>
      <c r="D27" s="1">
        <v>492523</v>
      </c>
      <c r="E27" s="1" t="s">
        <v>882</v>
      </c>
      <c r="AD27" s="1" t="s">
        <v>4989</v>
      </c>
      <c r="AE27" s="1">
        <v>25</v>
      </c>
      <c r="AG27" s="1" t="s">
        <v>6548</v>
      </c>
      <c r="AH27" s="1" t="s">
        <v>6549</v>
      </c>
    </row>
    <row r="28" spans="1:34" x14ac:dyDescent="0.45">
      <c r="A28" s="1">
        <v>2</v>
      </c>
      <c r="B28" s="1" t="s">
        <v>1152</v>
      </c>
      <c r="C28" s="1" t="s">
        <v>1152</v>
      </c>
      <c r="D28" s="1">
        <v>492569</v>
      </c>
      <c r="E28" s="1" t="s">
        <v>1153</v>
      </c>
      <c r="AD28" s="1" t="s">
        <v>4982</v>
      </c>
      <c r="AE28" s="1">
        <v>26</v>
      </c>
      <c r="AG28" s="1" t="s">
        <v>6550</v>
      </c>
      <c r="AH28" s="1" t="s">
        <v>6551</v>
      </c>
    </row>
    <row r="29" spans="1:34" x14ac:dyDescent="0.45">
      <c r="A29" s="1">
        <v>1</v>
      </c>
      <c r="B29" s="1" t="s">
        <v>885</v>
      </c>
      <c r="C29" s="1" t="s">
        <v>885</v>
      </c>
      <c r="D29" s="1">
        <v>492213</v>
      </c>
      <c r="E29" s="1" t="s">
        <v>886</v>
      </c>
      <c r="AD29" s="1" t="s">
        <v>4976</v>
      </c>
      <c r="AE29" s="1">
        <v>27</v>
      </c>
      <c r="AG29" s="1" t="s">
        <v>6552</v>
      </c>
      <c r="AH29" s="1" t="s">
        <v>6553</v>
      </c>
    </row>
    <row r="30" spans="1:34" x14ac:dyDescent="0.45">
      <c r="A30" s="1">
        <v>1</v>
      </c>
      <c r="B30" s="1" t="s">
        <v>883</v>
      </c>
      <c r="C30" s="1" t="s">
        <v>883</v>
      </c>
      <c r="D30" s="1">
        <v>490051</v>
      </c>
      <c r="E30" s="1" t="s">
        <v>884</v>
      </c>
      <c r="AD30" s="1" t="s">
        <v>4975</v>
      </c>
      <c r="AE30" s="1">
        <v>28</v>
      </c>
      <c r="AG30" s="1" t="s">
        <v>6554</v>
      </c>
      <c r="AH30" s="1" t="s">
        <v>6555</v>
      </c>
    </row>
    <row r="31" spans="1:34" x14ac:dyDescent="0.45">
      <c r="A31" s="1">
        <v>2</v>
      </c>
      <c r="B31" s="1" t="s">
        <v>1154</v>
      </c>
      <c r="C31" s="1" t="s">
        <v>1154</v>
      </c>
      <c r="D31" s="1">
        <v>492214</v>
      </c>
      <c r="E31" s="1" t="s">
        <v>1155</v>
      </c>
      <c r="AD31" s="1" t="s">
        <v>4979</v>
      </c>
      <c r="AE31" s="1">
        <v>29</v>
      </c>
      <c r="AG31" s="1" t="s">
        <v>6556</v>
      </c>
      <c r="AH31" s="1" t="s">
        <v>6557</v>
      </c>
    </row>
    <row r="32" spans="1:34" x14ac:dyDescent="0.45">
      <c r="A32" s="1">
        <v>2</v>
      </c>
      <c r="B32" s="1" t="s">
        <v>1156</v>
      </c>
      <c r="C32" s="1" t="s">
        <v>1156</v>
      </c>
      <c r="D32" s="1">
        <v>492493</v>
      </c>
      <c r="E32" s="1" t="s">
        <v>1157</v>
      </c>
      <c r="AD32" s="1" t="s">
        <v>4978</v>
      </c>
      <c r="AE32" s="1">
        <v>30</v>
      </c>
      <c r="AG32" s="1" t="s">
        <v>6558</v>
      </c>
      <c r="AH32" s="1" t="s">
        <v>6559</v>
      </c>
    </row>
    <row r="33" spans="1:34" x14ac:dyDescent="0.45">
      <c r="A33" s="1">
        <v>2</v>
      </c>
      <c r="B33" s="1" t="s">
        <v>1158</v>
      </c>
      <c r="C33" s="1" t="s">
        <v>1158</v>
      </c>
      <c r="D33" s="1">
        <v>492613</v>
      </c>
      <c r="E33" s="1" t="s">
        <v>1159</v>
      </c>
      <c r="AD33" s="1" t="s">
        <v>5202</v>
      </c>
      <c r="AE33" s="1">
        <v>31</v>
      </c>
      <c r="AG33" s="1" t="s">
        <v>6560</v>
      </c>
      <c r="AH33" s="1" t="s">
        <v>6561</v>
      </c>
    </row>
    <row r="34" spans="1:34" x14ac:dyDescent="0.45">
      <c r="A34" s="1">
        <v>2</v>
      </c>
      <c r="B34" s="1" t="s">
        <v>1160</v>
      </c>
      <c r="C34" s="1" t="s">
        <v>1160</v>
      </c>
      <c r="D34" s="1">
        <v>491083</v>
      </c>
      <c r="E34" s="1" t="s">
        <v>1161</v>
      </c>
      <c r="AD34" s="1" t="s">
        <v>5268</v>
      </c>
      <c r="AE34" s="1">
        <v>32</v>
      </c>
      <c r="AG34" s="1" t="s">
        <v>6562</v>
      </c>
      <c r="AH34" s="1" t="s">
        <v>6563</v>
      </c>
    </row>
    <row r="35" spans="1:34" x14ac:dyDescent="0.45">
      <c r="A35" s="1">
        <v>2</v>
      </c>
      <c r="B35" s="1" t="s">
        <v>1162</v>
      </c>
      <c r="C35" s="1" t="s">
        <v>1162</v>
      </c>
      <c r="D35" s="1">
        <v>492605</v>
      </c>
      <c r="E35" s="1" t="s">
        <v>1163</v>
      </c>
      <c r="AD35" s="1" t="s">
        <v>4980</v>
      </c>
      <c r="AE35" s="1">
        <v>33</v>
      </c>
      <c r="AG35" s="1" t="s">
        <v>6564</v>
      </c>
      <c r="AH35" s="1" t="s">
        <v>6565</v>
      </c>
    </row>
    <row r="36" spans="1:34" x14ac:dyDescent="0.45">
      <c r="A36" s="1">
        <v>2</v>
      </c>
      <c r="B36" s="1" t="s">
        <v>1164</v>
      </c>
      <c r="C36" s="1" t="s">
        <v>1164</v>
      </c>
      <c r="D36" s="1">
        <v>492215</v>
      </c>
      <c r="E36" s="1" t="s">
        <v>1165</v>
      </c>
      <c r="AD36" s="1" t="s">
        <v>4977</v>
      </c>
      <c r="AE36" s="1">
        <v>34</v>
      </c>
      <c r="AG36" s="1" t="s">
        <v>6566</v>
      </c>
      <c r="AH36" s="1" t="s">
        <v>6567</v>
      </c>
    </row>
    <row r="37" spans="1:34" x14ac:dyDescent="0.45">
      <c r="A37" s="1">
        <v>2</v>
      </c>
      <c r="B37" s="1" t="s">
        <v>1166</v>
      </c>
      <c r="C37" s="1" t="s">
        <v>1166</v>
      </c>
      <c r="D37" s="1">
        <v>492623</v>
      </c>
      <c r="E37" s="1" t="s">
        <v>1167</v>
      </c>
      <c r="AD37" s="1" t="s">
        <v>4990</v>
      </c>
      <c r="AE37" s="1">
        <v>35</v>
      </c>
      <c r="AG37" s="1" t="s">
        <v>6568</v>
      </c>
      <c r="AH37" s="1" t="s">
        <v>6569</v>
      </c>
    </row>
    <row r="38" spans="1:34" x14ac:dyDescent="0.45">
      <c r="A38" s="1">
        <v>2</v>
      </c>
      <c r="B38" s="1" t="s">
        <v>887</v>
      </c>
      <c r="C38" s="1" t="s">
        <v>887</v>
      </c>
      <c r="D38" s="1">
        <v>492186</v>
      </c>
      <c r="E38" s="1" t="s">
        <v>888</v>
      </c>
      <c r="AD38" s="1" t="s">
        <v>4999</v>
      </c>
      <c r="AE38" s="1">
        <v>36</v>
      </c>
      <c r="AG38" s="1" t="s">
        <v>6570</v>
      </c>
      <c r="AH38" s="1" t="s">
        <v>6571</v>
      </c>
    </row>
    <row r="39" spans="1:34" x14ac:dyDescent="0.45">
      <c r="A39" s="1">
        <v>2</v>
      </c>
      <c r="B39" s="1" t="s">
        <v>1168</v>
      </c>
      <c r="C39" s="1" t="s">
        <v>1168</v>
      </c>
      <c r="D39" s="1">
        <v>492231</v>
      </c>
      <c r="E39" s="1" t="s">
        <v>1169</v>
      </c>
      <c r="AD39" s="1" t="s">
        <v>5031</v>
      </c>
      <c r="AE39" s="1">
        <v>37</v>
      </c>
      <c r="AG39" s="1" t="s">
        <v>6572</v>
      </c>
      <c r="AH39" s="1" t="s">
        <v>6573</v>
      </c>
    </row>
    <row r="40" spans="1:34" x14ac:dyDescent="0.45">
      <c r="A40" s="1">
        <v>2</v>
      </c>
      <c r="B40" s="1" t="s">
        <v>1170</v>
      </c>
      <c r="C40" s="1" t="s">
        <v>1170</v>
      </c>
      <c r="D40" s="1">
        <v>492219</v>
      </c>
      <c r="E40" s="1" t="s">
        <v>1171</v>
      </c>
      <c r="AD40" s="1" t="s">
        <v>5119</v>
      </c>
      <c r="AE40" s="1">
        <v>38</v>
      </c>
      <c r="AG40" s="1" t="s">
        <v>6574</v>
      </c>
      <c r="AH40" s="1" t="s">
        <v>6575</v>
      </c>
    </row>
    <row r="41" spans="1:34" x14ac:dyDescent="0.45">
      <c r="A41" s="1">
        <v>2</v>
      </c>
      <c r="B41" s="1" t="s">
        <v>1172</v>
      </c>
      <c r="C41" s="1" t="s">
        <v>1172</v>
      </c>
      <c r="D41" s="1">
        <v>492524</v>
      </c>
      <c r="E41" s="1" t="s">
        <v>1173</v>
      </c>
      <c r="AD41" s="1" t="s">
        <v>5199</v>
      </c>
      <c r="AE41" s="1">
        <v>39</v>
      </c>
      <c r="AG41" s="1" t="s">
        <v>6576</v>
      </c>
      <c r="AH41" s="1" t="s">
        <v>6577</v>
      </c>
    </row>
    <row r="42" spans="1:34" x14ac:dyDescent="0.45">
      <c r="A42" s="1">
        <v>2</v>
      </c>
      <c r="B42" s="1" t="s">
        <v>889</v>
      </c>
      <c r="C42" s="1" t="s">
        <v>889</v>
      </c>
      <c r="D42" s="1">
        <v>492220</v>
      </c>
      <c r="E42" s="1" t="s">
        <v>890</v>
      </c>
      <c r="AD42" s="1" t="s">
        <v>4988</v>
      </c>
      <c r="AE42" s="1">
        <v>40</v>
      </c>
      <c r="AG42" s="1" t="s">
        <v>6578</v>
      </c>
      <c r="AH42" s="1" t="s">
        <v>6579</v>
      </c>
    </row>
    <row r="43" spans="1:34" x14ac:dyDescent="0.45">
      <c r="A43" s="1">
        <v>2</v>
      </c>
      <c r="B43" s="1" t="s">
        <v>1174</v>
      </c>
      <c r="C43" s="1" t="s">
        <v>1174</v>
      </c>
      <c r="D43" s="1">
        <v>492571</v>
      </c>
      <c r="E43" s="1" t="s">
        <v>1175</v>
      </c>
      <c r="AD43" s="1" t="s">
        <v>5481</v>
      </c>
      <c r="AE43" s="1">
        <v>41</v>
      </c>
      <c r="AG43" s="1" t="s">
        <v>6580</v>
      </c>
      <c r="AH43" s="1" t="s">
        <v>6581</v>
      </c>
    </row>
    <row r="44" spans="1:34" x14ac:dyDescent="0.45">
      <c r="A44" s="1">
        <v>2</v>
      </c>
      <c r="B44" s="1" t="s">
        <v>1176</v>
      </c>
      <c r="C44" s="1" t="s">
        <v>1176</v>
      </c>
      <c r="D44" s="1">
        <v>492441</v>
      </c>
      <c r="E44" s="1" t="s">
        <v>1177</v>
      </c>
      <c r="AD44" s="1" t="s">
        <v>5198</v>
      </c>
      <c r="AE44" s="1">
        <v>42</v>
      </c>
      <c r="AG44" s="1" t="s">
        <v>6582</v>
      </c>
      <c r="AH44" s="1" t="s">
        <v>6583</v>
      </c>
    </row>
    <row r="45" spans="1:34" x14ac:dyDescent="0.45">
      <c r="A45" s="1">
        <v>1</v>
      </c>
      <c r="B45" s="1" t="s">
        <v>891</v>
      </c>
      <c r="C45" s="1" t="s">
        <v>891</v>
      </c>
      <c r="D45" s="1">
        <v>492218</v>
      </c>
      <c r="E45" s="1" t="s">
        <v>892</v>
      </c>
      <c r="AD45" s="1" t="s">
        <v>5270</v>
      </c>
      <c r="AE45" s="1">
        <v>43</v>
      </c>
      <c r="AG45" s="1" t="s">
        <v>6584</v>
      </c>
      <c r="AH45" s="1" t="s">
        <v>6585</v>
      </c>
    </row>
    <row r="46" spans="1:34" x14ac:dyDescent="0.45">
      <c r="A46" s="1">
        <v>2</v>
      </c>
      <c r="B46" s="1" t="s">
        <v>1178</v>
      </c>
      <c r="C46" s="1" t="s">
        <v>1178</v>
      </c>
      <c r="D46" s="1">
        <v>492429</v>
      </c>
      <c r="E46" s="1" t="s">
        <v>1179</v>
      </c>
      <c r="AD46" s="1" t="s">
        <v>5102</v>
      </c>
      <c r="AE46" s="1">
        <v>44</v>
      </c>
      <c r="AG46" s="1" t="s">
        <v>6586</v>
      </c>
      <c r="AH46" s="1" t="s">
        <v>6587</v>
      </c>
    </row>
    <row r="47" spans="1:34" x14ac:dyDescent="0.45">
      <c r="A47" s="1">
        <v>2</v>
      </c>
      <c r="B47" s="1" t="s">
        <v>893</v>
      </c>
      <c r="C47" s="1" t="s">
        <v>893</v>
      </c>
      <c r="D47" s="1">
        <v>492430</v>
      </c>
      <c r="E47" s="1" t="s">
        <v>894</v>
      </c>
      <c r="AD47" s="1" t="s">
        <v>5093</v>
      </c>
      <c r="AE47" s="1">
        <v>45</v>
      </c>
      <c r="AG47" s="1" t="s">
        <v>6588</v>
      </c>
      <c r="AH47" s="1" t="s">
        <v>6589</v>
      </c>
    </row>
    <row r="48" spans="1:34" x14ac:dyDescent="0.45">
      <c r="A48" s="1">
        <v>1</v>
      </c>
      <c r="B48" s="1" t="s">
        <v>895</v>
      </c>
      <c r="C48" s="1" t="s">
        <v>895</v>
      </c>
      <c r="D48" s="1">
        <v>492232</v>
      </c>
      <c r="E48" s="1" t="s">
        <v>896</v>
      </c>
      <c r="AD48" s="1" t="s">
        <v>5923</v>
      </c>
      <c r="AE48" s="1">
        <v>46</v>
      </c>
      <c r="AG48" s="1" t="s">
        <v>6590</v>
      </c>
      <c r="AH48" s="1" t="s">
        <v>6591</v>
      </c>
    </row>
    <row r="49" spans="1:34" x14ac:dyDescent="0.45">
      <c r="A49" s="1">
        <v>2</v>
      </c>
      <c r="B49" s="1" t="s">
        <v>1180</v>
      </c>
      <c r="C49" s="1" t="s">
        <v>1180</v>
      </c>
      <c r="D49" s="1">
        <v>492527</v>
      </c>
      <c r="E49" s="1" t="s">
        <v>1181</v>
      </c>
      <c r="AD49" s="1" t="s">
        <v>5103</v>
      </c>
      <c r="AE49" s="1">
        <v>47</v>
      </c>
      <c r="AG49" s="1" t="s">
        <v>6592</v>
      </c>
      <c r="AH49" s="1" t="s">
        <v>6593</v>
      </c>
    </row>
    <row r="50" spans="1:34" x14ac:dyDescent="0.45">
      <c r="A50" s="1">
        <v>2</v>
      </c>
      <c r="B50" s="1" t="s">
        <v>1182</v>
      </c>
      <c r="C50" s="1" t="s">
        <v>1182</v>
      </c>
      <c r="D50" s="1">
        <v>492577</v>
      </c>
      <c r="E50" s="1" t="s">
        <v>1183</v>
      </c>
      <c r="AD50" s="1" t="s">
        <v>6594</v>
      </c>
      <c r="AE50" s="1">
        <v>48</v>
      </c>
      <c r="AG50" s="1" t="s">
        <v>6595</v>
      </c>
      <c r="AH50" s="1" t="s">
        <v>6596</v>
      </c>
    </row>
    <row r="51" spans="1:34" x14ac:dyDescent="0.45">
      <c r="A51" s="1">
        <v>2</v>
      </c>
      <c r="B51" s="1" t="s">
        <v>897</v>
      </c>
      <c r="C51" s="1" t="s">
        <v>897</v>
      </c>
      <c r="D51" s="1">
        <v>492187</v>
      </c>
      <c r="E51" s="1" t="s">
        <v>898</v>
      </c>
      <c r="AD51" s="1" t="s">
        <v>6597</v>
      </c>
      <c r="AE51" s="1">
        <v>0</v>
      </c>
      <c r="AG51" s="1" t="s">
        <v>6598</v>
      </c>
      <c r="AH51" s="1" t="s">
        <v>6599</v>
      </c>
    </row>
    <row r="52" spans="1:34" x14ac:dyDescent="0.45">
      <c r="A52" s="1">
        <v>2</v>
      </c>
      <c r="B52" s="1" t="s">
        <v>1184</v>
      </c>
      <c r="C52" s="1" t="s">
        <v>1184</v>
      </c>
      <c r="D52" s="1">
        <v>492188</v>
      </c>
      <c r="E52" s="1" t="s">
        <v>1185</v>
      </c>
      <c r="AG52" s="1" t="s">
        <v>6600</v>
      </c>
      <c r="AH52" s="1" t="s">
        <v>6601</v>
      </c>
    </row>
    <row r="53" spans="1:34" x14ac:dyDescent="0.45">
      <c r="A53" s="1">
        <v>2</v>
      </c>
      <c r="B53" s="1" t="s">
        <v>1186</v>
      </c>
      <c r="C53" s="1" t="s">
        <v>1186</v>
      </c>
      <c r="D53" s="1">
        <v>492612</v>
      </c>
      <c r="E53" s="1" t="s">
        <v>1187</v>
      </c>
      <c r="AG53" s="1" t="s">
        <v>6602</v>
      </c>
      <c r="AH53" s="1" t="s">
        <v>6603</v>
      </c>
    </row>
    <row r="54" spans="1:34" x14ac:dyDescent="0.45">
      <c r="A54" s="1">
        <v>2</v>
      </c>
      <c r="B54" s="1" t="s">
        <v>899</v>
      </c>
      <c r="C54" s="1" t="s">
        <v>899</v>
      </c>
      <c r="D54" s="1">
        <v>490049</v>
      </c>
      <c r="E54" s="1" t="s">
        <v>1188</v>
      </c>
      <c r="AG54" s="1" t="s">
        <v>6604</v>
      </c>
      <c r="AH54" s="1" t="s">
        <v>6605</v>
      </c>
    </row>
    <row r="55" spans="1:34" x14ac:dyDescent="0.45">
      <c r="A55" s="1">
        <v>2</v>
      </c>
      <c r="B55" s="1" t="s">
        <v>900</v>
      </c>
      <c r="C55" s="1" t="s">
        <v>900</v>
      </c>
      <c r="D55" s="1">
        <v>492192</v>
      </c>
      <c r="E55" s="1" t="s">
        <v>901</v>
      </c>
      <c r="AG55" s="1" t="s">
        <v>6606</v>
      </c>
      <c r="AH55" s="1" t="s">
        <v>6607</v>
      </c>
    </row>
    <row r="56" spans="1:34" x14ac:dyDescent="0.45">
      <c r="A56" s="1">
        <v>2</v>
      </c>
      <c r="B56" s="1" t="s">
        <v>902</v>
      </c>
      <c r="C56" s="1" t="s">
        <v>902</v>
      </c>
      <c r="D56" s="1">
        <v>490050</v>
      </c>
      <c r="E56" s="1" t="s">
        <v>903</v>
      </c>
      <c r="AG56" s="1" t="s">
        <v>6608</v>
      </c>
      <c r="AH56" s="1" t="s">
        <v>6609</v>
      </c>
    </row>
    <row r="57" spans="1:34" x14ac:dyDescent="0.45">
      <c r="A57" s="1">
        <v>2</v>
      </c>
      <c r="B57" s="1" t="s">
        <v>1189</v>
      </c>
      <c r="C57" s="1" t="s">
        <v>1189</v>
      </c>
      <c r="D57" s="1">
        <v>492492</v>
      </c>
      <c r="E57" s="1" t="s">
        <v>1190</v>
      </c>
      <c r="AG57" s="1" t="s">
        <v>6610</v>
      </c>
      <c r="AH57" s="1" t="s">
        <v>6611</v>
      </c>
    </row>
    <row r="58" spans="1:34" x14ac:dyDescent="0.45">
      <c r="A58" s="1">
        <v>1</v>
      </c>
      <c r="B58" s="1" t="s">
        <v>904</v>
      </c>
      <c r="C58" s="1" t="s">
        <v>904</v>
      </c>
      <c r="D58" s="1">
        <v>492189</v>
      </c>
      <c r="E58" s="1" t="s">
        <v>905</v>
      </c>
      <c r="AG58" s="1" t="s">
        <v>6612</v>
      </c>
      <c r="AH58" s="1" t="s">
        <v>6613</v>
      </c>
    </row>
    <row r="59" spans="1:34" x14ac:dyDescent="0.45">
      <c r="A59" s="1">
        <v>2</v>
      </c>
      <c r="B59" s="1" t="s">
        <v>1191</v>
      </c>
      <c r="C59" s="1" t="s">
        <v>1191</v>
      </c>
      <c r="D59" s="1">
        <v>492547</v>
      </c>
      <c r="E59" s="1" t="s">
        <v>1192</v>
      </c>
      <c r="AG59" s="1" t="s">
        <v>6614</v>
      </c>
      <c r="AH59" s="1" t="s">
        <v>6615</v>
      </c>
    </row>
    <row r="60" spans="1:34" x14ac:dyDescent="0.45">
      <c r="A60" s="1">
        <v>2</v>
      </c>
      <c r="B60" s="1" t="s">
        <v>906</v>
      </c>
      <c r="C60" s="1" t="s">
        <v>906</v>
      </c>
      <c r="D60" s="1">
        <v>492190</v>
      </c>
      <c r="E60" s="1" t="s">
        <v>907</v>
      </c>
      <c r="AG60" s="1" t="s">
        <v>6616</v>
      </c>
      <c r="AH60" s="1" t="s">
        <v>6617</v>
      </c>
    </row>
    <row r="61" spans="1:34" x14ac:dyDescent="0.45">
      <c r="A61" s="1">
        <v>2</v>
      </c>
      <c r="B61" s="1" t="s">
        <v>1193</v>
      </c>
      <c r="C61" s="1" t="s">
        <v>1193</v>
      </c>
      <c r="D61" s="1">
        <v>491014</v>
      </c>
      <c r="E61" s="1" t="s">
        <v>1194</v>
      </c>
      <c r="AG61" s="1" t="s">
        <v>6618</v>
      </c>
      <c r="AH61" s="1" t="s">
        <v>6619</v>
      </c>
    </row>
    <row r="62" spans="1:34" x14ac:dyDescent="0.45">
      <c r="A62" s="1">
        <v>2</v>
      </c>
      <c r="B62" s="1" t="s">
        <v>1195</v>
      </c>
      <c r="C62" s="1" t="s">
        <v>1195</v>
      </c>
      <c r="D62" s="1">
        <v>492317</v>
      </c>
      <c r="E62" s="1" t="s">
        <v>1196</v>
      </c>
      <c r="AG62" s="1" t="s">
        <v>6620</v>
      </c>
      <c r="AH62" s="1" t="s">
        <v>6621</v>
      </c>
    </row>
    <row r="63" spans="1:34" x14ac:dyDescent="0.45">
      <c r="A63" s="1">
        <v>2</v>
      </c>
      <c r="B63" s="1" t="s">
        <v>1197</v>
      </c>
      <c r="C63" s="1" t="s">
        <v>1197</v>
      </c>
      <c r="D63" s="1">
        <v>492378</v>
      </c>
      <c r="E63" s="1" t="s">
        <v>1198</v>
      </c>
      <c r="AG63" s="1" t="s">
        <v>6622</v>
      </c>
      <c r="AH63" s="1" t="s">
        <v>6623</v>
      </c>
    </row>
    <row r="64" spans="1:34" x14ac:dyDescent="0.45">
      <c r="A64" s="1">
        <v>1</v>
      </c>
      <c r="B64" s="1" t="s">
        <v>908</v>
      </c>
      <c r="C64" s="1" t="s">
        <v>908</v>
      </c>
      <c r="D64" s="1">
        <v>490048</v>
      </c>
      <c r="E64" s="1" t="s">
        <v>909</v>
      </c>
      <c r="AG64" s="1" t="s">
        <v>6624</v>
      </c>
      <c r="AH64" s="1" t="s">
        <v>6625</v>
      </c>
    </row>
    <row r="65" spans="1:34" x14ac:dyDescent="0.45">
      <c r="A65" s="1">
        <v>2</v>
      </c>
      <c r="B65" s="1" t="s">
        <v>910</v>
      </c>
      <c r="C65" s="1" t="s">
        <v>910</v>
      </c>
      <c r="D65" s="1">
        <v>492194</v>
      </c>
      <c r="E65" s="1" t="s">
        <v>911</v>
      </c>
      <c r="AG65" s="1" t="s">
        <v>6626</v>
      </c>
      <c r="AH65" s="1" t="s">
        <v>6627</v>
      </c>
    </row>
    <row r="66" spans="1:34" x14ac:dyDescent="0.45">
      <c r="A66" s="1">
        <v>2</v>
      </c>
      <c r="B66" s="1" t="s">
        <v>1199</v>
      </c>
      <c r="C66" s="1" t="s">
        <v>1199</v>
      </c>
      <c r="D66" s="1">
        <v>492197</v>
      </c>
      <c r="E66" s="1" t="s">
        <v>1200</v>
      </c>
      <c r="AG66" s="1" t="s">
        <v>6628</v>
      </c>
      <c r="AH66" s="1" t="s">
        <v>6629</v>
      </c>
    </row>
    <row r="67" spans="1:34" x14ac:dyDescent="0.45">
      <c r="A67" s="1">
        <v>2</v>
      </c>
      <c r="B67" s="1" t="s">
        <v>1201</v>
      </c>
      <c r="C67" s="1" t="s">
        <v>1201</v>
      </c>
      <c r="D67" s="1">
        <v>492622</v>
      </c>
      <c r="E67" s="1" t="s">
        <v>1202</v>
      </c>
      <c r="AG67" s="1" t="s">
        <v>6630</v>
      </c>
      <c r="AH67" s="1" t="s">
        <v>6631</v>
      </c>
    </row>
    <row r="68" spans="1:34" x14ac:dyDescent="0.45">
      <c r="A68" s="1">
        <v>2</v>
      </c>
      <c r="B68" s="1" t="s">
        <v>912</v>
      </c>
      <c r="C68" s="1" t="s">
        <v>912</v>
      </c>
      <c r="D68" s="1">
        <v>491016</v>
      </c>
      <c r="E68" s="1" t="s">
        <v>913</v>
      </c>
      <c r="AG68" s="1" t="s">
        <v>6632</v>
      </c>
      <c r="AH68" s="1" t="s">
        <v>6633</v>
      </c>
    </row>
    <row r="69" spans="1:34" x14ac:dyDescent="0.45">
      <c r="A69" s="1">
        <v>2</v>
      </c>
      <c r="B69" s="1" t="s">
        <v>914</v>
      </c>
      <c r="C69" s="1" t="s">
        <v>914</v>
      </c>
      <c r="D69" s="1">
        <v>491015</v>
      </c>
      <c r="E69" s="1" t="s">
        <v>915</v>
      </c>
      <c r="AG69" s="1" t="s">
        <v>6634</v>
      </c>
      <c r="AH69" s="1" t="s">
        <v>6635</v>
      </c>
    </row>
    <row r="70" spans="1:34" x14ac:dyDescent="0.45">
      <c r="A70" s="1">
        <v>2</v>
      </c>
      <c r="B70" s="1" t="s">
        <v>1203</v>
      </c>
      <c r="C70" s="1" t="s">
        <v>1203</v>
      </c>
      <c r="D70" s="1">
        <v>492424</v>
      </c>
      <c r="E70" s="1" t="s">
        <v>1204</v>
      </c>
      <c r="AG70" s="1" t="s">
        <v>6636</v>
      </c>
      <c r="AH70" s="1" t="s">
        <v>6637</v>
      </c>
    </row>
    <row r="71" spans="1:34" x14ac:dyDescent="0.45">
      <c r="A71" s="1">
        <v>2</v>
      </c>
      <c r="B71" s="1" t="s">
        <v>916</v>
      </c>
      <c r="C71" s="1" t="s">
        <v>916</v>
      </c>
      <c r="D71" s="1">
        <v>492191</v>
      </c>
      <c r="E71" s="1" t="s">
        <v>917</v>
      </c>
      <c r="AG71" s="1" t="s">
        <v>6638</v>
      </c>
      <c r="AH71" s="1" t="s">
        <v>6639</v>
      </c>
    </row>
    <row r="72" spans="1:34" x14ac:dyDescent="0.45">
      <c r="A72" s="1">
        <v>2</v>
      </c>
      <c r="B72" s="1" t="s">
        <v>918</v>
      </c>
      <c r="C72" s="1" t="s">
        <v>918</v>
      </c>
      <c r="D72" s="1">
        <v>492221</v>
      </c>
      <c r="E72" s="1" t="s">
        <v>919</v>
      </c>
      <c r="AG72" s="1" t="s">
        <v>6640</v>
      </c>
      <c r="AH72" s="1" t="s">
        <v>6641</v>
      </c>
    </row>
    <row r="73" spans="1:34" x14ac:dyDescent="0.45">
      <c r="A73" s="1">
        <v>2</v>
      </c>
      <c r="B73" s="1" t="s">
        <v>1205</v>
      </c>
      <c r="C73" s="1" t="s">
        <v>1205</v>
      </c>
      <c r="D73" s="1">
        <v>492581</v>
      </c>
      <c r="E73" s="1" t="s">
        <v>1206</v>
      </c>
      <c r="AG73" s="1" t="s">
        <v>6642</v>
      </c>
      <c r="AH73" s="1" t="s">
        <v>6643</v>
      </c>
    </row>
    <row r="74" spans="1:34" x14ac:dyDescent="0.45">
      <c r="A74" s="1">
        <v>2</v>
      </c>
      <c r="B74" s="1" t="s">
        <v>1207</v>
      </c>
      <c r="C74" s="1" t="s">
        <v>1207</v>
      </c>
      <c r="D74" s="1">
        <v>492233</v>
      </c>
      <c r="E74" s="1" t="s">
        <v>1208</v>
      </c>
      <c r="AG74" s="1" t="s">
        <v>6644</v>
      </c>
      <c r="AH74" s="1" t="s">
        <v>6645</v>
      </c>
    </row>
    <row r="75" spans="1:34" x14ac:dyDescent="0.45">
      <c r="A75" s="1">
        <v>2</v>
      </c>
      <c r="B75" s="1" t="s">
        <v>1209</v>
      </c>
      <c r="C75" s="1" t="s">
        <v>1209</v>
      </c>
      <c r="D75" s="1">
        <v>492235</v>
      </c>
      <c r="E75" s="1" t="s">
        <v>1210</v>
      </c>
      <c r="AG75" s="1" t="s">
        <v>6646</v>
      </c>
      <c r="AH75" s="1" t="s">
        <v>6647</v>
      </c>
    </row>
    <row r="76" spans="1:34" x14ac:dyDescent="0.45">
      <c r="A76" s="1">
        <v>2</v>
      </c>
      <c r="B76" s="1" t="s">
        <v>920</v>
      </c>
      <c r="C76" s="1" t="s">
        <v>920</v>
      </c>
      <c r="D76" s="1">
        <v>492234</v>
      </c>
      <c r="E76" s="1" t="s">
        <v>921</v>
      </c>
      <c r="AG76" s="1" t="s">
        <v>6648</v>
      </c>
      <c r="AH76" s="1" t="s">
        <v>6649</v>
      </c>
    </row>
    <row r="77" spans="1:34" x14ac:dyDescent="0.45">
      <c r="A77" s="1">
        <v>2</v>
      </c>
      <c r="B77" s="1" t="s">
        <v>1211</v>
      </c>
      <c r="C77" s="1" t="s">
        <v>1211</v>
      </c>
      <c r="D77" s="1">
        <v>492476</v>
      </c>
      <c r="E77" s="1" t="s">
        <v>1212</v>
      </c>
      <c r="AG77" s="1" t="s">
        <v>6650</v>
      </c>
      <c r="AH77" s="1" t="s">
        <v>6651</v>
      </c>
    </row>
    <row r="78" spans="1:34" x14ac:dyDescent="0.45">
      <c r="A78" s="1">
        <v>2</v>
      </c>
      <c r="B78" s="1" t="s">
        <v>1213</v>
      </c>
      <c r="C78" s="1" t="s">
        <v>1213</v>
      </c>
      <c r="D78" s="1">
        <v>492236</v>
      </c>
      <c r="E78" s="1" t="s">
        <v>1214</v>
      </c>
      <c r="AG78" s="1" t="s">
        <v>6652</v>
      </c>
      <c r="AH78" s="1" t="s">
        <v>6653</v>
      </c>
    </row>
    <row r="79" spans="1:34" x14ac:dyDescent="0.45">
      <c r="A79" s="1">
        <v>2</v>
      </c>
      <c r="B79" s="1" t="s">
        <v>922</v>
      </c>
      <c r="C79" s="1" t="s">
        <v>922</v>
      </c>
      <c r="D79" s="1">
        <v>492237</v>
      </c>
      <c r="E79" s="1" t="s">
        <v>923</v>
      </c>
      <c r="AG79" s="1" t="s">
        <v>6654</v>
      </c>
      <c r="AH79" s="1" t="s">
        <v>6655</v>
      </c>
    </row>
    <row r="80" spans="1:34" x14ac:dyDescent="0.45">
      <c r="A80" s="1">
        <v>2</v>
      </c>
      <c r="B80" s="1" t="s">
        <v>1215</v>
      </c>
      <c r="C80" s="1" t="s">
        <v>1215</v>
      </c>
      <c r="D80" s="1">
        <v>492365</v>
      </c>
      <c r="E80" s="1" t="s">
        <v>1216</v>
      </c>
      <c r="AG80" s="1" t="s">
        <v>6656</v>
      </c>
      <c r="AH80" s="1" t="s">
        <v>6657</v>
      </c>
    </row>
    <row r="81" spans="1:34" x14ac:dyDescent="0.45">
      <c r="A81" s="1">
        <v>2</v>
      </c>
      <c r="B81" s="1" t="s">
        <v>1217</v>
      </c>
      <c r="C81" s="1" t="s">
        <v>1217</v>
      </c>
      <c r="D81" s="1">
        <v>492247</v>
      </c>
      <c r="E81" s="1" t="s">
        <v>924</v>
      </c>
      <c r="AG81" s="1" t="s">
        <v>6658</v>
      </c>
      <c r="AH81" s="1" t="s">
        <v>6659</v>
      </c>
    </row>
    <row r="82" spans="1:34" x14ac:dyDescent="0.45">
      <c r="A82" s="1">
        <v>2</v>
      </c>
      <c r="B82" s="1" t="s">
        <v>1218</v>
      </c>
      <c r="C82" s="1" t="s">
        <v>1218</v>
      </c>
      <c r="D82" s="1">
        <v>491020</v>
      </c>
      <c r="E82" s="1" t="s">
        <v>1219</v>
      </c>
      <c r="AG82" s="1" t="s">
        <v>6660</v>
      </c>
      <c r="AH82" s="1" t="s">
        <v>6661</v>
      </c>
    </row>
    <row r="83" spans="1:34" x14ac:dyDescent="0.45">
      <c r="A83" s="1">
        <v>2</v>
      </c>
      <c r="B83" s="1" t="s">
        <v>1220</v>
      </c>
      <c r="C83" s="1" t="s">
        <v>1220</v>
      </c>
      <c r="D83" s="1">
        <v>491055</v>
      </c>
      <c r="E83" s="1" t="s">
        <v>1221</v>
      </c>
      <c r="AG83" s="1" t="s">
        <v>6662</v>
      </c>
      <c r="AH83" s="1" t="s">
        <v>6663</v>
      </c>
    </row>
    <row r="84" spans="1:34" x14ac:dyDescent="0.45">
      <c r="A84" s="1">
        <v>2</v>
      </c>
      <c r="B84" s="1" t="s">
        <v>1222</v>
      </c>
      <c r="C84" s="1" t="s">
        <v>1222</v>
      </c>
      <c r="D84" s="1">
        <v>492579</v>
      </c>
      <c r="E84" s="1" t="s">
        <v>1223</v>
      </c>
      <c r="AG84" s="1" t="s">
        <v>6664</v>
      </c>
      <c r="AH84" s="1" t="s">
        <v>6665</v>
      </c>
    </row>
    <row r="85" spans="1:34" x14ac:dyDescent="0.45">
      <c r="A85" s="1">
        <v>2</v>
      </c>
      <c r="B85" s="1" t="s">
        <v>1224</v>
      </c>
      <c r="C85" s="1" t="s">
        <v>1224</v>
      </c>
      <c r="D85" s="1">
        <v>492241</v>
      </c>
      <c r="E85" s="1" t="s">
        <v>1225</v>
      </c>
      <c r="AG85" s="1" t="s">
        <v>6666</v>
      </c>
      <c r="AH85" s="1" t="s">
        <v>6667</v>
      </c>
    </row>
    <row r="86" spans="1:34" x14ac:dyDescent="0.45">
      <c r="A86" s="1">
        <v>2</v>
      </c>
      <c r="B86" s="1" t="s">
        <v>1226</v>
      </c>
      <c r="C86" s="1" t="s">
        <v>1226</v>
      </c>
      <c r="D86" s="1">
        <v>492558</v>
      </c>
      <c r="E86" s="1" t="s">
        <v>1227</v>
      </c>
      <c r="AG86" s="1" t="s">
        <v>6668</v>
      </c>
      <c r="AH86" s="1" t="s">
        <v>6669</v>
      </c>
    </row>
    <row r="87" spans="1:34" x14ac:dyDescent="0.45">
      <c r="A87" s="1">
        <v>2</v>
      </c>
      <c r="B87" s="1" t="s">
        <v>1228</v>
      </c>
      <c r="C87" s="1" t="s">
        <v>1228</v>
      </c>
      <c r="D87" s="1">
        <v>492238</v>
      </c>
      <c r="E87" s="1" t="s">
        <v>1229</v>
      </c>
      <c r="AG87" s="1" t="s">
        <v>6670</v>
      </c>
      <c r="AH87" s="1" t="s">
        <v>6671</v>
      </c>
    </row>
    <row r="88" spans="1:34" x14ac:dyDescent="0.45">
      <c r="A88" s="1">
        <v>2</v>
      </c>
      <c r="B88" s="1" t="s">
        <v>1230</v>
      </c>
      <c r="C88" s="1" t="s">
        <v>1230</v>
      </c>
      <c r="D88" s="1">
        <v>492239</v>
      </c>
      <c r="E88" s="1" t="s">
        <v>1231</v>
      </c>
      <c r="AG88" s="1" t="s">
        <v>6672</v>
      </c>
      <c r="AH88" s="1" t="s">
        <v>6673</v>
      </c>
    </row>
    <row r="89" spans="1:34" x14ac:dyDescent="0.45">
      <c r="A89" s="1">
        <v>2</v>
      </c>
      <c r="B89" s="1" t="s">
        <v>1232</v>
      </c>
      <c r="C89" s="1" t="s">
        <v>1232</v>
      </c>
      <c r="D89" s="1">
        <v>492242</v>
      </c>
      <c r="E89" s="1" t="s">
        <v>1233</v>
      </c>
      <c r="AG89" s="1" t="s">
        <v>6674</v>
      </c>
      <c r="AH89" s="1" t="s">
        <v>6675</v>
      </c>
    </row>
    <row r="90" spans="1:34" x14ac:dyDescent="0.45">
      <c r="A90" s="1">
        <v>2</v>
      </c>
      <c r="B90" s="1" t="s">
        <v>925</v>
      </c>
      <c r="C90" s="1" t="s">
        <v>925</v>
      </c>
      <c r="D90" s="1">
        <v>490054</v>
      </c>
      <c r="E90" s="1" t="s">
        <v>926</v>
      </c>
      <c r="AG90" s="1" t="s">
        <v>6676</v>
      </c>
      <c r="AH90" s="1" t="s">
        <v>6677</v>
      </c>
    </row>
    <row r="91" spans="1:34" x14ac:dyDescent="0.45">
      <c r="A91" s="1">
        <v>2</v>
      </c>
      <c r="B91" s="1" t="s">
        <v>1234</v>
      </c>
      <c r="C91" s="1" t="s">
        <v>1234</v>
      </c>
      <c r="D91" s="1">
        <v>492594</v>
      </c>
      <c r="E91" s="1" t="s">
        <v>1235</v>
      </c>
      <c r="AG91" s="1" t="s">
        <v>6678</v>
      </c>
      <c r="AH91" s="1" t="s">
        <v>6679</v>
      </c>
    </row>
    <row r="92" spans="1:34" x14ac:dyDescent="0.45">
      <c r="A92" s="1">
        <v>2</v>
      </c>
      <c r="B92" s="1" t="s">
        <v>1236</v>
      </c>
      <c r="C92" s="1" t="s">
        <v>1236</v>
      </c>
      <c r="D92" s="1">
        <v>492555</v>
      </c>
      <c r="E92" s="1" t="s">
        <v>1237</v>
      </c>
      <c r="AG92" s="1" t="s">
        <v>6680</v>
      </c>
      <c r="AH92" s="1" t="s">
        <v>6681</v>
      </c>
    </row>
    <row r="93" spans="1:34" x14ac:dyDescent="0.45">
      <c r="A93" s="1">
        <v>2</v>
      </c>
      <c r="B93" s="1" t="s">
        <v>1124</v>
      </c>
      <c r="C93" s="1" t="s">
        <v>1124</v>
      </c>
      <c r="D93" s="1">
        <v>492240</v>
      </c>
      <c r="E93" s="1" t="s">
        <v>1125</v>
      </c>
      <c r="AG93" s="1" t="s">
        <v>6682</v>
      </c>
      <c r="AH93" s="1" t="s">
        <v>6683</v>
      </c>
    </row>
    <row r="94" spans="1:34" x14ac:dyDescent="0.45">
      <c r="A94" s="1">
        <v>2</v>
      </c>
      <c r="B94" s="1" t="s">
        <v>1238</v>
      </c>
      <c r="C94" s="1" t="s">
        <v>1238</v>
      </c>
      <c r="D94" s="1">
        <v>492456</v>
      </c>
      <c r="E94" s="1" t="s">
        <v>1239</v>
      </c>
      <c r="AG94" s="1" t="s">
        <v>6684</v>
      </c>
      <c r="AH94" s="1" t="s">
        <v>6685</v>
      </c>
    </row>
    <row r="95" spans="1:34" x14ac:dyDescent="0.45">
      <c r="A95" s="1">
        <v>2</v>
      </c>
      <c r="B95" s="1" t="s">
        <v>1240</v>
      </c>
      <c r="C95" s="1" t="s">
        <v>1240</v>
      </c>
      <c r="D95" s="1">
        <v>492251</v>
      </c>
      <c r="E95" s="1" t="s">
        <v>1241</v>
      </c>
      <c r="AG95" s="1" t="s">
        <v>6686</v>
      </c>
      <c r="AH95" s="1" t="s">
        <v>6687</v>
      </c>
    </row>
    <row r="96" spans="1:34" x14ac:dyDescent="0.45">
      <c r="A96" s="1">
        <v>2</v>
      </c>
      <c r="B96" s="1" t="s">
        <v>927</v>
      </c>
      <c r="C96" s="1" t="s">
        <v>927</v>
      </c>
      <c r="D96" s="1">
        <v>490080</v>
      </c>
      <c r="E96" s="1" t="s">
        <v>928</v>
      </c>
      <c r="AG96" s="1" t="s">
        <v>6688</v>
      </c>
      <c r="AH96" s="1" t="s">
        <v>6689</v>
      </c>
    </row>
    <row r="97" spans="1:34" x14ac:dyDescent="0.45">
      <c r="A97" s="1">
        <v>2</v>
      </c>
      <c r="B97" s="1" t="s">
        <v>929</v>
      </c>
      <c r="C97" s="1" t="s">
        <v>929</v>
      </c>
      <c r="D97" s="1">
        <v>491054</v>
      </c>
      <c r="E97" s="1" t="s">
        <v>930</v>
      </c>
      <c r="AG97" s="1" t="s">
        <v>6690</v>
      </c>
      <c r="AH97" s="1" t="s">
        <v>6691</v>
      </c>
    </row>
    <row r="98" spans="1:34" x14ac:dyDescent="0.45">
      <c r="A98" s="1">
        <v>2</v>
      </c>
      <c r="B98" s="1" t="s">
        <v>931</v>
      </c>
      <c r="C98" s="1" t="s">
        <v>931</v>
      </c>
      <c r="D98" s="1">
        <v>490047</v>
      </c>
      <c r="E98" s="1" t="s">
        <v>932</v>
      </c>
      <c r="AG98" s="1" t="s">
        <v>6692</v>
      </c>
      <c r="AH98" s="1" t="s">
        <v>6693</v>
      </c>
    </row>
    <row r="99" spans="1:34" x14ac:dyDescent="0.45">
      <c r="A99" s="1">
        <v>2</v>
      </c>
      <c r="B99" s="1" t="s">
        <v>1242</v>
      </c>
      <c r="C99" s="1" t="s">
        <v>1242</v>
      </c>
      <c r="D99" s="1">
        <v>492616</v>
      </c>
      <c r="E99" s="1" t="s">
        <v>1243</v>
      </c>
      <c r="AG99" s="1" t="s">
        <v>6694</v>
      </c>
      <c r="AH99" s="1" t="s">
        <v>6695</v>
      </c>
    </row>
    <row r="100" spans="1:34" x14ac:dyDescent="0.45">
      <c r="A100" s="1">
        <v>2</v>
      </c>
      <c r="B100" s="1" t="s">
        <v>1244</v>
      </c>
      <c r="C100" s="1" t="s">
        <v>1244</v>
      </c>
      <c r="D100" s="1">
        <v>492554</v>
      </c>
      <c r="E100" s="1" t="s">
        <v>1245</v>
      </c>
      <c r="AG100" s="1" t="s">
        <v>6696</v>
      </c>
      <c r="AH100" s="1" t="s">
        <v>6697</v>
      </c>
    </row>
    <row r="101" spans="1:34" x14ac:dyDescent="0.45">
      <c r="A101" s="1">
        <v>2</v>
      </c>
      <c r="B101" s="1" t="s">
        <v>1246</v>
      </c>
      <c r="C101" s="1" t="s">
        <v>1246</v>
      </c>
      <c r="D101" s="1">
        <v>492222</v>
      </c>
      <c r="E101" s="1" t="s">
        <v>1247</v>
      </c>
      <c r="AG101" s="1" t="s">
        <v>6698</v>
      </c>
      <c r="AH101" s="1" t="s">
        <v>6699</v>
      </c>
    </row>
    <row r="102" spans="1:34" x14ac:dyDescent="0.45">
      <c r="A102" s="1">
        <v>2</v>
      </c>
      <c r="B102" s="1" t="s">
        <v>1248</v>
      </c>
      <c r="C102" s="1" t="s">
        <v>1248</v>
      </c>
      <c r="D102" s="1">
        <v>492193</v>
      </c>
      <c r="E102" s="1" t="s">
        <v>1249</v>
      </c>
      <c r="AG102" s="1" t="s">
        <v>6700</v>
      </c>
      <c r="AH102" s="1" t="s">
        <v>6701</v>
      </c>
    </row>
    <row r="103" spans="1:34" x14ac:dyDescent="0.45">
      <c r="A103" s="1">
        <v>2</v>
      </c>
      <c r="B103" s="1" t="s">
        <v>1250</v>
      </c>
      <c r="C103" s="1" t="s">
        <v>1250</v>
      </c>
      <c r="D103" s="1">
        <v>492391</v>
      </c>
      <c r="E103" s="1" t="s">
        <v>1251</v>
      </c>
      <c r="AG103" s="1" t="s">
        <v>6702</v>
      </c>
      <c r="AH103" s="1" t="s">
        <v>6703</v>
      </c>
    </row>
    <row r="104" spans="1:34" x14ac:dyDescent="0.45">
      <c r="A104" s="1">
        <v>2</v>
      </c>
      <c r="B104" s="1" t="s">
        <v>1252</v>
      </c>
      <c r="C104" s="1" t="s">
        <v>1252</v>
      </c>
      <c r="D104" s="1">
        <v>492520</v>
      </c>
      <c r="E104" s="1" t="s">
        <v>1253</v>
      </c>
      <c r="AG104" s="1" t="s">
        <v>6704</v>
      </c>
      <c r="AH104" s="1" t="s">
        <v>6705</v>
      </c>
    </row>
    <row r="105" spans="1:34" x14ac:dyDescent="0.45">
      <c r="A105" s="1">
        <v>2</v>
      </c>
      <c r="B105" s="1" t="s">
        <v>1254</v>
      </c>
      <c r="C105" s="1" t="s">
        <v>1254</v>
      </c>
      <c r="D105" s="1">
        <v>492474</v>
      </c>
      <c r="E105" s="1" t="s">
        <v>1255</v>
      </c>
      <c r="AG105" s="1" t="s">
        <v>6706</v>
      </c>
      <c r="AH105" s="1" t="s">
        <v>6707</v>
      </c>
    </row>
    <row r="106" spans="1:34" x14ac:dyDescent="0.45">
      <c r="A106" s="1">
        <v>2</v>
      </c>
      <c r="B106" s="1" t="s">
        <v>1256</v>
      </c>
      <c r="C106" s="1" t="s">
        <v>1256</v>
      </c>
      <c r="D106" s="1">
        <v>492243</v>
      </c>
      <c r="E106" s="1" t="s">
        <v>1257</v>
      </c>
      <c r="AG106" s="1" t="s">
        <v>6708</v>
      </c>
      <c r="AH106" s="1" t="s">
        <v>6709</v>
      </c>
    </row>
    <row r="107" spans="1:34" x14ac:dyDescent="0.45">
      <c r="A107" s="1">
        <v>2</v>
      </c>
      <c r="B107" s="1" t="s">
        <v>933</v>
      </c>
      <c r="C107" s="1" t="s">
        <v>933</v>
      </c>
      <c r="D107" s="1">
        <v>492302</v>
      </c>
      <c r="E107" s="1" t="s">
        <v>934</v>
      </c>
      <c r="AG107" s="1" t="s">
        <v>6710</v>
      </c>
      <c r="AH107" s="1" t="s">
        <v>6711</v>
      </c>
    </row>
    <row r="108" spans="1:34" x14ac:dyDescent="0.45">
      <c r="A108" s="1">
        <v>2</v>
      </c>
      <c r="B108" s="1" t="s">
        <v>1258</v>
      </c>
      <c r="C108" s="1" t="s">
        <v>1258</v>
      </c>
      <c r="D108" s="1">
        <v>492525</v>
      </c>
      <c r="E108" s="1" t="s">
        <v>1259</v>
      </c>
      <c r="AG108" s="1" t="s">
        <v>6712</v>
      </c>
      <c r="AH108" s="1" t="s">
        <v>6713</v>
      </c>
    </row>
    <row r="109" spans="1:34" x14ac:dyDescent="0.45">
      <c r="A109" s="1">
        <v>2</v>
      </c>
      <c r="B109" s="1" t="s">
        <v>1260</v>
      </c>
      <c r="C109" s="1" t="s">
        <v>1260</v>
      </c>
      <c r="D109" s="1">
        <v>492223</v>
      </c>
      <c r="E109" s="1" t="s">
        <v>1261</v>
      </c>
      <c r="AG109" s="1" t="s">
        <v>6714</v>
      </c>
      <c r="AH109" s="1" t="s">
        <v>4584</v>
      </c>
    </row>
    <row r="110" spans="1:34" x14ac:dyDescent="0.45">
      <c r="A110" s="1">
        <v>2</v>
      </c>
      <c r="B110" s="1" t="s">
        <v>935</v>
      </c>
      <c r="C110" s="1" t="s">
        <v>935</v>
      </c>
      <c r="D110" s="1">
        <v>492244</v>
      </c>
      <c r="E110" s="1" t="s">
        <v>936</v>
      </c>
      <c r="AG110" s="1" t="s">
        <v>6715</v>
      </c>
      <c r="AH110" s="1" t="s">
        <v>6716</v>
      </c>
    </row>
    <row r="111" spans="1:34" x14ac:dyDescent="0.45">
      <c r="A111" s="1">
        <v>2</v>
      </c>
      <c r="B111" s="1" t="s">
        <v>1262</v>
      </c>
      <c r="C111" s="1" t="s">
        <v>1262</v>
      </c>
      <c r="D111" s="1">
        <v>492440</v>
      </c>
      <c r="E111" s="1" t="s">
        <v>1263</v>
      </c>
      <c r="AG111" s="1" t="s">
        <v>6717</v>
      </c>
      <c r="AH111" s="1" t="s">
        <v>6718</v>
      </c>
    </row>
    <row r="112" spans="1:34" x14ac:dyDescent="0.45">
      <c r="A112" s="1">
        <v>2</v>
      </c>
      <c r="B112" s="1" t="s">
        <v>1264</v>
      </c>
      <c r="C112" s="1" t="s">
        <v>1264</v>
      </c>
      <c r="D112" s="1">
        <v>492614</v>
      </c>
      <c r="E112" s="1" t="s">
        <v>1265</v>
      </c>
      <c r="AG112" s="1" t="s">
        <v>6719</v>
      </c>
      <c r="AH112" s="1" t="s">
        <v>6720</v>
      </c>
    </row>
    <row r="113" spans="1:34" x14ac:dyDescent="0.45">
      <c r="A113" s="1">
        <v>2</v>
      </c>
      <c r="B113" s="1" t="s">
        <v>1266</v>
      </c>
      <c r="C113" s="1" t="s">
        <v>1266</v>
      </c>
      <c r="D113" s="1">
        <v>492341</v>
      </c>
      <c r="E113" s="1" t="s">
        <v>1267</v>
      </c>
      <c r="AG113" s="1" t="s">
        <v>6721</v>
      </c>
      <c r="AH113" s="1" t="s">
        <v>6722</v>
      </c>
    </row>
    <row r="114" spans="1:34" x14ac:dyDescent="0.45">
      <c r="A114" s="1">
        <v>2</v>
      </c>
      <c r="B114" s="1" t="s">
        <v>1268</v>
      </c>
      <c r="C114" s="1" t="s">
        <v>1268</v>
      </c>
      <c r="D114" s="1">
        <v>492225</v>
      </c>
      <c r="E114" s="1" t="s">
        <v>1269</v>
      </c>
      <c r="AG114" s="1" t="s">
        <v>6723</v>
      </c>
      <c r="AH114" s="1" t="s">
        <v>6724</v>
      </c>
    </row>
    <row r="115" spans="1:34" x14ac:dyDescent="0.45">
      <c r="A115" s="1">
        <v>2</v>
      </c>
      <c r="B115" s="1" t="s">
        <v>1270</v>
      </c>
      <c r="C115" s="1" t="s">
        <v>1270</v>
      </c>
      <c r="D115" s="1">
        <v>492248</v>
      </c>
      <c r="E115" s="1" t="s">
        <v>1271</v>
      </c>
      <c r="AG115" s="1" t="s">
        <v>6725</v>
      </c>
      <c r="AH115" s="1" t="s">
        <v>6726</v>
      </c>
    </row>
    <row r="116" spans="1:34" x14ac:dyDescent="0.45">
      <c r="A116" s="1">
        <v>1</v>
      </c>
      <c r="B116" s="1" t="s">
        <v>937</v>
      </c>
      <c r="C116" s="1" t="s">
        <v>937</v>
      </c>
      <c r="D116" s="1">
        <v>492249</v>
      </c>
      <c r="E116" s="1" t="s">
        <v>938</v>
      </c>
      <c r="AG116" s="1" t="s">
        <v>6727</v>
      </c>
      <c r="AH116" s="1" t="s">
        <v>3202</v>
      </c>
    </row>
    <row r="117" spans="1:34" x14ac:dyDescent="0.45">
      <c r="A117" s="1">
        <v>2</v>
      </c>
      <c r="B117" s="1" t="s">
        <v>1272</v>
      </c>
      <c r="C117" s="1" t="s">
        <v>1272</v>
      </c>
      <c r="D117" s="1">
        <v>492624</v>
      </c>
      <c r="E117" s="1" t="s">
        <v>1273</v>
      </c>
      <c r="AG117" s="1" t="s">
        <v>6728</v>
      </c>
      <c r="AH117" s="1" t="s">
        <v>6729</v>
      </c>
    </row>
    <row r="118" spans="1:34" x14ac:dyDescent="0.45">
      <c r="A118" s="1">
        <v>2</v>
      </c>
      <c r="B118" s="1" t="s">
        <v>939</v>
      </c>
      <c r="C118" s="1" t="s">
        <v>939</v>
      </c>
      <c r="D118" s="1">
        <v>492196</v>
      </c>
      <c r="E118" s="1" t="s">
        <v>940</v>
      </c>
      <c r="AG118" s="1" t="s">
        <v>6730</v>
      </c>
      <c r="AH118" s="1" t="s">
        <v>6731</v>
      </c>
    </row>
    <row r="119" spans="1:34" x14ac:dyDescent="0.45">
      <c r="A119" s="1">
        <v>1</v>
      </c>
      <c r="B119" s="1" t="s">
        <v>941</v>
      </c>
      <c r="C119" s="1" t="s">
        <v>941</v>
      </c>
      <c r="D119" s="1">
        <v>492195</v>
      </c>
      <c r="E119" s="1" t="s">
        <v>942</v>
      </c>
      <c r="AG119" s="1" t="s">
        <v>6732</v>
      </c>
      <c r="AH119" s="1" t="s">
        <v>6733</v>
      </c>
    </row>
    <row r="120" spans="1:34" x14ac:dyDescent="0.45">
      <c r="A120" s="1">
        <v>2</v>
      </c>
      <c r="B120" s="1" t="s">
        <v>1274</v>
      </c>
      <c r="C120" s="1" t="s">
        <v>1274</v>
      </c>
      <c r="D120" s="1">
        <v>492455</v>
      </c>
      <c r="E120" s="1" t="s">
        <v>1275</v>
      </c>
      <c r="AG120" s="1" t="s">
        <v>6734</v>
      </c>
      <c r="AH120" s="1" t="s">
        <v>6735</v>
      </c>
    </row>
    <row r="121" spans="1:34" x14ac:dyDescent="0.45">
      <c r="A121" s="1">
        <v>2</v>
      </c>
      <c r="B121" s="1" t="s">
        <v>1276</v>
      </c>
      <c r="C121" s="1" t="s">
        <v>1276</v>
      </c>
      <c r="D121" s="1">
        <v>492521</v>
      </c>
      <c r="E121" s="1" t="s">
        <v>1277</v>
      </c>
      <c r="AG121" s="1" t="s">
        <v>6736</v>
      </c>
      <c r="AH121" s="1" t="s">
        <v>6737</v>
      </c>
    </row>
    <row r="122" spans="1:34" x14ac:dyDescent="0.45">
      <c r="A122" s="1">
        <v>2</v>
      </c>
      <c r="B122" s="1" t="s">
        <v>1278</v>
      </c>
      <c r="C122" s="1" t="s">
        <v>1278</v>
      </c>
      <c r="D122" s="1">
        <v>490056</v>
      </c>
      <c r="E122" s="1" t="s">
        <v>1279</v>
      </c>
      <c r="AG122" s="1" t="s">
        <v>6738</v>
      </c>
      <c r="AH122" s="1" t="s">
        <v>6739</v>
      </c>
    </row>
    <row r="123" spans="1:34" x14ac:dyDescent="0.45">
      <c r="A123" s="1">
        <v>2</v>
      </c>
      <c r="B123" s="1" t="s">
        <v>943</v>
      </c>
      <c r="C123" s="1" t="s">
        <v>943</v>
      </c>
      <c r="D123" s="1">
        <v>491023</v>
      </c>
      <c r="E123" s="1" t="s">
        <v>944</v>
      </c>
      <c r="AG123" s="1" t="s">
        <v>6740</v>
      </c>
      <c r="AH123" s="1" t="s">
        <v>6741</v>
      </c>
    </row>
    <row r="124" spans="1:34" x14ac:dyDescent="0.45">
      <c r="A124" s="1">
        <v>2</v>
      </c>
      <c r="B124" s="1" t="s">
        <v>1280</v>
      </c>
      <c r="C124" s="1" t="s">
        <v>1280</v>
      </c>
      <c r="D124" s="1">
        <v>491041</v>
      </c>
      <c r="E124" s="1" t="s">
        <v>1281</v>
      </c>
      <c r="AG124" s="1" t="s">
        <v>6742</v>
      </c>
      <c r="AH124" s="1" t="s">
        <v>6743</v>
      </c>
    </row>
    <row r="125" spans="1:34" x14ac:dyDescent="0.45">
      <c r="A125" s="1">
        <v>2</v>
      </c>
      <c r="B125" s="1" t="s">
        <v>1282</v>
      </c>
      <c r="C125" s="1" t="s">
        <v>1282</v>
      </c>
      <c r="D125" s="1">
        <v>492332</v>
      </c>
      <c r="E125" s="1" t="s">
        <v>1283</v>
      </c>
      <c r="AG125" s="1" t="s">
        <v>6744</v>
      </c>
      <c r="AH125" s="1" t="s">
        <v>6745</v>
      </c>
    </row>
    <row r="126" spans="1:34" x14ac:dyDescent="0.45">
      <c r="A126" s="1">
        <v>2</v>
      </c>
      <c r="B126" s="1" t="s">
        <v>1284</v>
      </c>
      <c r="C126" s="1" t="s">
        <v>1284</v>
      </c>
      <c r="D126" s="1">
        <v>490057</v>
      </c>
      <c r="E126" s="1" t="s">
        <v>1285</v>
      </c>
      <c r="AG126" s="1" t="s">
        <v>6746</v>
      </c>
      <c r="AH126" s="1" t="s">
        <v>6747</v>
      </c>
    </row>
    <row r="127" spans="1:34" x14ac:dyDescent="0.45">
      <c r="A127" s="1">
        <v>2</v>
      </c>
      <c r="B127" s="1" t="s">
        <v>1286</v>
      </c>
      <c r="C127" s="1" t="s">
        <v>1286</v>
      </c>
      <c r="D127" s="1">
        <v>490099</v>
      </c>
      <c r="E127" s="1" t="s">
        <v>1287</v>
      </c>
      <c r="AG127" s="1" t="s">
        <v>6748</v>
      </c>
      <c r="AH127" s="1" t="s">
        <v>6749</v>
      </c>
    </row>
    <row r="128" spans="1:34" x14ac:dyDescent="0.45">
      <c r="A128" s="1">
        <v>2</v>
      </c>
      <c r="B128" s="1" t="s">
        <v>1288</v>
      </c>
      <c r="C128" s="1" t="s">
        <v>1288</v>
      </c>
      <c r="D128" s="1">
        <v>492250</v>
      </c>
      <c r="E128" s="1" t="s">
        <v>1289</v>
      </c>
      <c r="AG128" s="1" t="s">
        <v>6750</v>
      </c>
      <c r="AH128" s="1" t="s">
        <v>6751</v>
      </c>
    </row>
    <row r="129" spans="1:34" x14ac:dyDescent="0.45">
      <c r="A129" s="1">
        <v>2</v>
      </c>
      <c r="B129" s="1" t="s">
        <v>1290</v>
      </c>
      <c r="C129" s="1" t="s">
        <v>1290</v>
      </c>
      <c r="D129" s="1">
        <v>492226</v>
      </c>
      <c r="E129" s="1" t="s">
        <v>1291</v>
      </c>
      <c r="AG129" s="1" t="s">
        <v>6752</v>
      </c>
      <c r="AH129" s="1" t="s">
        <v>6753</v>
      </c>
    </row>
    <row r="130" spans="1:34" x14ac:dyDescent="0.45">
      <c r="A130" s="1">
        <v>2</v>
      </c>
      <c r="B130" s="1" t="s">
        <v>945</v>
      </c>
      <c r="C130" s="1" t="s">
        <v>945</v>
      </c>
      <c r="D130" s="1">
        <v>492509</v>
      </c>
      <c r="E130" s="1" t="s">
        <v>946</v>
      </c>
      <c r="AG130" s="1" t="s">
        <v>6754</v>
      </c>
      <c r="AH130" s="1" t="s">
        <v>6755</v>
      </c>
    </row>
    <row r="131" spans="1:34" x14ac:dyDescent="0.45">
      <c r="A131" s="1">
        <v>2</v>
      </c>
      <c r="B131" s="1" t="s">
        <v>1292</v>
      </c>
      <c r="C131" s="1" t="s">
        <v>1292</v>
      </c>
      <c r="D131" s="1">
        <v>492198</v>
      </c>
      <c r="E131" s="1" t="s">
        <v>1293</v>
      </c>
      <c r="AG131" s="1" t="s">
        <v>6756</v>
      </c>
      <c r="AH131" s="1" t="s">
        <v>6757</v>
      </c>
    </row>
    <row r="132" spans="1:34" x14ac:dyDescent="0.45">
      <c r="A132" s="1">
        <v>2</v>
      </c>
      <c r="B132" s="1" t="s">
        <v>947</v>
      </c>
      <c r="C132" s="1" t="s">
        <v>947</v>
      </c>
      <c r="D132" s="1">
        <v>492227</v>
      </c>
      <c r="E132" s="1" t="s">
        <v>948</v>
      </c>
      <c r="AG132" s="1" t="s">
        <v>6758</v>
      </c>
      <c r="AH132" s="1" t="s">
        <v>6759</v>
      </c>
    </row>
    <row r="133" spans="1:34" x14ac:dyDescent="0.45">
      <c r="A133" s="1">
        <v>2</v>
      </c>
      <c r="B133" s="1" t="s">
        <v>949</v>
      </c>
      <c r="C133" s="1" t="s">
        <v>949</v>
      </c>
      <c r="D133" s="1">
        <v>492526</v>
      </c>
      <c r="E133" s="1" t="s">
        <v>950</v>
      </c>
      <c r="AG133" s="1" t="s">
        <v>6760</v>
      </c>
      <c r="AH133" s="1" t="s">
        <v>6761</v>
      </c>
    </row>
    <row r="134" spans="1:34" x14ac:dyDescent="0.45">
      <c r="A134" s="1">
        <v>2</v>
      </c>
      <c r="B134" s="1" t="s">
        <v>1294</v>
      </c>
      <c r="C134" s="1" t="s">
        <v>1294</v>
      </c>
      <c r="D134" s="1">
        <v>492342</v>
      </c>
      <c r="E134" s="1" t="s">
        <v>1295</v>
      </c>
      <c r="AG134" s="1" t="s">
        <v>6762</v>
      </c>
      <c r="AH134" s="1" t="s">
        <v>6763</v>
      </c>
    </row>
    <row r="135" spans="1:34" x14ac:dyDescent="0.45">
      <c r="A135" s="1">
        <v>2</v>
      </c>
      <c r="B135" s="1" t="s">
        <v>1296</v>
      </c>
      <c r="C135" s="1" t="s">
        <v>1296</v>
      </c>
      <c r="D135" s="1">
        <v>492245</v>
      </c>
      <c r="E135" s="1" t="s">
        <v>1297</v>
      </c>
      <c r="AG135" s="1" t="s">
        <v>6764</v>
      </c>
      <c r="AH135" s="1" t="s">
        <v>6765</v>
      </c>
    </row>
    <row r="136" spans="1:34" x14ac:dyDescent="0.45">
      <c r="A136" s="1">
        <v>2</v>
      </c>
      <c r="B136" s="1" t="s">
        <v>1298</v>
      </c>
      <c r="C136" s="1" t="s">
        <v>1298</v>
      </c>
      <c r="D136" s="1">
        <v>492580</v>
      </c>
      <c r="E136" s="1" t="s">
        <v>1299</v>
      </c>
      <c r="AG136" s="1" t="s">
        <v>6766</v>
      </c>
      <c r="AH136" s="1" t="s">
        <v>6767</v>
      </c>
    </row>
    <row r="137" spans="1:34" x14ac:dyDescent="0.45">
      <c r="A137" s="1">
        <v>2</v>
      </c>
      <c r="B137" s="1" t="s">
        <v>951</v>
      </c>
      <c r="C137" s="1" t="s">
        <v>951</v>
      </c>
      <c r="D137" s="1">
        <v>490092</v>
      </c>
      <c r="E137" s="1" t="s">
        <v>952</v>
      </c>
      <c r="AG137" s="1" t="s">
        <v>6768</v>
      </c>
      <c r="AH137" s="1" t="s">
        <v>6769</v>
      </c>
    </row>
    <row r="138" spans="1:34" x14ac:dyDescent="0.45">
      <c r="A138" s="1">
        <v>2</v>
      </c>
      <c r="B138" s="1" t="s">
        <v>953</v>
      </c>
      <c r="C138" s="1" t="s">
        <v>953</v>
      </c>
      <c r="D138" s="1">
        <v>491082</v>
      </c>
      <c r="E138" s="1" t="s">
        <v>954</v>
      </c>
      <c r="AG138" s="1" t="s">
        <v>6770</v>
      </c>
      <c r="AH138" s="1" t="s">
        <v>6771</v>
      </c>
    </row>
    <row r="139" spans="1:34" x14ac:dyDescent="0.45">
      <c r="A139" s="1">
        <v>2</v>
      </c>
      <c r="B139" s="1" t="s">
        <v>955</v>
      </c>
      <c r="C139" s="1" t="s">
        <v>955</v>
      </c>
      <c r="D139" s="1">
        <v>492413</v>
      </c>
      <c r="E139" s="1" t="s">
        <v>956</v>
      </c>
      <c r="AG139" s="1" t="s">
        <v>6772</v>
      </c>
      <c r="AH139" s="1" t="s">
        <v>6773</v>
      </c>
    </row>
    <row r="140" spans="1:34" x14ac:dyDescent="0.45">
      <c r="A140" s="1">
        <v>2</v>
      </c>
      <c r="B140" s="1" t="s">
        <v>957</v>
      </c>
      <c r="C140" s="1" t="s">
        <v>957</v>
      </c>
      <c r="D140" s="1">
        <v>492604</v>
      </c>
      <c r="E140" s="1" t="s">
        <v>958</v>
      </c>
      <c r="AG140" s="1" t="s">
        <v>6774</v>
      </c>
      <c r="AH140" s="1" t="s">
        <v>6775</v>
      </c>
    </row>
    <row r="141" spans="1:34" x14ac:dyDescent="0.45">
      <c r="A141" s="1">
        <v>1</v>
      </c>
      <c r="B141" s="1" t="s">
        <v>959</v>
      </c>
      <c r="C141" s="1" t="s">
        <v>959</v>
      </c>
      <c r="D141" s="1">
        <v>492522</v>
      </c>
      <c r="E141" s="1" t="s">
        <v>1300</v>
      </c>
      <c r="AG141" s="1" t="s">
        <v>6776</v>
      </c>
      <c r="AH141" s="1" t="s">
        <v>6777</v>
      </c>
    </row>
    <row r="142" spans="1:34" x14ac:dyDescent="0.45">
      <c r="A142" s="1">
        <v>2</v>
      </c>
      <c r="B142" s="1" t="s">
        <v>1301</v>
      </c>
      <c r="C142" s="1" t="s">
        <v>1301</v>
      </c>
      <c r="D142" s="1">
        <v>492425</v>
      </c>
      <c r="E142" s="1" t="s">
        <v>1302</v>
      </c>
      <c r="AG142" s="1" t="s">
        <v>6778</v>
      </c>
      <c r="AH142" s="1" t="s">
        <v>6779</v>
      </c>
    </row>
    <row r="143" spans="1:34" x14ac:dyDescent="0.45">
      <c r="A143" s="1">
        <v>2</v>
      </c>
      <c r="B143" s="1" t="s">
        <v>960</v>
      </c>
      <c r="C143" s="1" t="s">
        <v>960</v>
      </c>
      <c r="D143" s="1">
        <v>492199</v>
      </c>
      <c r="E143" s="1" t="s">
        <v>961</v>
      </c>
      <c r="AG143" s="1" t="s">
        <v>6780</v>
      </c>
      <c r="AH143" s="1" t="s">
        <v>6781</v>
      </c>
    </row>
    <row r="144" spans="1:34" x14ac:dyDescent="0.45">
      <c r="A144" s="1">
        <v>2</v>
      </c>
      <c r="B144" s="1" t="s">
        <v>1303</v>
      </c>
      <c r="C144" s="1" t="s">
        <v>1303</v>
      </c>
      <c r="D144" s="1">
        <v>492473</v>
      </c>
      <c r="E144" s="1" t="s">
        <v>1304</v>
      </c>
      <c r="AG144" s="1" t="s">
        <v>6782</v>
      </c>
      <c r="AH144" s="1" t="s">
        <v>6783</v>
      </c>
    </row>
    <row r="145" spans="1:34" x14ac:dyDescent="0.45">
      <c r="A145" s="1">
        <v>2</v>
      </c>
      <c r="B145" s="1" t="s">
        <v>1033</v>
      </c>
      <c r="C145" s="1" t="s">
        <v>1033</v>
      </c>
      <c r="D145" s="1">
        <v>490991</v>
      </c>
      <c r="E145" s="1" t="s">
        <v>1313</v>
      </c>
      <c r="AG145" s="1" t="s">
        <v>6784</v>
      </c>
      <c r="AH145" s="1" t="s">
        <v>6785</v>
      </c>
    </row>
    <row r="146" spans="1:34" x14ac:dyDescent="0.45">
      <c r="A146" s="1">
        <v>2</v>
      </c>
      <c r="B146" s="1" t="s">
        <v>962</v>
      </c>
      <c r="C146" s="1" t="s">
        <v>962</v>
      </c>
      <c r="D146" s="1">
        <v>492246</v>
      </c>
      <c r="E146" s="1" t="s">
        <v>963</v>
      </c>
      <c r="AG146" s="1" t="s">
        <v>6786</v>
      </c>
      <c r="AH146" s="1" t="s">
        <v>6787</v>
      </c>
    </row>
    <row r="147" spans="1:34" x14ac:dyDescent="0.45">
      <c r="A147" s="1">
        <v>2</v>
      </c>
      <c r="B147" s="1" t="s">
        <v>964</v>
      </c>
      <c r="C147" s="1" t="s">
        <v>964</v>
      </c>
      <c r="D147" s="1">
        <v>492329</v>
      </c>
      <c r="E147" s="1" t="s">
        <v>965</v>
      </c>
      <c r="AG147" s="1" t="s">
        <v>6788</v>
      </c>
      <c r="AH147" s="1" t="s">
        <v>6789</v>
      </c>
    </row>
    <row r="148" spans="1:34" x14ac:dyDescent="0.45">
      <c r="A148" s="1">
        <v>2</v>
      </c>
      <c r="B148" s="1" t="s">
        <v>966</v>
      </c>
      <c r="C148" s="1" t="s">
        <v>966</v>
      </c>
      <c r="D148" s="1">
        <v>492228</v>
      </c>
      <c r="E148" s="1" t="s">
        <v>967</v>
      </c>
      <c r="AG148" s="1" t="s">
        <v>6790</v>
      </c>
      <c r="AH148" s="1" t="s">
        <v>6791</v>
      </c>
    </row>
    <row r="149" spans="1:34" x14ac:dyDescent="0.45">
      <c r="A149" s="1">
        <v>2</v>
      </c>
      <c r="B149" s="1" t="s">
        <v>1305</v>
      </c>
      <c r="C149" s="1" t="s">
        <v>1305</v>
      </c>
      <c r="D149" s="1">
        <v>492578</v>
      </c>
      <c r="E149" s="1" t="s">
        <v>1306</v>
      </c>
      <c r="AG149" s="1" t="s">
        <v>6792</v>
      </c>
      <c r="AH149" s="1" t="s">
        <v>6793</v>
      </c>
    </row>
    <row r="150" spans="1:34" x14ac:dyDescent="0.45">
      <c r="A150" s="1">
        <v>1</v>
      </c>
      <c r="B150" s="1" t="s">
        <v>970</v>
      </c>
      <c r="C150" s="1" t="s">
        <v>970</v>
      </c>
      <c r="D150" s="1">
        <v>492200</v>
      </c>
      <c r="E150" s="1" t="s">
        <v>971</v>
      </c>
      <c r="AG150" s="1" t="s">
        <v>6794</v>
      </c>
      <c r="AH150" s="1" t="s">
        <v>6795</v>
      </c>
    </row>
    <row r="151" spans="1:34" x14ac:dyDescent="0.45">
      <c r="A151" s="1">
        <v>1</v>
      </c>
      <c r="B151" s="1" t="s">
        <v>972</v>
      </c>
      <c r="C151" s="1" t="s">
        <v>972</v>
      </c>
      <c r="D151" s="1">
        <v>492201</v>
      </c>
      <c r="E151" s="1" t="s">
        <v>973</v>
      </c>
      <c r="AG151" s="1" t="s">
        <v>6796</v>
      </c>
      <c r="AH151" s="1" t="s">
        <v>6797</v>
      </c>
    </row>
    <row r="152" spans="1:34" x14ac:dyDescent="0.45">
      <c r="A152" s="1">
        <v>2</v>
      </c>
      <c r="B152" s="1" t="s">
        <v>974</v>
      </c>
      <c r="C152" s="1" t="s">
        <v>974</v>
      </c>
      <c r="D152" s="1">
        <v>492356</v>
      </c>
      <c r="E152" s="1" t="s">
        <v>975</v>
      </c>
      <c r="AG152" s="1" t="s">
        <v>6798</v>
      </c>
      <c r="AH152" s="1" t="s">
        <v>379</v>
      </c>
    </row>
    <row r="153" spans="1:34" x14ac:dyDescent="0.45">
      <c r="A153" s="1">
        <v>2</v>
      </c>
      <c r="B153" s="1" t="s">
        <v>1307</v>
      </c>
      <c r="C153" s="1" t="s">
        <v>1307</v>
      </c>
      <c r="D153" s="1">
        <v>491024</v>
      </c>
      <c r="E153" s="1" t="s">
        <v>1308</v>
      </c>
      <c r="AG153" s="1" t="s">
        <v>6799</v>
      </c>
      <c r="AH153" s="1" t="s">
        <v>6800</v>
      </c>
    </row>
    <row r="154" spans="1:34" x14ac:dyDescent="0.45">
      <c r="A154" s="1">
        <v>2</v>
      </c>
      <c r="B154" s="1" t="s">
        <v>976</v>
      </c>
      <c r="C154" s="1" t="s">
        <v>976</v>
      </c>
      <c r="D154" s="1">
        <v>490058</v>
      </c>
      <c r="E154" s="1" t="s">
        <v>977</v>
      </c>
      <c r="AG154" s="1" t="s">
        <v>6801</v>
      </c>
      <c r="AH154" s="1" t="s">
        <v>6802</v>
      </c>
    </row>
    <row r="155" spans="1:34" x14ac:dyDescent="0.45">
      <c r="A155" s="1">
        <v>2</v>
      </c>
      <c r="B155" s="1" t="s">
        <v>1309</v>
      </c>
      <c r="C155" s="1" t="s">
        <v>1309</v>
      </c>
      <c r="D155" s="1">
        <v>495331</v>
      </c>
      <c r="E155" s="1" t="s">
        <v>1310</v>
      </c>
      <c r="AG155" s="1" t="s">
        <v>6803</v>
      </c>
      <c r="AH155" s="1" t="s">
        <v>6804</v>
      </c>
    </row>
    <row r="156" spans="1:34" x14ac:dyDescent="0.45">
      <c r="A156" s="1">
        <v>2</v>
      </c>
      <c r="B156" s="1" t="s">
        <v>968</v>
      </c>
      <c r="C156" s="1" t="s">
        <v>968</v>
      </c>
      <c r="D156" s="1">
        <v>496998</v>
      </c>
      <c r="E156" s="1" t="s">
        <v>969</v>
      </c>
      <c r="AG156" s="1" t="s">
        <v>6805</v>
      </c>
      <c r="AH156" s="1" t="s">
        <v>6806</v>
      </c>
    </row>
    <row r="157" spans="1:34" x14ac:dyDescent="0.45">
      <c r="A157" s="1">
        <v>2</v>
      </c>
      <c r="B157" s="1" t="s">
        <v>1032</v>
      </c>
      <c r="C157" s="1" t="s">
        <v>1032</v>
      </c>
      <c r="D157" s="1">
        <v>500000</v>
      </c>
      <c r="E157" s="1" t="s">
        <v>1031</v>
      </c>
      <c r="AG157" s="1" t="s">
        <v>6807</v>
      </c>
      <c r="AH157" s="1" t="s">
        <v>6808</v>
      </c>
    </row>
    <row r="158" spans="1:34" x14ac:dyDescent="0.45">
      <c r="A158" s="1">
        <v>2</v>
      </c>
      <c r="B158" s="1" t="s">
        <v>1122</v>
      </c>
      <c r="C158" s="1" t="s">
        <v>1122</v>
      </c>
      <c r="D158" s="1">
        <v>500001</v>
      </c>
      <c r="E158" s="1" t="s">
        <v>1123</v>
      </c>
      <c r="AG158" s="1" t="s">
        <v>6809</v>
      </c>
      <c r="AH158" s="1" t="s">
        <v>6810</v>
      </c>
    </row>
    <row r="159" spans="1:34" x14ac:dyDescent="0.45">
      <c r="A159" s="1">
        <v>2</v>
      </c>
      <c r="B159" s="1" t="s">
        <v>1311</v>
      </c>
      <c r="C159" s="1" t="s">
        <v>1311</v>
      </c>
      <c r="D159" s="1">
        <v>500002</v>
      </c>
      <c r="E159" s="1" t="s">
        <v>1312</v>
      </c>
      <c r="AG159" s="1" t="s">
        <v>6811</v>
      </c>
      <c r="AH159" s="1" t="s">
        <v>6812</v>
      </c>
    </row>
    <row r="160" spans="1:34" x14ac:dyDescent="0.45">
      <c r="AG160" s="1" t="s">
        <v>6813</v>
      </c>
      <c r="AH160" s="1" t="s">
        <v>6814</v>
      </c>
    </row>
    <row r="161" spans="33:34" x14ac:dyDescent="0.45">
      <c r="AG161" s="1" t="s">
        <v>6815</v>
      </c>
      <c r="AH161" s="1" t="s">
        <v>6816</v>
      </c>
    </row>
    <row r="162" spans="33:34" x14ac:dyDescent="0.45">
      <c r="AG162" s="1" t="s">
        <v>6817</v>
      </c>
      <c r="AH162" s="1" t="s">
        <v>6818</v>
      </c>
    </row>
    <row r="163" spans="33:34" x14ac:dyDescent="0.45">
      <c r="AG163" s="1" t="s">
        <v>6819</v>
      </c>
      <c r="AH163" s="1" t="s">
        <v>6820</v>
      </c>
    </row>
    <row r="164" spans="33:34" x14ac:dyDescent="0.45">
      <c r="AG164" s="1" t="s">
        <v>6821</v>
      </c>
      <c r="AH164" s="1" t="s">
        <v>6822</v>
      </c>
    </row>
    <row r="165" spans="33:34" x14ac:dyDescent="0.45">
      <c r="AG165" s="1" t="s">
        <v>6823</v>
      </c>
      <c r="AH165" s="1" t="s">
        <v>6824</v>
      </c>
    </row>
    <row r="166" spans="33:34" x14ac:dyDescent="0.45">
      <c r="AG166" s="1" t="s">
        <v>6825</v>
      </c>
      <c r="AH166" s="1" t="s">
        <v>6826</v>
      </c>
    </row>
    <row r="167" spans="33:34" x14ac:dyDescent="0.45">
      <c r="AG167" s="1" t="s">
        <v>6827</v>
      </c>
      <c r="AH167" s="1" t="s">
        <v>6828</v>
      </c>
    </row>
    <row r="168" spans="33:34" x14ac:dyDescent="0.45">
      <c r="AG168" s="1" t="s">
        <v>6829</v>
      </c>
      <c r="AH168" s="1" t="s">
        <v>6830</v>
      </c>
    </row>
    <row r="169" spans="33:34" x14ac:dyDescent="0.45">
      <c r="AG169" s="1" t="s">
        <v>6831</v>
      </c>
      <c r="AH169" s="1" t="s">
        <v>6832</v>
      </c>
    </row>
    <row r="170" spans="33:34" x14ac:dyDescent="0.45">
      <c r="AG170" s="1" t="s">
        <v>6833</v>
      </c>
      <c r="AH170" s="1" t="s">
        <v>6834</v>
      </c>
    </row>
    <row r="171" spans="33:34" x14ac:dyDescent="0.45">
      <c r="AG171" s="1" t="s">
        <v>6835</v>
      </c>
      <c r="AH171" s="1" t="s">
        <v>6836</v>
      </c>
    </row>
    <row r="172" spans="33:34" x14ac:dyDescent="0.45">
      <c r="AG172" s="1" t="s">
        <v>6837</v>
      </c>
      <c r="AH172" s="1" t="s">
        <v>6838</v>
      </c>
    </row>
    <row r="173" spans="33:34" x14ac:dyDescent="0.45">
      <c r="AG173" s="1" t="s">
        <v>6839</v>
      </c>
      <c r="AH173" s="1" t="s">
        <v>6840</v>
      </c>
    </row>
    <row r="174" spans="33:34" x14ac:dyDescent="0.45">
      <c r="AG174" s="1" t="s">
        <v>6841</v>
      </c>
      <c r="AH174" s="1" t="s">
        <v>6842</v>
      </c>
    </row>
    <row r="175" spans="33:34" x14ac:dyDescent="0.45">
      <c r="AG175" s="1" t="s">
        <v>6843</v>
      </c>
      <c r="AH175" s="1" t="s">
        <v>6844</v>
      </c>
    </row>
    <row r="176" spans="33:34" x14ac:dyDescent="0.45">
      <c r="AG176" s="1" t="s">
        <v>6845</v>
      </c>
      <c r="AH176" s="1" t="s">
        <v>6846</v>
      </c>
    </row>
    <row r="177" spans="33:34" x14ac:dyDescent="0.45">
      <c r="AG177" s="1" t="s">
        <v>6847</v>
      </c>
      <c r="AH177" s="1" t="s">
        <v>6848</v>
      </c>
    </row>
    <row r="178" spans="33:34" x14ac:dyDescent="0.45">
      <c r="AG178" s="1" t="s">
        <v>6849</v>
      </c>
      <c r="AH178" s="1" t="s">
        <v>6850</v>
      </c>
    </row>
    <row r="179" spans="33:34" x14ac:dyDescent="0.45">
      <c r="AG179" s="1" t="s">
        <v>6851</v>
      </c>
      <c r="AH179" s="1" t="s">
        <v>6852</v>
      </c>
    </row>
    <row r="180" spans="33:34" x14ac:dyDescent="0.45">
      <c r="AG180" s="1" t="s">
        <v>6853</v>
      </c>
      <c r="AH180" s="1" t="s">
        <v>3201</v>
      </c>
    </row>
    <row r="181" spans="33:34" x14ac:dyDescent="0.45">
      <c r="AG181" s="1" t="s">
        <v>6854</v>
      </c>
      <c r="AH181" s="1" t="s">
        <v>6855</v>
      </c>
    </row>
    <row r="182" spans="33:34" x14ac:dyDescent="0.45">
      <c r="AG182" s="1" t="s">
        <v>6856</v>
      </c>
      <c r="AH182" s="1" t="s">
        <v>6857</v>
      </c>
    </row>
    <row r="183" spans="33:34" x14ac:dyDescent="0.45">
      <c r="AG183" s="1" t="s">
        <v>6858</v>
      </c>
      <c r="AH183" s="1" t="s">
        <v>6859</v>
      </c>
    </row>
    <row r="184" spans="33:34" x14ac:dyDescent="0.45">
      <c r="AG184" s="1" t="s">
        <v>6860</v>
      </c>
      <c r="AH184" s="1" t="s">
        <v>6861</v>
      </c>
    </row>
    <row r="185" spans="33:34" x14ac:dyDescent="0.45">
      <c r="AG185" s="1" t="s">
        <v>6862</v>
      </c>
      <c r="AH185" s="1" t="s">
        <v>6863</v>
      </c>
    </row>
    <row r="186" spans="33:34" x14ac:dyDescent="0.45">
      <c r="AG186" s="1" t="s">
        <v>6864</v>
      </c>
      <c r="AH186" s="1" t="s">
        <v>6865</v>
      </c>
    </row>
    <row r="187" spans="33:34" x14ac:dyDescent="0.45">
      <c r="AG187" s="1" t="s">
        <v>6866</v>
      </c>
      <c r="AH187" s="1" t="s">
        <v>6867</v>
      </c>
    </row>
    <row r="188" spans="33:34" x14ac:dyDescent="0.45">
      <c r="AG188" s="1" t="s">
        <v>6868</v>
      </c>
      <c r="AH188" s="1" t="s">
        <v>6869</v>
      </c>
    </row>
    <row r="189" spans="33:34" x14ac:dyDescent="0.45">
      <c r="AG189" s="1" t="s">
        <v>6870</v>
      </c>
      <c r="AH189" s="1" t="s">
        <v>6871</v>
      </c>
    </row>
    <row r="190" spans="33:34" x14ac:dyDescent="0.45">
      <c r="AG190" s="1" t="s">
        <v>6872</v>
      </c>
      <c r="AH190" s="1" t="s">
        <v>6873</v>
      </c>
    </row>
    <row r="191" spans="33:34" x14ac:dyDescent="0.45">
      <c r="AG191" s="1" t="s">
        <v>6874</v>
      </c>
      <c r="AH191" s="1" t="s">
        <v>6875</v>
      </c>
    </row>
    <row r="192" spans="33:34" x14ac:dyDescent="0.45">
      <c r="AG192" s="1" t="s">
        <v>6876</v>
      </c>
      <c r="AH192" s="1" t="s">
        <v>6877</v>
      </c>
    </row>
    <row r="193" spans="33:34" x14ac:dyDescent="0.45">
      <c r="AG193" s="1" t="s">
        <v>6878</v>
      </c>
      <c r="AH193" s="1" t="s">
        <v>6879</v>
      </c>
    </row>
    <row r="194" spans="33:34" x14ac:dyDescent="0.45">
      <c r="AG194" s="1" t="s">
        <v>6880</v>
      </c>
      <c r="AH194" s="1" t="s">
        <v>6881</v>
      </c>
    </row>
    <row r="195" spans="33:34" x14ac:dyDescent="0.45">
      <c r="AG195" s="1" t="s">
        <v>6882</v>
      </c>
      <c r="AH195" s="1" t="s">
        <v>6883</v>
      </c>
    </row>
    <row r="196" spans="33:34" x14ac:dyDescent="0.45">
      <c r="AG196" s="1" t="s">
        <v>6884</v>
      </c>
      <c r="AH196" s="1" t="s">
        <v>6885</v>
      </c>
    </row>
    <row r="197" spans="33:34" x14ac:dyDescent="0.45">
      <c r="AG197" s="1" t="s">
        <v>6886</v>
      </c>
      <c r="AH197" s="1" t="s">
        <v>6887</v>
      </c>
    </row>
    <row r="198" spans="33:34" x14ac:dyDescent="0.45">
      <c r="AG198" s="1" t="s">
        <v>6888</v>
      </c>
      <c r="AH198" s="1" t="s">
        <v>6889</v>
      </c>
    </row>
    <row r="199" spans="33:34" x14ac:dyDescent="0.45">
      <c r="AG199" s="1" t="s">
        <v>6890</v>
      </c>
      <c r="AH199" s="1" t="s">
        <v>6891</v>
      </c>
    </row>
    <row r="200" spans="33:34" x14ac:dyDescent="0.45">
      <c r="AG200" s="1" t="s">
        <v>6892</v>
      </c>
      <c r="AH200" s="1" t="s">
        <v>6893</v>
      </c>
    </row>
    <row r="201" spans="33:34" x14ac:dyDescent="0.45">
      <c r="AG201" s="1" t="s">
        <v>6894</v>
      </c>
      <c r="AH201" s="1" t="s">
        <v>6895</v>
      </c>
    </row>
    <row r="202" spans="33:34" x14ac:dyDescent="0.45">
      <c r="AG202" s="1" t="s">
        <v>6896</v>
      </c>
      <c r="AH202" s="1" t="s">
        <v>6897</v>
      </c>
    </row>
    <row r="203" spans="33:34" x14ac:dyDescent="0.45">
      <c r="AG203" s="1" t="s">
        <v>6898</v>
      </c>
      <c r="AH203" s="1" t="s">
        <v>6899</v>
      </c>
    </row>
    <row r="204" spans="33:34" x14ac:dyDescent="0.45">
      <c r="AG204" s="1" t="s">
        <v>6900</v>
      </c>
      <c r="AH204" s="1" t="s">
        <v>6901</v>
      </c>
    </row>
    <row r="205" spans="33:34" x14ac:dyDescent="0.45">
      <c r="AG205" s="1" t="s">
        <v>6902</v>
      </c>
      <c r="AH205" s="1" t="s">
        <v>6903</v>
      </c>
    </row>
    <row r="206" spans="33:34" x14ac:dyDescent="0.45">
      <c r="AG206" s="1" t="s">
        <v>6904</v>
      </c>
      <c r="AH206" s="1" t="s">
        <v>6905</v>
      </c>
    </row>
    <row r="207" spans="33:34" x14ac:dyDescent="0.45">
      <c r="AG207" s="1" t="s">
        <v>6906</v>
      </c>
      <c r="AH207" s="1" t="s">
        <v>6907</v>
      </c>
    </row>
    <row r="208" spans="33:34" x14ac:dyDescent="0.45">
      <c r="AG208" s="1" t="s">
        <v>6908</v>
      </c>
      <c r="AH208" s="1" t="s">
        <v>6909</v>
      </c>
    </row>
    <row r="209" spans="33:34" x14ac:dyDescent="0.45">
      <c r="AG209" s="1" t="s">
        <v>6910</v>
      </c>
      <c r="AH209" s="1" t="s">
        <v>6911</v>
      </c>
    </row>
    <row r="210" spans="33:34" x14ac:dyDescent="0.45">
      <c r="AG210" s="1" t="s">
        <v>6912</v>
      </c>
      <c r="AH210" s="1" t="s">
        <v>6913</v>
      </c>
    </row>
    <row r="211" spans="33:34" x14ac:dyDescent="0.45">
      <c r="AG211" s="1" t="s">
        <v>6914</v>
      </c>
      <c r="AH211" s="1" t="s">
        <v>6915</v>
      </c>
    </row>
    <row r="212" spans="33:34" x14ac:dyDescent="0.45">
      <c r="AG212" s="1" t="s">
        <v>6916</v>
      </c>
      <c r="AH212" s="1" t="s">
        <v>6917</v>
      </c>
    </row>
    <row r="213" spans="33:34" x14ac:dyDescent="0.45">
      <c r="AG213" s="1" t="s">
        <v>6918</v>
      </c>
      <c r="AH213" s="1" t="s">
        <v>6919</v>
      </c>
    </row>
    <row r="214" spans="33:34" x14ac:dyDescent="0.45">
      <c r="AG214" s="1" t="s">
        <v>6920</v>
      </c>
      <c r="AH214" s="1" t="s">
        <v>6921</v>
      </c>
    </row>
    <row r="215" spans="33:34" x14ac:dyDescent="0.45">
      <c r="AG215" s="1" t="s">
        <v>6922</v>
      </c>
      <c r="AH215" s="1" t="s">
        <v>6923</v>
      </c>
    </row>
    <row r="216" spans="33:34" x14ac:dyDescent="0.45">
      <c r="AG216" s="1" t="s">
        <v>6924</v>
      </c>
      <c r="AH216" s="1" t="s">
        <v>6925</v>
      </c>
    </row>
    <row r="217" spans="33:34" x14ac:dyDescent="0.45">
      <c r="AG217" s="1" t="s">
        <v>6926</v>
      </c>
      <c r="AH217" s="1" t="s">
        <v>6927</v>
      </c>
    </row>
    <row r="218" spans="33:34" x14ac:dyDescent="0.45">
      <c r="AG218" s="1" t="s">
        <v>6928</v>
      </c>
      <c r="AH218" s="1" t="s">
        <v>6929</v>
      </c>
    </row>
  </sheetData>
  <mergeCells count="3">
    <mergeCell ref="G1:I1"/>
    <mergeCell ref="J1:L1"/>
    <mergeCell ref="Q1:T1"/>
  </mergeCells>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W18"/>
  <sheetViews>
    <sheetView workbookViewId="0">
      <selection activeCell="D3" sqref="D3"/>
    </sheetView>
  </sheetViews>
  <sheetFormatPr defaultColWidth="0" defaultRowHeight="18" x14ac:dyDescent="0.45"/>
  <cols>
    <col min="1" max="1" width="8.59765625" style="13" customWidth="1"/>
    <col min="2" max="2" width="3.09765625" style="13" customWidth="1"/>
    <col min="3" max="3" width="17.09765625" style="13" bestFit="1" customWidth="1"/>
    <col min="4" max="4" width="7.5" style="13" bestFit="1" customWidth="1"/>
    <col min="5" max="5" width="3" style="13" bestFit="1" customWidth="1"/>
    <col min="6" max="6" width="10.3984375" style="13" bestFit="1" customWidth="1"/>
    <col min="7" max="7" width="3" style="13" bestFit="1" customWidth="1"/>
    <col min="8" max="8" width="3.09765625" style="13" customWidth="1"/>
    <col min="9" max="9" width="14.3984375" style="13" bestFit="1" customWidth="1"/>
    <col min="10" max="10" width="8.59765625" style="13" customWidth="1"/>
    <col min="11" max="11" width="2.09765625" style="13" hidden="1" customWidth="1"/>
    <col min="12" max="12" width="6.8984375" style="13" hidden="1" customWidth="1"/>
    <col min="13" max="13" width="2.09765625" style="13" hidden="1" customWidth="1"/>
    <col min="14" max="14" width="17.09765625" style="13" hidden="1" customWidth="1"/>
    <col min="15" max="16" width="2.09765625" style="13" hidden="1" customWidth="1"/>
    <col min="17" max="17" width="7.5" style="13" hidden="1" customWidth="1"/>
    <col min="18" max="18" width="2.09765625" style="13" hidden="1" customWidth="1"/>
    <col min="19" max="19" width="6.8984375" style="13" hidden="1" customWidth="1"/>
    <col min="20" max="20" width="2.09765625" style="13" hidden="1" customWidth="1"/>
    <col min="21" max="21" width="14.3984375" style="13" hidden="1" customWidth="1"/>
    <col min="22" max="22" width="2.09765625" style="13" hidden="1" customWidth="1"/>
    <col min="23" max="23" width="14.3984375" style="13" hidden="1" customWidth="1"/>
    <col min="24" max="24" width="8.59765625" style="13" hidden="1" customWidth="1"/>
    <col min="25" max="16384" width="8.59765625" style="13" hidden="1"/>
  </cols>
  <sheetData>
    <row r="1" spans="2:23" ht="18.600000000000001" thickBot="1" x14ac:dyDescent="0.5"/>
    <row r="2" spans="2:23" ht="18.600000000000001" thickBot="1" x14ac:dyDescent="0.5">
      <c r="B2" s="136" t="s">
        <v>0</v>
      </c>
      <c r="C2" s="137"/>
      <c r="D2" s="124" t="s">
        <v>4958</v>
      </c>
      <c r="E2" s="125"/>
      <c r="F2" s="125"/>
      <c r="G2" s="125"/>
      <c r="H2" s="125"/>
      <c r="I2" s="126"/>
      <c r="J2" s="102"/>
      <c r="K2" s="102"/>
      <c r="L2" s="102"/>
      <c r="M2" s="102"/>
      <c r="N2" s="102"/>
    </row>
    <row r="3" spans="2:23" ht="18.600000000000001" thickBot="1" x14ac:dyDescent="0.5"/>
    <row r="4" spans="2:23" ht="18.600000000000001" thickBot="1" x14ac:dyDescent="0.5">
      <c r="B4" s="136" t="s">
        <v>1</v>
      </c>
      <c r="C4" s="138"/>
      <c r="D4" s="31" t="s">
        <v>4</v>
      </c>
      <c r="E4" s="13" t="s">
        <v>5</v>
      </c>
      <c r="F4" s="31" t="s">
        <v>6</v>
      </c>
      <c r="G4" s="13" t="s">
        <v>5</v>
      </c>
      <c r="H4" s="127" t="s">
        <v>1016</v>
      </c>
      <c r="I4" s="129"/>
      <c r="L4" s="133" t="s">
        <v>8</v>
      </c>
      <c r="M4" s="134"/>
      <c r="N4" s="135"/>
      <c r="P4" s="133" t="s">
        <v>1027</v>
      </c>
      <c r="Q4" s="135"/>
      <c r="S4" s="141" t="s">
        <v>1018</v>
      </c>
      <c r="T4" s="142"/>
      <c r="U4" s="143"/>
      <c r="W4" s="72" t="s">
        <v>1021</v>
      </c>
    </row>
    <row r="5" spans="2:23" ht="18.600000000000001" thickBot="1" x14ac:dyDescent="0.5">
      <c r="B5" s="127" t="s">
        <v>1003</v>
      </c>
      <c r="C5" s="128"/>
      <c r="D5" s="129"/>
      <c r="F5" s="103" t="s">
        <v>2</v>
      </c>
      <c r="H5" s="104"/>
      <c r="I5" s="105" t="s">
        <v>1009</v>
      </c>
      <c r="L5" s="127" t="s">
        <v>2</v>
      </c>
      <c r="M5" s="128"/>
      <c r="N5" s="129"/>
      <c r="P5" s="141" t="s">
        <v>1028</v>
      </c>
      <c r="Q5" s="143"/>
      <c r="S5" s="95" t="b">
        <v>1</v>
      </c>
      <c r="T5" s="13">
        <f>IF($S5=TRUE,COUNTIF($S$5:$S5,TRUE),"")</f>
        <v>1</v>
      </c>
      <c r="U5" s="105" t="s">
        <v>1008</v>
      </c>
      <c r="W5" s="29" t="str">
        <f>IF(MAX($T$5:$T$8)&lt;ROW($A1),"",INDEX($U$5:$U$8,MATCH(ROW($A1),$T$5:$T$8,0)))</f>
        <v>ハーフマラソン</v>
      </c>
    </row>
    <row r="6" spans="2:23" ht="19.2" thickTop="1" thickBot="1" x14ac:dyDescent="0.5">
      <c r="B6" s="104"/>
      <c r="C6" s="105" t="s">
        <v>978</v>
      </c>
      <c r="D6" s="96">
        <v>2500</v>
      </c>
      <c r="F6" s="29">
        <f>COUNTIF($L$6:$L$6,TRUE)+COUNTIF($L$8:$L$8,TRUE)</f>
        <v>1</v>
      </c>
      <c r="H6" s="104"/>
      <c r="I6" s="105" t="s">
        <v>1011</v>
      </c>
      <c r="L6" s="95" t="b">
        <v>1</v>
      </c>
      <c r="M6" s="13">
        <f>IF($L6=TRUE,COUNTIF($L$6:$L6,TRUE),"")</f>
        <v>1</v>
      </c>
      <c r="N6" s="105" t="str">
        <f>$C6</f>
        <v>ハーフマラソン</v>
      </c>
      <c r="P6" s="107">
        <f>IF(OR($L$6=TRUE,$L$10=TRUE),1,0)</f>
        <v>1</v>
      </c>
      <c r="Q6" s="106">
        <f>IF($P$6=1,IF($D$6="",$D$10,$D$6),"")</f>
        <v>2500</v>
      </c>
      <c r="S6" s="95" t="b">
        <v>1</v>
      </c>
      <c r="T6" s="13">
        <f>IF($S6=TRUE,COUNTIF($S$5:$S6,TRUE),"")</f>
        <v>2</v>
      </c>
      <c r="U6" s="105" t="s">
        <v>1010</v>
      </c>
      <c r="W6" s="29" t="str">
        <f>IF(MAX($T$5:$T$8)&lt;ROW($A2),"",INDEX($U$5:$U$8,MATCH(ROW($A2),$T$5:$T$8,0)))</f>
        <v>10000m</v>
      </c>
    </row>
    <row r="7" spans="2:23" ht="18.600000000000001" thickBot="1" x14ac:dyDescent="0.5">
      <c r="B7" s="127" t="s">
        <v>997</v>
      </c>
      <c r="C7" s="128"/>
      <c r="D7" s="129"/>
      <c r="F7" s="108" t="s">
        <v>3</v>
      </c>
      <c r="H7" s="104"/>
      <c r="I7" s="105" t="s">
        <v>1013</v>
      </c>
      <c r="L7" s="127" t="s">
        <v>997</v>
      </c>
      <c r="M7" s="128"/>
      <c r="N7" s="129"/>
      <c r="P7" s="141" t="s">
        <v>1025</v>
      </c>
      <c r="Q7" s="143"/>
      <c r="S7" s="95" t="b">
        <v>1</v>
      </c>
      <c r="T7" s="13">
        <f>IF($S7=TRUE,COUNTIF($S$5:$S7,TRUE),"")</f>
        <v>3</v>
      </c>
      <c r="U7" s="105" t="s">
        <v>1012</v>
      </c>
      <c r="W7" s="29" t="str">
        <f>IF(MAX($T$5:$T$8)&lt;ROW($A3),"",INDEX($U$5:$U$8,MATCH(ROW($A3),$T$5:$T$8,0)))</f>
        <v>5000m</v>
      </c>
    </row>
    <row r="8" spans="2:23" ht="19.2" thickTop="1" thickBot="1" x14ac:dyDescent="0.5">
      <c r="B8" s="104"/>
      <c r="C8" s="105" t="s">
        <v>1026</v>
      </c>
      <c r="D8" s="96">
        <v>2500</v>
      </c>
      <c r="F8" s="30">
        <f>COUNTIF($L$10:$L$10,TRUE)+COUNTIF($L$12:$L$12,TRUE)</f>
        <v>0</v>
      </c>
      <c r="H8" s="109"/>
      <c r="I8" s="34" t="s">
        <v>1015</v>
      </c>
      <c r="L8" s="95" t="b">
        <v>0</v>
      </c>
      <c r="M8" s="13" t="str">
        <f>IF($L8=TRUE,COUNTIF($L$8:$L8,TRUE),"")</f>
        <v/>
      </c>
      <c r="N8" s="105" t="str">
        <f>$C8</f>
        <v>OPハーフマラソン</v>
      </c>
      <c r="P8" s="107">
        <f>IF(OR($L$8=TRUE,$L$12=TRUE),1,0)</f>
        <v>0</v>
      </c>
      <c r="Q8" s="110" t="str">
        <f>IF($P$8=1,IF($D$8="",$D$12,$D$8),"")</f>
        <v/>
      </c>
      <c r="S8" s="97" t="b">
        <v>0</v>
      </c>
      <c r="T8" s="33" t="str">
        <f>IF($S8=TRUE,COUNTIF($S$5:$S8,TRUE),"")</f>
        <v/>
      </c>
      <c r="U8" s="34" t="s">
        <v>1014</v>
      </c>
      <c r="W8" s="30" t="str">
        <f>IF(MAX($T$5:$T$8)&lt;ROW($A4),"",INDEX($U$5:$U$8,MATCH(ROW($A4),$T$5:$T$8,0)))</f>
        <v/>
      </c>
    </row>
    <row r="9" spans="2:23" ht="18.600000000000001" thickBot="1" x14ac:dyDescent="0.5">
      <c r="B9" s="130" t="s">
        <v>1002</v>
      </c>
      <c r="C9" s="131"/>
      <c r="D9" s="132"/>
      <c r="L9" s="130" t="s">
        <v>3</v>
      </c>
      <c r="M9" s="131"/>
      <c r="N9" s="132"/>
    </row>
    <row r="10" spans="2:23" ht="19.2" thickTop="1" thickBot="1" x14ac:dyDescent="0.5">
      <c r="B10" s="104"/>
      <c r="C10" s="105" t="s">
        <v>978</v>
      </c>
      <c r="D10" s="96"/>
      <c r="F10" s="31" t="s">
        <v>1022</v>
      </c>
      <c r="H10" s="139" t="s">
        <v>1017</v>
      </c>
      <c r="I10" s="140"/>
      <c r="L10" s="95" t="b">
        <v>0</v>
      </c>
      <c r="M10" s="13" t="str">
        <f>IF($L10=TRUE,COUNTIF($L$10:$L10,TRUE),"")</f>
        <v/>
      </c>
      <c r="N10" s="105" t="str">
        <f>$C10</f>
        <v>ハーフマラソン</v>
      </c>
      <c r="S10" s="141" t="s">
        <v>1019</v>
      </c>
      <c r="T10" s="142"/>
      <c r="U10" s="143"/>
      <c r="W10" s="72" t="s">
        <v>1020</v>
      </c>
    </row>
    <row r="11" spans="2:23" ht="18.600000000000001" thickBot="1" x14ac:dyDescent="0.5">
      <c r="B11" s="130" t="s">
        <v>998</v>
      </c>
      <c r="C11" s="131"/>
      <c r="D11" s="132"/>
      <c r="F11" s="72" t="s">
        <v>1023</v>
      </c>
      <c r="G11" s="51"/>
      <c r="H11" s="111"/>
      <c r="I11" s="105" t="s">
        <v>1009</v>
      </c>
      <c r="L11" s="130" t="s">
        <v>998</v>
      </c>
      <c r="M11" s="131"/>
      <c r="N11" s="132"/>
      <c r="S11" s="95" t="b">
        <v>0</v>
      </c>
      <c r="T11" s="13" t="str">
        <f>IF($S11=TRUE,COUNTIF($S$11:$S11,TRUE),"")</f>
        <v/>
      </c>
      <c r="U11" s="105" t="s">
        <v>1008</v>
      </c>
      <c r="W11" s="29" t="str">
        <f>IF(MAX($T$11:$T$14)&lt;ROW($A1),"",INDEX($U$11:$U$14,MATCH(ROW($A1),$T$11:$T$14,0)))</f>
        <v/>
      </c>
    </row>
    <row r="12" spans="2:23" ht="19.2" thickTop="1" thickBot="1" x14ac:dyDescent="0.5">
      <c r="B12" s="112"/>
      <c r="C12" s="113" t="s">
        <v>1026</v>
      </c>
      <c r="D12" s="99"/>
      <c r="F12" s="100" t="s">
        <v>999</v>
      </c>
      <c r="H12" s="104"/>
      <c r="I12" s="105" t="s">
        <v>1011</v>
      </c>
      <c r="L12" s="98" t="b">
        <v>0</v>
      </c>
      <c r="M12" s="114" t="str">
        <f>IF($L12=TRUE,COUNTIF($L$12:$L12,TRUE),"")</f>
        <v/>
      </c>
      <c r="N12" s="113" t="str">
        <f>$C12</f>
        <v>OPハーフマラソン</v>
      </c>
      <c r="S12" s="95" t="b">
        <v>0</v>
      </c>
      <c r="T12" s="13" t="str">
        <f>IF($S12=TRUE,COUNTIF($S$11:$S12,TRUE),"")</f>
        <v/>
      </c>
      <c r="U12" s="105" t="s">
        <v>1010</v>
      </c>
      <c r="W12" s="29" t="str">
        <f>IF(MAX($T$11:$T$14)&lt;ROW($A2),"",INDEX($U$11:$U$14,MATCH(ROW($A2),$T$11:$T$14,0)))</f>
        <v/>
      </c>
    </row>
    <row r="13" spans="2:23" ht="18.600000000000001" thickBot="1" x14ac:dyDescent="0.5">
      <c r="F13" s="72" t="s">
        <v>1024</v>
      </c>
      <c r="G13" s="51"/>
      <c r="H13" s="104"/>
      <c r="I13" s="105" t="s">
        <v>1013</v>
      </c>
      <c r="S13" s="95" t="b">
        <v>0</v>
      </c>
      <c r="T13" s="13" t="str">
        <f>IF($S13=TRUE,COUNTIF($S$11:$S13,TRUE),"")</f>
        <v/>
      </c>
      <c r="U13" s="105" t="s">
        <v>1012</v>
      </c>
      <c r="W13" s="29" t="str">
        <f>IF(MAX($T$11:$T$14)&lt;ROW($A3),"",INDEX($U$11:$U$14,MATCH(ROW($A3),$T$11:$T$14,0)))</f>
        <v/>
      </c>
    </row>
    <row r="14" spans="2:23" ht="19.2" thickTop="1" thickBot="1" x14ac:dyDescent="0.5">
      <c r="F14" s="101" t="s">
        <v>1119</v>
      </c>
      <c r="H14" s="50"/>
      <c r="I14" s="34" t="s">
        <v>1015</v>
      </c>
      <c r="S14" s="97" t="b">
        <v>0</v>
      </c>
      <c r="T14" s="33" t="str">
        <f>IF($S14=TRUE,COUNTIF($S$11:$S14,TRUE),"")</f>
        <v/>
      </c>
      <c r="U14" s="34" t="s">
        <v>1014</v>
      </c>
      <c r="W14" s="30" t="str">
        <f>IF(MAX($T$11:$T$14)&lt;ROW($A4),"",INDEX($U$11:$U$14,MATCH(ROW($A4),$T$11:$T$14,0)))</f>
        <v/>
      </c>
    </row>
    <row r="15" spans="2:23" ht="18.600000000000001" thickBot="1" x14ac:dyDescent="0.5">
      <c r="F15" s="72" t="s">
        <v>3</v>
      </c>
      <c r="G15" s="51"/>
    </row>
    <row r="16" spans="2:23" ht="19.2" thickTop="1" thickBot="1" x14ac:dyDescent="0.5">
      <c r="F16" s="101" t="s">
        <v>979</v>
      </c>
    </row>
    <row r="17" spans="6:6" ht="18.600000000000001" thickBot="1" x14ac:dyDescent="0.5">
      <c r="F17" s="72" t="s">
        <v>1025</v>
      </c>
    </row>
    <row r="18" spans="6:6" ht="19.2" thickTop="1" thickBot="1" x14ac:dyDescent="0.5">
      <c r="F18" s="101" t="s">
        <v>1120</v>
      </c>
    </row>
  </sheetData>
  <sheetProtection sheet="1" objects="1" scenarios="1"/>
  <mergeCells count="19">
    <mergeCell ref="S4:U4"/>
    <mergeCell ref="S10:U10"/>
    <mergeCell ref="B11:D11"/>
    <mergeCell ref="P4:Q4"/>
    <mergeCell ref="P5:Q5"/>
    <mergeCell ref="P7:Q7"/>
    <mergeCell ref="D2:I2"/>
    <mergeCell ref="L7:N7"/>
    <mergeCell ref="L11:N11"/>
    <mergeCell ref="B5:D5"/>
    <mergeCell ref="B9:D9"/>
    <mergeCell ref="B7:D7"/>
    <mergeCell ref="L4:N4"/>
    <mergeCell ref="L9:N9"/>
    <mergeCell ref="L5:N5"/>
    <mergeCell ref="B2:C2"/>
    <mergeCell ref="B4:C4"/>
    <mergeCell ref="H4:I4"/>
    <mergeCell ref="H10:I10"/>
  </mergeCells>
  <phoneticPr fontId="2"/>
  <conditionalFormatting sqref="D6">
    <cfRule type="expression" dxfId="42" priority="1">
      <formula>$L6=TRUE</formula>
    </cfRule>
  </conditionalFormatting>
  <conditionalFormatting sqref="D8">
    <cfRule type="expression" dxfId="41" priority="2">
      <formula>$L8=TRUE</formula>
    </cfRule>
  </conditionalFormatting>
  <conditionalFormatting sqref="D10">
    <cfRule type="expression" dxfId="40" priority="10">
      <formula>$L10=TRUE</formula>
    </cfRule>
  </conditionalFormatting>
  <conditionalFormatting sqref="D12">
    <cfRule type="expression" dxfId="39" priority="11">
      <formula>$L12=TRUE</formula>
    </cfRule>
  </conditionalFormatting>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1</xdr:col>
                    <xdr:colOff>0</xdr:colOff>
                    <xdr:row>5</xdr:row>
                    <xdr:rowOff>7620</xdr:rowOff>
                  </from>
                  <to>
                    <xdr:col>1</xdr:col>
                    <xdr:colOff>236220</xdr:colOff>
                    <xdr:row>5</xdr:row>
                    <xdr:rowOff>228600</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1</xdr:col>
                    <xdr:colOff>0</xdr:colOff>
                    <xdr:row>7</xdr:row>
                    <xdr:rowOff>7620</xdr:rowOff>
                  </from>
                  <to>
                    <xdr:col>1</xdr:col>
                    <xdr:colOff>236220</xdr:colOff>
                    <xdr:row>7</xdr:row>
                    <xdr:rowOff>228600</xdr:rowOff>
                  </to>
                </anchor>
              </controlPr>
            </control>
          </mc:Choice>
        </mc:AlternateContent>
        <mc:AlternateContent xmlns:mc="http://schemas.openxmlformats.org/markup-compatibility/2006">
          <mc:Choice Requires="x14">
            <control shapeId="1030" r:id="rId6" name="Check Box 6">
              <controlPr defaultSize="0" autoFill="0" autoLine="0" autoPict="0">
                <anchor moveWithCells="1">
                  <from>
                    <xdr:col>1</xdr:col>
                    <xdr:colOff>0</xdr:colOff>
                    <xdr:row>9</xdr:row>
                    <xdr:rowOff>7620</xdr:rowOff>
                  </from>
                  <to>
                    <xdr:col>1</xdr:col>
                    <xdr:colOff>236220</xdr:colOff>
                    <xdr:row>9</xdr:row>
                    <xdr:rowOff>228600</xdr:rowOff>
                  </to>
                </anchor>
              </controlPr>
            </control>
          </mc:Choice>
        </mc:AlternateContent>
        <mc:AlternateContent xmlns:mc="http://schemas.openxmlformats.org/markup-compatibility/2006">
          <mc:Choice Requires="x14">
            <control shapeId="1032" r:id="rId7" name="Check Box 8">
              <controlPr defaultSize="0" autoFill="0" autoLine="0" autoPict="0">
                <anchor moveWithCells="1">
                  <from>
                    <xdr:col>1</xdr:col>
                    <xdr:colOff>0</xdr:colOff>
                    <xdr:row>11</xdr:row>
                    <xdr:rowOff>7620</xdr:rowOff>
                  </from>
                  <to>
                    <xdr:col>1</xdr:col>
                    <xdr:colOff>236220</xdr:colOff>
                    <xdr:row>11</xdr:row>
                    <xdr:rowOff>228600</xdr:rowOff>
                  </to>
                </anchor>
              </controlPr>
            </control>
          </mc:Choice>
        </mc:AlternateContent>
        <mc:AlternateContent xmlns:mc="http://schemas.openxmlformats.org/markup-compatibility/2006">
          <mc:Choice Requires="x14">
            <control shapeId="1034" r:id="rId8" name="Check Box 10">
              <controlPr defaultSize="0" autoFill="0" autoLine="0" autoPict="0">
                <anchor moveWithCells="1">
                  <from>
                    <xdr:col>7</xdr:col>
                    <xdr:colOff>7620</xdr:colOff>
                    <xdr:row>4</xdr:row>
                    <xdr:rowOff>7620</xdr:rowOff>
                  </from>
                  <to>
                    <xdr:col>8</xdr:col>
                    <xdr:colOff>0</xdr:colOff>
                    <xdr:row>5</xdr:row>
                    <xdr:rowOff>7620</xdr:rowOff>
                  </to>
                </anchor>
              </controlPr>
            </control>
          </mc:Choice>
        </mc:AlternateContent>
        <mc:AlternateContent xmlns:mc="http://schemas.openxmlformats.org/markup-compatibility/2006">
          <mc:Choice Requires="x14">
            <control shapeId="1036" r:id="rId9" name="Check Box 12">
              <controlPr defaultSize="0" autoFill="0" autoLine="0" autoPict="0">
                <anchor moveWithCells="1">
                  <from>
                    <xdr:col>7</xdr:col>
                    <xdr:colOff>7620</xdr:colOff>
                    <xdr:row>5</xdr:row>
                    <xdr:rowOff>0</xdr:rowOff>
                  </from>
                  <to>
                    <xdr:col>8</xdr:col>
                    <xdr:colOff>0</xdr:colOff>
                    <xdr:row>5</xdr:row>
                    <xdr:rowOff>228600</xdr:rowOff>
                  </to>
                </anchor>
              </controlPr>
            </control>
          </mc:Choice>
        </mc:AlternateContent>
        <mc:AlternateContent xmlns:mc="http://schemas.openxmlformats.org/markup-compatibility/2006">
          <mc:Choice Requires="x14">
            <control shapeId="1039" r:id="rId10" name="Check Box 15">
              <controlPr defaultSize="0" autoFill="0" autoLine="0" autoPict="0">
                <anchor moveWithCells="1">
                  <from>
                    <xdr:col>7</xdr:col>
                    <xdr:colOff>7620</xdr:colOff>
                    <xdr:row>6</xdr:row>
                    <xdr:rowOff>7620</xdr:rowOff>
                  </from>
                  <to>
                    <xdr:col>8</xdr:col>
                    <xdr:colOff>0</xdr:colOff>
                    <xdr:row>7</xdr:row>
                    <xdr:rowOff>0</xdr:rowOff>
                  </to>
                </anchor>
              </controlPr>
            </control>
          </mc:Choice>
        </mc:AlternateContent>
        <mc:AlternateContent xmlns:mc="http://schemas.openxmlformats.org/markup-compatibility/2006">
          <mc:Choice Requires="x14">
            <control shapeId="1040" r:id="rId11" name="Check Box 16">
              <controlPr defaultSize="0" autoFill="0" autoLine="0" autoPict="0">
                <anchor moveWithCells="1">
                  <from>
                    <xdr:col>7</xdr:col>
                    <xdr:colOff>7620</xdr:colOff>
                    <xdr:row>7</xdr:row>
                    <xdr:rowOff>7620</xdr:rowOff>
                  </from>
                  <to>
                    <xdr:col>8</xdr:col>
                    <xdr:colOff>0</xdr:colOff>
                    <xdr:row>8</xdr:row>
                    <xdr:rowOff>0</xdr:rowOff>
                  </to>
                </anchor>
              </controlPr>
            </control>
          </mc:Choice>
        </mc:AlternateContent>
        <mc:AlternateContent xmlns:mc="http://schemas.openxmlformats.org/markup-compatibility/2006">
          <mc:Choice Requires="x14">
            <control shapeId="1041" r:id="rId12" name="Check Box 17">
              <controlPr defaultSize="0" autoFill="0" autoLine="0" autoPict="0">
                <anchor moveWithCells="1">
                  <from>
                    <xdr:col>7</xdr:col>
                    <xdr:colOff>7620</xdr:colOff>
                    <xdr:row>10</xdr:row>
                    <xdr:rowOff>0</xdr:rowOff>
                  </from>
                  <to>
                    <xdr:col>8</xdr:col>
                    <xdr:colOff>0</xdr:colOff>
                    <xdr:row>10</xdr:row>
                    <xdr:rowOff>228600</xdr:rowOff>
                  </to>
                </anchor>
              </controlPr>
            </control>
          </mc:Choice>
        </mc:AlternateContent>
        <mc:AlternateContent xmlns:mc="http://schemas.openxmlformats.org/markup-compatibility/2006">
          <mc:Choice Requires="x14">
            <control shapeId="1043" r:id="rId13" name="Check Box 19">
              <controlPr defaultSize="0" autoFill="0" autoLine="0" autoPict="0">
                <anchor moveWithCells="1">
                  <from>
                    <xdr:col>7</xdr:col>
                    <xdr:colOff>7620</xdr:colOff>
                    <xdr:row>11</xdr:row>
                    <xdr:rowOff>0</xdr:rowOff>
                  </from>
                  <to>
                    <xdr:col>8</xdr:col>
                    <xdr:colOff>0</xdr:colOff>
                    <xdr:row>11</xdr:row>
                    <xdr:rowOff>228600</xdr:rowOff>
                  </to>
                </anchor>
              </controlPr>
            </control>
          </mc:Choice>
        </mc:AlternateContent>
        <mc:AlternateContent xmlns:mc="http://schemas.openxmlformats.org/markup-compatibility/2006">
          <mc:Choice Requires="x14">
            <control shapeId="1046" r:id="rId14" name="Check Box 22">
              <controlPr defaultSize="0" autoFill="0" autoLine="0" autoPict="0">
                <anchor moveWithCells="1">
                  <from>
                    <xdr:col>7</xdr:col>
                    <xdr:colOff>7620</xdr:colOff>
                    <xdr:row>12</xdr:row>
                    <xdr:rowOff>0</xdr:rowOff>
                  </from>
                  <to>
                    <xdr:col>8</xdr:col>
                    <xdr:colOff>0</xdr:colOff>
                    <xdr:row>12</xdr:row>
                    <xdr:rowOff>228600</xdr:rowOff>
                  </to>
                </anchor>
              </controlPr>
            </control>
          </mc:Choice>
        </mc:AlternateContent>
        <mc:AlternateContent xmlns:mc="http://schemas.openxmlformats.org/markup-compatibility/2006">
          <mc:Choice Requires="x14">
            <control shapeId="1047" r:id="rId15" name="Check Box 23">
              <controlPr defaultSize="0" autoFill="0" autoLine="0" autoPict="0">
                <anchor moveWithCells="1">
                  <from>
                    <xdr:col>7</xdr:col>
                    <xdr:colOff>7620</xdr:colOff>
                    <xdr:row>13</xdr:row>
                    <xdr:rowOff>0</xdr:rowOff>
                  </from>
                  <to>
                    <xdr:col>8</xdr:col>
                    <xdr:colOff>0</xdr:colOff>
                    <xdr:row>13</xdr:row>
                    <xdr:rowOff>228600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4000"/>
  <sheetViews>
    <sheetView zoomScale="77" workbookViewId="0"/>
  </sheetViews>
  <sheetFormatPr defaultColWidth="8.59765625" defaultRowHeight="18" x14ac:dyDescent="0.45"/>
  <cols>
    <col min="1" max="1" width="18.09765625" style="2" bestFit="1" customWidth="1"/>
    <col min="2" max="2" width="7.09765625" style="2" customWidth="1"/>
    <col min="3" max="3" width="15" style="2" bestFit="1" customWidth="1"/>
    <col min="4" max="4" width="10.59765625" style="2" bestFit="1" customWidth="1"/>
    <col min="5" max="5" width="9.3984375" style="2" bestFit="1" customWidth="1"/>
    <col min="6" max="6" width="4.09765625" style="2" bestFit="1" customWidth="1"/>
    <col min="7" max="7" width="8.59765625" customWidth="1"/>
    <col min="8" max="9" width="14.59765625" style="2" bestFit="1" customWidth="1"/>
    <col min="10" max="10" width="15.09765625" style="2" bestFit="1" customWidth="1"/>
    <col min="11" max="11" width="5.8984375" style="2" customWidth="1"/>
    <col min="12" max="12" width="14.5" style="2" bestFit="1" customWidth="1"/>
    <col min="13" max="13" width="22.59765625" style="2" bestFit="1" customWidth="1"/>
    <col min="14" max="14" width="23.59765625" style="2" customWidth="1"/>
    <col min="15" max="15" width="30" style="2" bestFit="1" customWidth="1"/>
    <col min="16" max="16" width="13" style="2" bestFit="1" customWidth="1"/>
    <col min="17" max="17" width="8.59765625" style="2"/>
    <col min="18" max="18" width="13.09765625" style="2" customWidth="1"/>
    <col min="19" max="16381" width="8.59765625" style="2"/>
    <col min="16382" max="16384" width="11.5" style="2" customWidth="1"/>
  </cols>
  <sheetData>
    <row r="1" spans="1:18" ht="15" x14ac:dyDescent="0.45">
      <c r="A1" s="2" t="s">
        <v>11</v>
      </c>
      <c r="B1" s="2" t="s">
        <v>9</v>
      </c>
      <c r="C1" s="2" t="s">
        <v>12</v>
      </c>
      <c r="D1" s="2" t="s">
        <v>13</v>
      </c>
      <c r="E1" s="2" t="s">
        <v>14</v>
      </c>
      <c r="F1" s="2" t="s">
        <v>15</v>
      </c>
      <c r="G1" s="2" t="s">
        <v>7392</v>
      </c>
      <c r="H1" s="2" t="s">
        <v>17</v>
      </c>
      <c r="I1" s="2" t="s">
        <v>18</v>
      </c>
      <c r="J1" s="2" t="s">
        <v>19</v>
      </c>
      <c r="L1" s="38" t="s">
        <v>3114</v>
      </c>
      <c r="M1" s="38" t="s">
        <v>3115</v>
      </c>
      <c r="N1" s="38" t="s">
        <v>3116</v>
      </c>
      <c r="O1" s="38" t="s">
        <v>3117</v>
      </c>
      <c r="P1" s="38" t="s">
        <v>3118</v>
      </c>
      <c r="Q1" s="2" t="s">
        <v>3119</v>
      </c>
      <c r="R1" s="2" t="s">
        <v>22</v>
      </c>
    </row>
    <row r="2" spans="1:18" customFormat="1" x14ac:dyDescent="0.45">
      <c r="A2" t="s">
        <v>385</v>
      </c>
      <c r="B2">
        <v>1</v>
      </c>
      <c r="C2" t="s">
        <v>401</v>
      </c>
      <c r="D2" t="s">
        <v>402</v>
      </c>
      <c r="E2">
        <v>20020713</v>
      </c>
      <c r="F2" t="s">
        <v>381</v>
      </c>
      <c r="G2" t="s">
        <v>4975</v>
      </c>
      <c r="H2" t="s">
        <v>34</v>
      </c>
      <c r="I2" t="s">
        <v>129</v>
      </c>
      <c r="J2" t="s">
        <v>6497</v>
      </c>
      <c r="L2">
        <f>IFERROR(INDEX(所属情報!$E:$E,MATCH(男子登録情報!A2,所属情報!$A:$A,0)),"")</f>
        <v>492218</v>
      </c>
      <c r="M2" t="str">
        <f>$C2&amp;" "&amp;"("&amp;$F2&amp;")"</f>
        <v>坂本　亘生 (M2)</v>
      </c>
      <c r="N2" t="str">
        <f>$D2</f>
        <v>ｻｶﾓﾄ ｺｳｾｲ</v>
      </c>
      <c r="O2" t="str">
        <f>$H2&amp;" "&amp;$I2&amp;" "&amp;"("&amp;MID($E2,3,2)&amp;")"</f>
        <v>SAKAMOTO Kosei (02)</v>
      </c>
      <c r="P2">
        <f>IFERROR(INDEX(リスト!$AE:$AE,MATCH($G2,リスト!$AD:$AD,0)),"")</f>
        <v>28</v>
      </c>
      <c r="Q2" t="str">
        <f>IFERROR(INDEX(リスト!$AH:$AH,MATCH($J2,リスト!$AG:$AG,0)),"")</f>
        <v>JPN</v>
      </c>
      <c r="R2" s="118" t="str">
        <f>IF($B2="","",TEXT(RIGHT($E2,6)*1000+COUNTIF($E$2:$E2,$E2),"000000000"))</f>
        <v>020713001</v>
      </c>
    </row>
    <row r="3" spans="1:18" customFormat="1" x14ac:dyDescent="0.45">
      <c r="A3" t="s">
        <v>385</v>
      </c>
      <c r="B3">
        <v>2</v>
      </c>
      <c r="C3" t="s">
        <v>3205</v>
      </c>
      <c r="D3" t="s">
        <v>1338</v>
      </c>
      <c r="E3">
        <v>20040223</v>
      </c>
      <c r="F3" t="s">
        <v>140</v>
      </c>
      <c r="G3" t="s">
        <v>4976</v>
      </c>
      <c r="H3" t="s">
        <v>183</v>
      </c>
      <c r="I3" t="s">
        <v>238</v>
      </c>
      <c r="J3" t="s">
        <v>6497</v>
      </c>
      <c r="L3">
        <f>IFERROR(INDEX(所属情報!$E:$E,MATCH(男子登録情報!A3,所属情報!$A:$A,0)),"")</f>
        <v>492218</v>
      </c>
      <c r="M3" t="str">
        <f t="shared" ref="M3:M66" si="0">$C3&amp;" "&amp;"("&amp;$F3&amp;")"</f>
        <v>遠藤　瑞季 (M1)</v>
      </c>
      <c r="N3" t="str">
        <f t="shared" ref="N3:N66" si="1">$D3</f>
        <v>ｴﾝﾄﾞｳ ﾐｽﾞｷ</v>
      </c>
      <c r="O3" t="str">
        <f t="shared" ref="O3:O66" si="2">$H3&amp;" "&amp;$I3&amp;" "&amp;"("&amp;MID($E3,3,2)&amp;")"</f>
        <v>ENDO Mizuki (04)</v>
      </c>
      <c r="P3">
        <f>IFERROR(INDEX(リスト!$AE:$AE,MATCH($G3,リスト!$AD:$AD,0)),"")</f>
        <v>27</v>
      </c>
      <c r="Q3" t="str">
        <f>IFERROR(INDEX(リスト!$AH:$AH,MATCH($J3,リスト!$AG:$AG,0)),"")</f>
        <v>JPN</v>
      </c>
      <c r="R3" s="118" t="str">
        <f>IF($B3="","",TEXT(RIGHT($E3,6)*1000+COUNTIF($E$2:$E3,$E3),"000000000"))</f>
        <v>040223001</v>
      </c>
    </row>
    <row r="4" spans="1:18" customFormat="1" x14ac:dyDescent="0.45">
      <c r="A4" t="s">
        <v>385</v>
      </c>
      <c r="B4">
        <v>3</v>
      </c>
      <c r="C4" t="s">
        <v>2087</v>
      </c>
      <c r="D4" t="s">
        <v>2088</v>
      </c>
      <c r="E4">
        <v>20040322</v>
      </c>
      <c r="F4" t="s">
        <v>140</v>
      </c>
      <c r="G4" t="s">
        <v>4976</v>
      </c>
      <c r="H4" t="s">
        <v>123</v>
      </c>
      <c r="I4" t="s">
        <v>84</v>
      </c>
      <c r="J4" t="s">
        <v>6497</v>
      </c>
      <c r="L4">
        <f>IFERROR(INDEX(所属情報!$E:$E,MATCH(男子登録情報!A4,所属情報!$A:$A,0)),"")</f>
        <v>492218</v>
      </c>
      <c r="M4" t="str">
        <f t="shared" si="0"/>
        <v>高田　敦史 (M1)</v>
      </c>
      <c r="N4" t="str">
        <f t="shared" si="1"/>
        <v>ﾀｶﾀﾞ ｱﾂｼ</v>
      </c>
      <c r="O4" t="str">
        <f t="shared" si="2"/>
        <v>TAKADA Atsushi (04)</v>
      </c>
      <c r="P4">
        <f>IFERROR(INDEX(リスト!$AE:$AE,MATCH($G4,リスト!$AD:$AD,0)),"")</f>
        <v>27</v>
      </c>
      <c r="Q4" t="str">
        <f>IFERROR(INDEX(リスト!$AH:$AH,MATCH($J4,リスト!$AG:$AG,0)),"")</f>
        <v>JPN</v>
      </c>
      <c r="R4" s="118" t="str">
        <f>IF($B4="","",TEXT(RIGHT($E4,6)*1000+COUNTIF($E$2:$E4,$E4),"000000000"))</f>
        <v>040322001</v>
      </c>
    </row>
    <row r="5" spans="1:18" customFormat="1" x14ac:dyDescent="0.45">
      <c r="A5" t="s">
        <v>385</v>
      </c>
      <c r="B5">
        <v>4</v>
      </c>
      <c r="C5" t="s">
        <v>1342</v>
      </c>
      <c r="D5" t="s">
        <v>1343</v>
      </c>
      <c r="E5">
        <v>20040930</v>
      </c>
      <c r="F5">
        <v>4</v>
      </c>
      <c r="G5" t="s">
        <v>4976</v>
      </c>
      <c r="H5" t="s">
        <v>1344</v>
      </c>
      <c r="I5" t="s">
        <v>358</v>
      </c>
      <c r="J5" t="s">
        <v>6497</v>
      </c>
      <c r="L5">
        <f>IFERROR(INDEX(所属情報!$E:$E,MATCH(男子登録情報!A5,所属情報!$A:$A,0)),"")</f>
        <v>492218</v>
      </c>
      <c r="M5" t="str">
        <f t="shared" si="0"/>
        <v>岩野　史弥 (4)</v>
      </c>
      <c r="N5" t="str">
        <f t="shared" si="1"/>
        <v>ｲﾜﾉ ﾌﾐﾔ</v>
      </c>
      <c r="O5" t="str">
        <f t="shared" si="2"/>
        <v>IWANO Fumiya (04)</v>
      </c>
      <c r="P5">
        <f>IFERROR(INDEX(リスト!$AE:$AE,MATCH($G5,リスト!$AD:$AD,0)),"")</f>
        <v>27</v>
      </c>
      <c r="Q5" t="str">
        <f>IFERROR(INDEX(リスト!$AH:$AH,MATCH($J5,リスト!$AG:$AG,0)),"")</f>
        <v>JPN</v>
      </c>
      <c r="R5" s="118" t="str">
        <f>IF($B5="","",TEXT(RIGHT($E5,6)*1000+COUNTIF($E$2:$E5,$E5),"000000000"))</f>
        <v>040930001</v>
      </c>
    </row>
    <row r="6" spans="1:18" customFormat="1" x14ac:dyDescent="0.45">
      <c r="A6" t="s">
        <v>385</v>
      </c>
      <c r="B6">
        <v>5</v>
      </c>
      <c r="C6" t="s">
        <v>1345</v>
      </c>
      <c r="D6" t="s">
        <v>1346</v>
      </c>
      <c r="E6">
        <v>20040617</v>
      </c>
      <c r="F6">
        <v>4</v>
      </c>
      <c r="G6" t="s">
        <v>4977</v>
      </c>
      <c r="H6" t="s">
        <v>117</v>
      </c>
      <c r="I6" t="s">
        <v>562</v>
      </c>
      <c r="J6" t="s">
        <v>6497</v>
      </c>
      <c r="L6">
        <f>IFERROR(INDEX(所属情報!$E:$E,MATCH(男子登録情報!A6,所属情報!$A:$A,0)),"")</f>
        <v>492218</v>
      </c>
      <c r="M6" t="str">
        <f t="shared" si="0"/>
        <v>中田　透羽 (4)</v>
      </c>
      <c r="N6" t="str">
        <f t="shared" si="1"/>
        <v>ﾅｶﾀ ﾄﾜ</v>
      </c>
      <c r="O6" t="str">
        <f t="shared" si="2"/>
        <v>NAKATA Towa (04)</v>
      </c>
      <c r="P6">
        <f>IFERROR(INDEX(リスト!$AE:$AE,MATCH($G6,リスト!$AD:$AD,0)),"")</f>
        <v>34</v>
      </c>
      <c r="Q6" t="str">
        <f>IFERROR(INDEX(リスト!$AH:$AH,MATCH($J6,リスト!$AG:$AG,0)),"")</f>
        <v>JPN</v>
      </c>
      <c r="R6" s="118" t="str">
        <f>IF($B6="","",TEXT(RIGHT($E6,6)*1000+COUNTIF($E$2:$E6,$E6),"000000000"))</f>
        <v>040617001</v>
      </c>
    </row>
    <row r="7" spans="1:18" customFormat="1" x14ac:dyDescent="0.45">
      <c r="A7" t="s">
        <v>385</v>
      </c>
      <c r="B7">
        <v>6</v>
      </c>
      <c r="C7" t="s">
        <v>1347</v>
      </c>
      <c r="D7" t="s">
        <v>1348</v>
      </c>
      <c r="E7">
        <v>20041030</v>
      </c>
      <c r="F7">
        <v>4</v>
      </c>
      <c r="G7" t="s">
        <v>4975</v>
      </c>
      <c r="H7" t="s">
        <v>1349</v>
      </c>
      <c r="I7" t="s">
        <v>392</v>
      </c>
      <c r="J7" t="s">
        <v>6497</v>
      </c>
      <c r="L7">
        <f>IFERROR(INDEX(所属情報!$E:$E,MATCH(男子登録情報!A7,所属情報!$A:$A,0)),"")</f>
        <v>492218</v>
      </c>
      <c r="M7" t="str">
        <f t="shared" si="0"/>
        <v>森玉　鳳雅 (4)</v>
      </c>
      <c r="N7" t="str">
        <f t="shared" si="1"/>
        <v>ﾓﾘﾀﾏ ﾌｳｶﾞ</v>
      </c>
      <c r="O7" t="str">
        <f t="shared" si="2"/>
        <v>MORITAMA Fuga (04)</v>
      </c>
      <c r="P7">
        <f>IFERROR(INDEX(リスト!$AE:$AE,MATCH($G7,リスト!$AD:$AD,0)),"")</f>
        <v>28</v>
      </c>
      <c r="Q7" t="str">
        <f>IFERROR(INDEX(リスト!$AH:$AH,MATCH($J7,リスト!$AG:$AG,0)),"")</f>
        <v>JPN</v>
      </c>
      <c r="R7" s="118" t="str">
        <f>IF($B7="","",TEXT(RIGHT($E7,6)*1000+COUNTIF($E$2:$E7,$E7),"000000000"))</f>
        <v>041030001</v>
      </c>
    </row>
    <row r="8" spans="1:18" customFormat="1" x14ac:dyDescent="0.45">
      <c r="A8" t="s">
        <v>385</v>
      </c>
      <c r="B8">
        <v>7</v>
      </c>
      <c r="C8" t="s">
        <v>1350</v>
      </c>
      <c r="D8" t="s">
        <v>1351</v>
      </c>
      <c r="E8">
        <v>20040724</v>
      </c>
      <c r="F8">
        <v>4</v>
      </c>
      <c r="G8" t="s">
        <v>4978</v>
      </c>
      <c r="H8" t="s">
        <v>827</v>
      </c>
      <c r="I8" t="s">
        <v>84</v>
      </c>
      <c r="J8" t="s">
        <v>6497</v>
      </c>
      <c r="L8">
        <f>IFERROR(INDEX(所属情報!$E:$E,MATCH(男子登録情報!A8,所属情報!$A:$A,0)),"")</f>
        <v>492218</v>
      </c>
      <c r="M8" t="str">
        <f t="shared" si="0"/>
        <v>森岡　篤史 (4)</v>
      </c>
      <c r="N8" t="str">
        <f t="shared" si="1"/>
        <v>ﾓﾘｵｶ ｱﾂｼ</v>
      </c>
      <c r="O8" t="str">
        <f t="shared" si="2"/>
        <v>MORIOKA Atsushi (04)</v>
      </c>
      <c r="P8">
        <f>IFERROR(INDEX(リスト!$AE:$AE,MATCH($G8,リスト!$AD:$AD,0)),"")</f>
        <v>30</v>
      </c>
      <c r="Q8" t="str">
        <f>IFERROR(INDEX(リスト!$AH:$AH,MATCH($J8,リスト!$AG:$AG,0)),"")</f>
        <v>JPN</v>
      </c>
      <c r="R8" s="118" t="str">
        <f>IF($B8="","",TEXT(RIGHT($E8,6)*1000+COUNTIF($E$2:$E8,$E8),"000000000"))</f>
        <v>040724001</v>
      </c>
    </row>
    <row r="9" spans="1:18" customFormat="1" x14ac:dyDescent="0.45">
      <c r="A9" t="s">
        <v>385</v>
      </c>
      <c r="B9">
        <v>8</v>
      </c>
      <c r="C9" t="s">
        <v>1352</v>
      </c>
      <c r="D9" t="s">
        <v>1353</v>
      </c>
      <c r="E9">
        <v>20040610</v>
      </c>
      <c r="F9">
        <v>4</v>
      </c>
      <c r="G9" t="s">
        <v>4976</v>
      </c>
      <c r="H9" t="s">
        <v>1354</v>
      </c>
      <c r="I9" t="s">
        <v>644</v>
      </c>
      <c r="J9" t="s">
        <v>6497</v>
      </c>
      <c r="L9">
        <f>IFERROR(INDEX(所属情報!$E:$E,MATCH(男子登録情報!A9,所属情報!$A:$A,0)),"")</f>
        <v>492218</v>
      </c>
      <c r="M9" t="str">
        <f t="shared" si="0"/>
        <v>川又　碧仁 (4)</v>
      </c>
      <c r="N9" t="str">
        <f t="shared" si="1"/>
        <v>ｶﾜﾏﾀ ｱｵﾄ</v>
      </c>
      <c r="O9" t="str">
        <f t="shared" si="2"/>
        <v>KAWAMATA Aoto (04)</v>
      </c>
      <c r="P9">
        <f>IFERROR(INDEX(リスト!$AE:$AE,MATCH($G9,リスト!$AD:$AD,0)),"")</f>
        <v>27</v>
      </c>
      <c r="Q9" t="str">
        <f>IFERROR(INDEX(リスト!$AH:$AH,MATCH($J9,リスト!$AG:$AG,0)),"")</f>
        <v>JPN</v>
      </c>
      <c r="R9" s="118" t="str">
        <f>IF($B9="","",TEXT(RIGHT($E9,6)*1000+COUNTIF($E$2:$E9,$E9),"000000000"))</f>
        <v>040610001</v>
      </c>
    </row>
    <row r="10" spans="1:18" customFormat="1" x14ac:dyDescent="0.45">
      <c r="A10" t="s">
        <v>385</v>
      </c>
      <c r="B10">
        <v>9</v>
      </c>
      <c r="C10" t="s">
        <v>1355</v>
      </c>
      <c r="D10" t="s">
        <v>1356</v>
      </c>
      <c r="E10">
        <v>20040907</v>
      </c>
      <c r="F10">
        <v>4</v>
      </c>
      <c r="G10" t="s">
        <v>4976</v>
      </c>
      <c r="H10" t="s">
        <v>1357</v>
      </c>
      <c r="I10" t="s">
        <v>527</v>
      </c>
      <c r="J10" t="s">
        <v>6497</v>
      </c>
      <c r="L10">
        <f>IFERROR(INDEX(所属情報!$E:$E,MATCH(男子登録情報!A10,所属情報!$A:$A,0)),"")</f>
        <v>492218</v>
      </c>
      <c r="M10" t="str">
        <f t="shared" si="0"/>
        <v>磯本　楓太 (4)</v>
      </c>
      <c r="N10" t="str">
        <f t="shared" si="1"/>
        <v>ｲｿﾓﾄ ﾌｳﾀ</v>
      </c>
      <c r="O10" t="str">
        <f t="shared" si="2"/>
        <v>ISOMOTO Futa (04)</v>
      </c>
      <c r="P10">
        <f>IFERROR(INDEX(リスト!$AE:$AE,MATCH($G10,リスト!$AD:$AD,0)),"")</f>
        <v>27</v>
      </c>
      <c r="Q10" t="str">
        <f>IFERROR(INDEX(リスト!$AH:$AH,MATCH($J10,リスト!$AG:$AG,0)),"")</f>
        <v>JPN</v>
      </c>
      <c r="R10" s="118" t="str">
        <f>IF($B10="","",TEXT(RIGHT($E10,6)*1000+COUNTIF($E$2:$E10,$E10),"000000000"))</f>
        <v>040907001</v>
      </c>
    </row>
    <row r="11" spans="1:18" customFormat="1" x14ac:dyDescent="0.45">
      <c r="A11" t="s">
        <v>385</v>
      </c>
      <c r="B11">
        <v>10</v>
      </c>
      <c r="C11" t="s">
        <v>1358</v>
      </c>
      <c r="D11" t="s">
        <v>1359</v>
      </c>
      <c r="E11">
        <v>20050227</v>
      </c>
      <c r="F11">
        <v>4</v>
      </c>
      <c r="G11" t="s">
        <v>4979</v>
      </c>
      <c r="H11" t="s">
        <v>151</v>
      </c>
      <c r="I11" t="s">
        <v>532</v>
      </c>
      <c r="J11" t="s">
        <v>6497</v>
      </c>
      <c r="L11">
        <f>IFERROR(INDEX(所属情報!$E:$E,MATCH(男子登録情報!A11,所属情報!$A:$A,0)),"")</f>
        <v>492218</v>
      </c>
      <c r="M11" t="str">
        <f t="shared" si="0"/>
        <v>吉田　陸哉 (4)</v>
      </c>
      <c r="N11" t="str">
        <f t="shared" si="1"/>
        <v>ﾖｼﾀﾞ ﾘｸﾔ</v>
      </c>
      <c r="O11" t="str">
        <f t="shared" si="2"/>
        <v>YOSHIDA Rikuya (05)</v>
      </c>
      <c r="P11">
        <f>IFERROR(INDEX(リスト!$AE:$AE,MATCH($G11,リスト!$AD:$AD,0)),"")</f>
        <v>29</v>
      </c>
      <c r="Q11" t="str">
        <f>IFERROR(INDEX(リスト!$AH:$AH,MATCH($J11,リスト!$AG:$AG,0)),"")</f>
        <v>JPN</v>
      </c>
      <c r="R11" s="118" t="str">
        <f>IF($B11="","",TEXT(RIGHT($E11,6)*1000+COUNTIF($E$2:$E11,$E11),"000000000"))</f>
        <v>050227001</v>
      </c>
    </row>
    <row r="12" spans="1:18" customFormat="1" x14ac:dyDescent="0.45">
      <c r="A12" t="s">
        <v>385</v>
      </c>
      <c r="B12">
        <v>11</v>
      </c>
      <c r="C12" t="s">
        <v>1360</v>
      </c>
      <c r="D12" t="s">
        <v>1361</v>
      </c>
      <c r="E12">
        <v>20040430</v>
      </c>
      <c r="F12">
        <v>4</v>
      </c>
      <c r="G12" t="s">
        <v>4975</v>
      </c>
      <c r="H12" t="s">
        <v>279</v>
      </c>
      <c r="I12" t="s">
        <v>653</v>
      </c>
      <c r="J12" t="s">
        <v>6497</v>
      </c>
      <c r="L12">
        <f>IFERROR(INDEX(所属情報!$E:$E,MATCH(男子登録情報!A12,所属情報!$A:$A,0)),"")</f>
        <v>492218</v>
      </c>
      <c r="M12" t="str">
        <f t="shared" si="0"/>
        <v>平野　圭人 (4)</v>
      </c>
      <c r="N12" t="str">
        <f t="shared" si="1"/>
        <v>ﾋﾗﾉ ｹｲﾄ</v>
      </c>
      <c r="O12" t="str">
        <f t="shared" si="2"/>
        <v>HIRANO Keito (04)</v>
      </c>
      <c r="P12">
        <f>IFERROR(INDEX(リスト!$AE:$AE,MATCH($G12,リスト!$AD:$AD,0)),"")</f>
        <v>28</v>
      </c>
      <c r="Q12" t="str">
        <f>IFERROR(INDEX(リスト!$AH:$AH,MATCH($J12,リスト!$AG:$AG,0)),"")</f>
        <v>JPN</v>
      </c>
      <c r="R12" s="118" t="str">
        <f>IF($B12="","",TEXT(RIGHT($E12,6)*1000+COUNTIF($E$2:$E12,$E12),"000000000"))</f>
        <v>040430001</v>
      </c>
    </row>
    <row r="13" spans="1:18" customFormat="1" x14ac:dyDescent="0.45">
      <c r="A13" t="s">
        <v>385</v>
      </c>
      <c r="B13">
        <v>12</v>
      </c>
      <c r="C13" t="s">
        <v>1362</v>
      </c>
      <c r="D13" t="s">
        <v>1363</v>
      </c>
      <c r="E13">
        <v>20040509</v>
      </c>
      <c r="F13">
        <v>4</v>
      </c>
      <c r="G13" t="s">
        <v>4975</v>
      </c>
      <c r="H13" t="s">
        <v>278</v>
      </c>
      <c r="I13" t="s">
        <v>1364</v>
      </c>
      <c r="J13" t="s">
        <v>6497</v>
      </c>
      <c r="L13">
        <f>IFERROR(INDEX(所属情報!$E:$E,MATCH(男子登録情報!A13,所属情報!$A:$A,0)),"")</f>
        <v>492218</v>
      </c>
      <c r="M13" t="str">
        <f t="shared" si="0"/>
        <v>岡村　和真 (4)</v>
      </c>
      <c r="N13" t="str">
        <f t="shared" si="1"/>
        <v>ｵｶﾑﾗ ﾜｼﾝ</v>
      </c>
      <c r="O13" t="str">
        <f t="shared" si="2"/>
        <v>OKAMURA Washin (04)</v>
      </c>
      <c r="P13">
        <f>IFERROR(INDEX(リスト!$AE:$AE,MATCH($G13,リスト!$AD:$AD,0)),"")</f>
        <v>28</v>
      </c>
      <c r="Q13" t="str">
        <f>IFERROR(INDEX(リスト!$AH:$AH,MATCH($J13,リスト!$AG:$AG,0)),"")</f>
        <v>JPN</v>
      </c>
      <c r="R13" s="118" t="str">
        <f>IF($B13="","",TEXT(RIGHT($E13,6)*1000+COUNTIF($E$2:$E13,$E13),"000000000"))</f>
        <v>040509001</v>
      </c>
    </row>
    <row r="14" spans="1:18" customFormat="1" x14ac:dyDescent="0.45">
      <c r="A14" t="s">
        <v>385</v>
      </c>
      <c r="B14">
        <v>13</v>
      </c>
      <c r="C14" t="s">
        <v>1365</v>
      </c>
      <c r="D14" t="s">
        <v>1366</v>
      </c>
      <c r="E14">
        <v>20040624</v>
      </c>
      <c r="F14">
        <v>4</v>
      </c>
      <c r="G14" t="s">
        <v>4976</v>
      </c>
      <c r="H14" t="s">
        <v>443</v>
      </c>
      <c r="I14" t="s">
        <v>651</v>
      </c>
      <c r="J14" t="s">
        <v>6497</v>
      </c>
      <c r="L14">
        <f>IFERROR(INDEX(所属情報!$E:$E,MATCH(男子登録情報!A14,所属情報!$A:$A,0)),"")</f>
        <v>492218</v>
      </c>
      <c r="M14" t="str">
        <f t="shared" si="0"/>
        <v>大槻　涼人 (4)</v>
      </c>
      <c r="N14" t="str">
        <f t="shared" si="1"/>
        <v>ｵｵﾂｷ ﾘｮｳﾄ</v>
      </c>
      <c r="O14" t="str">
        <f t="shared" si="2"/>
        <v>OTSUKI Ryoto (04)</v>
      </c>
      <c r="P14">
        <f>IFERROR(INDEX(リスト!$AE:$AE,MATCH($G14,リスト!$AD:$AD,0)),"")</f>
        <v>27</v>
      </c>
      <c r="Q14" t="str">
        <f>IFERROR(INDEX(リスト!$AH:$AH,MATCH($J14,リスト!$AG:$AG,0)),"")</f>
        <v>JPN</v>
      </c>
      <c r="R14" s="118" t="str">
        <f>IF($B14="","",TEXT(RIGHT($E14,6)*1000+COUNTIF($E$2:$E14,$E14),"000000000"))</f>
        <v>040624001</v>
      </c>
    </row>
    <row r="15" spans="1:18" customFormat="1" x14ac:dyDescent="0.45">
      <c r="A15" t="s">
        <v>385</v>
      </c>
      <c r="B15">
        <v>14</v>
      </c>
      <c r="C15" t="s">
        <v>1367</v>
      </c>
      <c r="D15" t="s">
        <v>2046</v>
      </c>
      <c r="E15">
        <v>20040802</v>
      </c>
      <c r="F15">
        <v>4</v>
      </c>
      <c r="G15" t="s">
        <v>4980</v>
      </c>
      <c r="H15" t="s">
        <v>550</v>
      </c>
      <c r="I15" t="s">
        <v>824</v>
      </c>
      <c r="J15" t="s">
        <v>6497</v>
      </c>
      <c r="L15">
        <f>IFERROR(INDEX(所属情報!$E:$E,MATCH(男子登録情報!A15,所属情報!$A:$A,0)),"")</f>
        <v>492218</v>
      </c>
      <c r="M15" t="str">
        <f t="shared" si="0"/>
        <v>森川　葉月 (4)</v>
      </c>
      <c r="N15" t="str">
        <f t="shared" si="1"/>
        <v>ﾓﾘｶﾜ ﾊﾂﾞｷ</v>
      </c>
      <c r="O15" t="str">
        <f t="shared" si="2"/>
        <v>MORIKAWA Hazuki (04)</v>
      </c>
      <c r="P15">
        <f>IFERROR(INDEX(リスト!$AE:$AE,MATCH($G15,リスト!$AD:$AD,0)),"")</f>
        <v>33</v>
      </c>
      <c r="Q15" t="str">
        <f>IFERROR(INDEX(リスト!$AH:$AH,MATCH($J15,リスト!$AG:$AG,0)),"")</f>
        <v>JPN</v>
      </c>
      <c r="R15" s="118" t="str">
        <f>IF($B15="","",TEXT(RIGHT($E15,6)*1000+COUNTIF($E$2:$E15,$E15),"000000000"))</f>
        <v>040802001</v>
      </c>
    </row>
    <row r="16" spans="1:18" customFormat="1" x14ac:dyDescent="0.45">
      <c r="A16" t="s">
        <v>385</v>
      </c>
      <c r="B16">
        <v>15</v>
      </c>
      <c r="C16" t="s">
        <v>1368</v>
      </c>
      <c r="D16" t="s">
        <v>1369</v>
      </c>
      <c r="E16">
        <v>20040716</v>
      </c>
      <c r="F16">
        <v>4</v>
      </c>
      <c r="G16" t="s">
        <v>4976</v>
      </c>
      <c r="H16" t="s">
        <v>348</v>
      </c>
      <c r="I16" t="s">
        <v>222</v>
      </c>
      <c r="J16" t="s">
        <v>6497</v>
      </c>
      <c r="L16">
        <f>IFERROR(INDEX(所属情報!$E:$E,MATCH(男子登録情報!A16,所属情報!$A:$A,0)),"")</f>
        <v>492218</v>
      </c>
      <c r="M16" t="str">
        <f t="shared" si="0"/>
        <v>水野　翔太 (4)</v>
      </c>
      <c r="N16" t="str">
        <f t="shared" si="1"/>
        <v>ﾐｽﾞﾉ ｼｮｳﾀ</v>
      </c>
      <c r="O16" t="str">
        <f t="shared" si="2"/>
        <v>MIZUNO Shota (04)</v>
      </c>
      <c r="P16">
        <f>IFERROR(INDEX(リスト!$AE:$AE,MATCH($G16,リスト!$AD:$AD,0)),"")</f>
        <v>27</v>
      </c>
      <c r="Q16" t="str">
        <f>IFERROR(INDEX(リスト!$AH:$AH,MATCH($J16,リスト!$AG:$AG,0)),"")</f>
        <v>JPN</v>
      </c>
      <c r="R16" s="118" t="str">
        <f>IF($B16="","",TEXT(RIGHT($E16,6)*1000+COUNTIF($E$2:$E16,$E16),"000000000"))</f>
        <v>040716001</v>
      </c>
    </row>
    <row r="17" spans="1:18" customFormat="1" x14ac:dyDescent="0.45">
      <c r="A17" t="s">
        <v>385</v>
      </c>
      <c r="B17">
        <v>16</v>
      </c>
      <c r="C17" t="s">
        <v>1997</v>
      </c>
      <c r="D17" t="s">
        <v>1998</v>
      </c>
      <c r="E17">
        <v>20040408</v>
      </c>
      <c r="F17">
        <v>4</v>
      </c>
      <c r="G17" t="s">
        <v>4981</v>
      </c>
      <c r="H17" t="s">
        <v>1999</v>
      </c>
      <c r="I17" t="s">
        <v>249</v>
      </c>
      <c r="J17" t="s">
        <v>6497</v>
      </c>
      <c r="L17">
        <f>IFERROR(INDEX(所属情報!$E:$E,MATCH(男子登録情報!A17,所属情報!$A:$A,0)),"")</f>
        <v>492218</v>
      </c>
      <c r="M17" t="str">
        <f t="shared" si="0"/>
        <v>小池　竣也 (4)</v>
      </c>
      <c r="N17" t="str">
        <f t="shared" si="1"/>
        <v>ｺｲｹ ｼｭﾝﾔ</v>
      </c>
      <c r="O17" t="str">
        <f t="shared" si="2"/>
        <v>KOIKE Shunya (04)</v>
      </c>
      <c r="P17">
        <f>IFERROR(INDEX(リスト!$AE:$AE,MATCH($G17,リスト!$AD:$AD,0)),"")</f>
        <v>20</v>
      </c>
      <c r="Q17" t="str">
        <f>IFERROR(INDEX(リスト!$AH:$AH,MATCH($J17,リスト!$AG:$AG,0)),"")</f>
        <v>JPN</v>
      </c>
      <c r="R17" s="118" t="str">
        <f>IF($B17="","",TEXT(RIGHT($E17,6)*1000+COUNTIF($E$2:$E17,$E17),"000000000"))</f>
        <v>040408001</v>
      </c>
    </row>
    <row r="18" spans="1:18" customFormat="1" x14ac:dyDescent="0.45">
      <c r="A18" t="s">
        <v>385</v>
      </c>
      <c r="B18">
        <v>17</v>
      </c>
      <c r="C18" t="s">
        <v>2000</v>
      </c>
      <c r="D18" t="s">
        <v>2001</v>
      </c>
      <c r="E18">
        <v>20040412</v>
      </c>
      <c r="F18">
        <v>4</v>
      </c>
      <c r="G18" t="s">
        <v>4976</v>
      </c>
      <c r="H18" t="s">
        <v>149</v>
      </c>
      <c r="I18" t="s">
        <v>116</v>
      </c>
      <c r="J18" t="s">
        <v>6497</v>
      </c>
      <c r="L18">
        <f>IFERROR(INDEX(所属情報!$E:$E,MATCH(男子登録情報!A18,所属情報!$A:$A,0)),"")</f>
        <v>492218</v>
      </c>
      <c r="M18" t="str">
        <f t="shared" si="0"/>
        <v>東　陸翔 (4)</v>
      </c>
      <c r="N18" t="str">
        <f t="shared" si="1"/>
        <v>ﾋｶﾞｼ ﾘｸﾄ</v>
      </c>
      <c r="O18" t="str">
        <f t="shared" si="2"/>
        <v>HIGASHI Rikuto (04)</v>
      </c>
      <c r="P18">
        <f>IFERROR(INDEX(リスト!$AE:$AE,MATCH($G18,リスト!$AD:$AD,0)),"")</f>
        <v>27</v>
      </c>
      <c r="Q18" t="str">
        <f>IFERROR(INDEX(リスト!$AH:$AH,MATCH($J18,リスト!$AG:$AG,0)),"")</f>
        <v>JPN</v>
      </c>
      <c r="R18" s="118" t="str">
        <f>IF($B18="","",TEXT(RIGHT($E18,6)*1000+COUNTIF($E$2:$E18,$E18),"000000000"))</f>
        <v>040412001</v>
      </c>
    </row>
    <row r="19" spans="1:18" customFormat="1" x14ac:dyDescent="0.45">
      <c r="A19" t="s">
        <v>385</v>
      </c>
      <c r="B19">
        <v>18</v>
      </c>
      <c r="C19" t="s">
        <v>2002</v>
      </c>
      <c r="D19" t="s">
        <v>2003</v>
      </c>
      <c r="E19">
        <v>20040416</v>
      </c>
      <c r="F19">
        <v>4</v>
      </c>
      <c r="G19" t="s">
        <v>4975</v>
      </c>
      <c r="H19" t="s">
        <v>808</v>
      </c>
      <c r="I19" t="s">
        <v>109</v>
      </c>
      <c r="J19" t="s">
        <v>6497</v>
      </c>
      <c r="L19">
        <f>IFERROR(INDEX(所属情報!$E:$E,MATCH(男子登録情報!A19,所属情報!$A:$A,0)),"")</f>
        <v>492218</v>
      </c>
      <c r="M19" t="str">
        <f t="shared" si="0"/>
        <v>西脇　駿 (4)</v>
      </c>
      <c r="N19" t="str">
        <f t="shared" si="1"/>
        <v>ﾆｼﾜｷ ｼｭﾝ</v>
      </c>
      <c r="O19" t="str">
        <f t="shared" si="2"/>
        <v>NISHIWAKI Shun (04)</v>
      </c>
      <c r="P19">
        <f>IFERROR(INDEX(リスト!$AE:$AE,MATCH($G19,リスト!$AD:$AD,0)),"")</f>
        <v>28</v>
      </c>
      <c r="Q19" t="str">
        <f>IFERROR(INDEX(リスト!$AH:$AH,MATCH($J19,リスト!$AG:$AG,0)),"")</f>
        <v>JPN</v>
      </c>
      <c r="R19" s="118" t="str">
        <f>IF($B19="","",TEXT(RIGHT($E19,6)*1000+COUNTIF($E$2:$E19,$E19),"000000000"))</f>
        <v>040416001</v>
      </c>
    </row>
    <row r="20" spans="1:18" customFormat="1" x14ac:dyDescent="0.45">
      <c r="A20" t="s">
        <v>385</v>
      </c>
      <c r="B20">
        <v>19</v>
      </c>
      <c r="C20" t="s">
        <v>2047</v>
      </c>
      <c r="D20" t="s">
        <v>2048</v>
      </c>
      <c r="E20">
        <v>20041026</v>
      </c>
      <c r="F20">
        <v>4</v>
      </c>
      <c r="G20" t="s">
        <v>4982</v>
      </c>
      <c r="H20" t="s">
        <v>2866</v>
      </c>
      <c r="I20" t="s">
        <v>53</v>
      </c>
      <c r="J20" t="s">
        <v>6497</v>
      </c>
      <c r="L20">
        <f>IFERROR(INDEX(所属情報!$E:$E,MATCH(男子登録情報!A20,所属情報!$A:$A,0)),"")</f>
        <v>492218</v>
      </c>
      <c r="M20" t="str">
        <f t="shared" si="0"/>
        <v>岡花　洸輝 (4)</v>
      </c>
      <c r="N20" t="str">
        <f t="shared" si="1"/>
        <v>ｵｶﾊﾅ ｺｳｷ</v>
      </c>
      <c r="O20" t="str">
        <f t="shared" si="2"/>
        <v>OKAHANA Koki (04)</v>
      </c>
      <c r="P20">
        <f>IFERROR(INDEX(リスト!$AE:$AE,MATCH($G20,リスト!$AD:$AD,0)),"")</f>
        <v>26</v>
      </c>
      <c r="Q20" t="str">
        <f>IFERROR(INDEX(リスト!$AH:$AH,MATCH($J20,リスト!$AG:$AG,0)),"")</f>
        <v>JPN</v>
      </c>
      <c r="R20" s="118" t="str">
        <f>IF($B20="","",TEXT(RIGHT($E20,6)*1000+COUNTIF($E$2:$E20,$E20),"000000000"))</f>
        <v>041026001</v>
      </c>
    </row>
    <row r="21" spans="1:18" customFormat="1" x14ac:dyDescent="0.45">
      <c r="A21" t="s">
        <v>385</v>
      </c>
      <c r="B21">
        <v>20</v>
      </c>
      <c r="C21" t="s">
        <v>2049</v>
      </c>
      <c r="D21" t="s">
        <v>2050</v>
      </c>
      <c r="E21">
        <v>20050113</v>
      </c>
      <c r="F21">
        <v>4</v>
      </c>
      <c r="G21" t="s">
        <v>4976</v>
      </c>
      <c r="H21" t="s">
        <v>2867</v>
      </c>
      <c r="I21" t="s">
        <v>69</v>
      </c>
      <c r="J21" t="s">
        <v>6497</v>
      </c>
      <c r="L21">
        <f>IFERROR(INDEX(所属情報!$E:$E,MATCH(男子登録情報!A21,所属情報!$A:$A,0)),"")</f>
        <v>492218</v>
      </c>
      <c r="M21" t="str">
        <f t="shared" si="0"/>
        <v>カーン　勇斗 (4)</v>
      </c>
      <c r="N21" t="str">
        <f t="shared" si="1"/>
        <v>ｶｰﾝ ﾊﾔﾄ</v>
      </c>
      <c r="O21" t="str">
        <f t="shared" si="2"/>
        <v>KHAN Hayato (05)</v>
      </c>
      <c r="P21">
        <f>IFERROR(INDEX(リスト!$AE:$AE,MATCH($G21,リスト!$AD:$AD,0)),"")</f>
        <v>27</v>
      </c>
      <c r="Q21" t="str">
        <f>IFERROR(INDEX(リスト!$AH:$AH,MATCH($J21,リスト!$AG:$AG,0)),"")</f>
        <v>JPN</v>
      </c>
      <c r="R21" s="118" t="str">
        <f>IF($B21="","",TEXT(RIGHT($E21,6)*1000+COUNTIF($E$2:$E21,$E21),"000000000"))</f>
        <v>050113001</v>
      </c>
    </row>
    <row r="22" spans="1:18" customFormat="1" x14ac:dyDescent="0.45">
      <c r="A22" t="s">
        <v>385</v>
      </c>
      <c r="B22">
        <v>21</v>
      </c>
      <c r="C22" t="s">
        <v>2051</v>
      </c>
      <c r="D22" t="s">
        <v>2052</v>
      </c>
      <c r="E22">
        <v>20050225</v>
      </c>
      <c r="F22">
        <v>4</v>
      </c>
      <c r="G22" t="s">
        <v>4976</v>
      </c>
      <c r="H22" t="s">
        <v>447</v>
      </c>
      <c r="I22" t="s">
        <v>87</v>
      </c>
      <c r="J22" t="s">
        <v>6497</v>
      </c>
      <c r="L22">
        <f>IFERROR(INDEX(所属情報!$E:$E,MATCH(男子登録情報!A22,所属情報!$A:$A,0)),"")</f>
        <v>492218</v>
      </c>
      <c r="M22" t="str">
        <f t="shared" si="0"/>
        <v>杉浦　智希 (4)</v>
      </c>
      <c r="N22" t="str">
        <f t="shared" si="1"/>
        <v>ｽｷﾞｳﾗ ﾄﾓｷ</v>
      </c>
      <c r="O22" t="str">
        <f t="shared" si="2"/>
        <v>SUGIURA Tomoki (05)</v>
      </c>
      <c r="P22">
        <f>IFERROR(INDEX(リスト!$AE:$AE,MATCH($G22,リスト!$AD:$AD,0)),"")</f>
        <v>27</v>
      </c>
      <c r="Q22" t="str">
        <f>IFERROR(INDEX(リスト!$AH:$AH,MATCH($J22,リスト!$AG:$AG,0)),"")</f>
        <v>JPN</v>
      </c>
      <c r="R22" s="118" t="str">
        <f>IF($B22="","",TEXT(RIGHT($E22,6)*1000+COUNTIF($E$2:$E22,$E22),"000000000"))</f>
        <v>050225001</v>
      </c>
    </row>
    <row r="23" spans="1:18" customFormat="1" x14ac:dyDescent="0.45">
      <c r="A23" t="s">
        <v>385</v>
      </c>
      <c r="B23">
        <v>22</v>
      </c>
      <c r="C23" t="s">
        <v>2053</v>
      </c>
      <c r="D23" t="s">
        <v>2054</v>
      </c>
      <c r="E23">
        <v>20040718</v>
      </c>
      <c r="F23">
        <v>4</v>
      </c>
      <c r="G23" t="s">
        <v>4976</v>
      </c>
      <c r="H23" t="s">
        <v>568</v>
      </c>
      <c r="I23" t="s">
        <v>175</v>
      </c>
      <c r="J23" t="s">
        <v>6497</v>
      </c>
      <c r="L23">
        <f>IFERROR(INDEX(所属情報!$E:$E,MATCH(男子登録情報!A23,所属情報!$A:$A,0)),"")</f>
        <v>492218</v>
      </c>
      <c r="M23" t="str">
        <f t="shared" si="0"/>
        <v>高松　大樹 (4)</v>
      </c>
      <c r="N23" t="str">
        <f t="shared" si="1"/>
        <v>ﾀｶﾏﾂ ﾀﾞｲｷ</v>
      </c>
      <c r="O23" t="str">
        <f t="shared" si="2"/>
        <v>TAKAMATSU Daiki (04)</v>
      </c>
      <c r="P23">
        <f>IFERROR(INDEX(リスト!$AE:$AE,MATCH($G23,リスト!$AD:$AD,0)),"")</f>
        <v>27</v>
      </c>
      <c r="Q23" t="str">
        <f>IFERROR(INDEX(リスト!$AH:$AH,MATCH($J23,リスト!$AG:$AG,0)),"")</f>
        <v>JPN</v>
      </c>
      <c r="R23" s="118" t="str">
        <f>IF($B23="","",TEXT(RIGHT($E23,6)*1000+COUNTIF($E$2:$E23,$E23),"000000000"))</f>
        <v>040718001</v>
      </c>
    </row>
    <row r="24" spans="1:18" customFormat="1" x14ac:dyDescent="0.45">
      <c r="A24" t="s">
        <v>385</v>
      </c>
      <c r="B24">
        <v>23</v>
      </c>
      <c r="C24" t="s">
        <v>2055</v>
      </c>
      <c r="D24" t="s">
        <v>2056</v>
      </c>
      <c r="E24">
        <v>20040526</v>
      </c>
      <c r="F24">
        <v>4</v>
      </c>
      <c r="G24" t="s">
        <v>4976</v>
      </c>
      <c r="H24" t="s">
        <v>2868</v>
      </c>
      <c r="I24" t="s">
        <v>87</v>
      </c>
      <c r="J24" t="s">
        <v>6497</v>
      </c>
      <c r="L24">
        <f>IFERROR(INDEX(所属情報!$E:$E,MATCH(男子登録情報!A24,所属情報!$A:$A,0)),"")</f>
        <v>492218</v>
      </c>
      <c r="M24" t="str">
        <f t="shared" si="0"/>
        <v>檀野　友希 (4)</v>
      </c>
      <c r="N24" t="str">
        <f t="shared" si="1"/>
        <v>ﾀﾞﾝﾉ ﾄﾓｷ</v>
      </c>
      <c r="O24" t="str">
        <f t="shared" si="2"/>
        <v>DANNO Tomoki (04)</v>
      </c>
      <c r="P24">
        <f>IFERROR(INDEX(リスト!$AE:$AE,MATCH($G24,リスト!$AD:$AD,0)),"")</f>
        <v>27</v>
      </c>
      <c r="Q24" t="str">
        <f>IFERROR(INDEX(リスト!$AH:$AH,MATCH($J24,リスト!$AG:$AG,0)),"")</f>
        <v>JPN</v>
      </c>
      <c r="R24" s="118" t="str">
        <f>IF($B24="","",TEXT(RIGHT($E24,6)*1000+COUNTIF($E$2:$E24,$E24),"000000000"))</f>
        <v>040526001</v>
      </c>
    </row>
    <row r="25" spans="1:18" customFormat="1" x14ac:dyDescent="0.45">
      <c r="A25" t="s">
        <v>385</v>
      </c>
      <c r="B25">
        <v>24</v>
      </c>
      <c r="C25" t="s">
        <v>2057</v>
      </c>
      <c r="D25" t="s">
        <v>2058</v>
      </c>
      <c r="E25">
        <v>20041004</v>
      </c>
      <c r="F25">
        <v>4</v>
      </c>
      <c r="G25" t="s">
        <v>4975</v>
      </c>
      <c r="H25" t="s">
        <v>242</v>
      </c>
      <c r="I25" t="s">
        <v>71</v>
      </c>
      <c r="J25" t="s">
        <v>6497</v>
      </c>
      <c r="L25">
        <f>IFERROR(INDEX(所属情報!$E:$E,MATCH(男子登録情報!A25,所属情報!$A:$A,0)),"")</f>
        <v>492218</v>
      </c>
      <c r="M25" t="str">
        <f t="shared" si="0"/>
        <v>廣瀬　創大 (4)</v>
      </c>
      <c r="N25" t="str">
        <f t="shared" si="1"/>
        <v>ﾋﾛｾ ｿｳﾀ</v>
      </c>
      <c r="O25" t="str">
        <f t="shared" si="2"/>
        <v>HIROSE Sota (04)</v>
      </c>
      <c r="P25">
        <f>IFERROR(INDEX(リスト!$AE:$AE,MATCH($G25,リスト!$AD:$AD,0)),"")</f>
        <v>28</v>
      </c>
      <c r="Q25" t="str">
        <f>IFERROR(INDEX(リスト!$AH:$AH,MATCH($J25,リスト!$AG:$AG,0)),"")</f>
        <v>JPN</v>
      </c>
      <c r="R25" s="118" t="str">
        <f>IF($B25="","",TEXT(RIGHT($E25,6)*1000+COUNTIF($E$2:$E25,$E25),"000000000"))</f>
        <v>041004001</v>
      </c>
    </row>
    <row r="26" spans="1:18" customFormat="1" x14ac:dyDescent="0.45">
      <c r="A26" t="s">
        <v>385</v>
      </c>
      <c r="B26">
        <v>25</v>
      </c>
      <c r="C26" t="s">
        <v>2059</v>
      </c>
      <c r="D26" t="s">
        <v>2060</v>
      </c>
      <c r="E26">
        <v>20040404</v>
      </c>
      <c r="F26">
        <v>4</v>
      </c>
      <c r="G26" t="s">
        <v>4976</v>
      </c>
      <c r="H26" t="s">
        <v>2869</v>
      </c>
      <c r="I26" t="s">
        <v>36</v>
      </c>
      <c r="J26" t="s">
        <v>6497</v>
      </c>
      <c r="L26">
        <f>IFERROR(INDEX(所属情報!$E:$E,MATCH(男子登録情報!A26,所属情報!$A:$A,0)),"")</f>
        <v>492218</v>
      </c>
      <c r="M26" t="str">
        <f t="shared" si="0"/>
        <v>正井　遥希 (4)</v>
      </c>
      <c r="N26" t="str">
        <f t="shared" si="1"/>
        <v>ﾏｻｲ ﾊﾙｷ</v>
      </c>
      <c r="O26" t="str">
        <f t="shared" si="2"/>
        <v>MASAI Haruki (04)</v>
      </c>
      <c r="P26">
        <f>IFERROR(INDEX(リスト!$AE:$AE,MATCH($G26,リスト!$AD:$AD,0)),"")</f>
        <v>27</v>
      </c>
      <c r="Q26" t="str">
        <f>IFERROR(INDEX(リスト!$AH:$AH,MATCH($J26,リスト!$AG:$AG,0)),"")</f>
        <v>JPN</v>
      </c>
      <c r="R26" s="118" t="str">
        <f>IF($B26="","",TEXT(RIGHT($E26,6)*1000+COUNTIF($E$2:$E26,$E26),"000000000"))</f>
        <v>040404001</v>
      </c>
    </row>
    <row r="27" spans="1:18" customFormat="1" x14ac:dyDescent="0.45">
      <c r="A27" t="s">
        <v>385</v>
      </c>
      <c r="B27">
        <v>26</v>
      </c>
      <c r="C27" t="s">
        <v>2061</v>
      </c>
      <c r="D27" t="s">
        <v>2062</v>
      </c>
      <c r="E27">
        <v>20040605</v>
      </c>
      <c r="F27">
        <v>4</v>
      </c>
      <c r="G27" t="s">
        <v>4976</v>
      </c>
      <c r="H27" t="s">
        <v>2870</v>
      </c>
      <c r="I27" t="s">
        <v>77</v>
      </c>
      <c r="J27" t="s">
        <v>6497</v>
      </c>
      <c r="L27">
        <f>IFERROR(INDEX(所属情報!$E:$E,MATCH(男子登録情報!A27,所属情報!$A:$A,0)),"")</f>
        <v>492218</v>
      </c>
      <c r="M27" t="str">
        <f t="shared" si="0"/>
        <v>桜　崚輔 (4)</v>
      </c>
      <c r="N27" t="str">
        <f t="shared" si="1"/>
        <v>ｻｸﾗ ﾘｮｳｽｹ</v>
      </c>
      <c r="O27" t="str">
        <f t="shared" si="2"/>
        <v>SAKURA Ryosuke (04)</v>
      </c>
      <c r="P27">
        <f>IFERROR(INDEX(リスト!$AE:$AE,MATCH($G27,リスト!$AD:$AD,0)),"")</f>
        <v>27</v>
      </c>
      <c r="Q27" t="str">
        <f>IFERROR(INDEX(リスト!$AH:$AH,MATCH($J27,リスト!$AG:$AG,0)),"")</f>
        <v>JPN</v>
      </c>
      <c r="R27" s="118" t="str">
        <f>IF($B27="","",TEXT(RIGHT($E27,6)*1000+COUNTIF($E$2:$E27,$E27),"000000000"))</f>
        <v>040605001</v>
      </c>
    </row>
    <row r="28" spans="1:18" customFormat="1" x14ac:dyDescent="0.45">
      <c r="A28" t="s">
        <v>385</v>
      </c>
      <c r="B28">
        <v>27</v>
      </c>
      <c r="C28" t="s">
        <v>2063</v>
      </c>
      <c r="D28" t="s">
        <v>2064</v>
      </c>
      <c r="E28">
        <v>20040612</v>
      </c>
      <c r="F28">
        <v>4</v>
      </c>
      <c r="G28" t="s">
        <v>4976</v>
      </c>
      <c r="H28" t="s">
        <v>2871</v>
      </c>
      <c r="I28" t="s">
        <v>2872</v>
      </c>
      <c r="J28" t="s">
        <v>6497</v>
      </c>
      <c r="L28">
        <f>IFERROR(INDEX(所属情報!$E:$E,MATCH(男子登録情報!A28,所属情報!$A:$A,0)),"")</f>
        <v>492218</v>
      </c>
      <c r="M28" t="str">
        <f t="shared" si="0"/>
        <v>土葛　晃久 (4)</v>
      </c>
      <c r="N28" t="str">
        <f t="shared" si="1"/>
        <v>ﾄｸｽﾞ ｱｷﾋｻ</v>
      </c>
      <c r="O28" t="str">
        <f t="shared" si="2"/>
        <v>TOKUZU Akihisa (04)</v>
      </c>
      <c r="P28">
        <f>IFERROR(INDEX(リスト!$AE:$AE,MATCH($G28,リスト!$AD:$AD,0)),"")</f>
        <v>27</v>
      </c>
      <c r="Q28" t="str">
        <f>IFERROR(INDEX(リスト!$AH:$AH,MATCH($J28,リスト!$AG:$AG,0)),"")</f>
        <v>JPN</v>
      </c>
      <c r="R28" s="118" t="str">
        <f>IF($B28="","",TEXT(RIGHT($E28,6)*1000+COUNTIF($E$2:$E28,$E28),"000000000"))</f>
        <v>040612001</v>
      </c>
    </row>
    <row r="29" spans="1:18" customFormat="1" x14ac:dyDescent="0.45">
      <c r="A29" t="s">
        <v>385</v>
      </c>
      <c r="B29">
        <v>28</v>
      </c>
      <c r="C29" t="s">
        <v>2065</v>
      </c>
      <c r="D29" t="s">
        <v>2066</v>
      </c>
      <c r="E29">
        <v>20040807</v>
      </c>
      <c r="F29">
        <v>4</v>
      </c>
      <c r="G29" t="s">
        <v>4982</v>
      </c>
      <c r="H29" t="s">
        <v>218</v>
      </c>
      <c r="I29" t="s">
        <v>2873</v>
      </c>
      <c r="J29" t="s">
        <v>6497</v>
      </c>
      <c r="L29">
        <f>IFERROR(INDEX(所属情報!$E:$E,MATCH(男子登録情報!A29,所属情報!$A:$A,0)),"")</f>
        <v>492218</v>
      </c>
      <c r="M29" t="str">
        <f t="shared" si="0"/>
        <v>巻埜　壱朗 (4)</v>
      </c>
      <c r="N29" t="str">
        <f t="shared" si="1"/>
        <v>ﾏｷﾉ ｲﾁﾛｳ</v>
      </c>
      <c r="O29" t="str">
        <f t="shared" si="2"/>
        <v>MAKINO Ichiro (04)</v>
      </c>
      <c r="P29">
        <f>IFERROR(INDEX(リスト!$AE:$AE,MATCH($G29,リスト!$AD:$AD,0)),"")</f>
        <v>26</v>
      </c>
      <c r="Q29" t="str">
        <f>IFERROR(INDEX(リスト!$AH:$AH,MATCH($J29,リスト!$AG:$AG,0)),"")</f>
        <v>JPN</v>
      </c>
      <c r="R29" s="118" t="str">
        <f>IF($B29="","",TEXT(RIGHT($E29,6)*1000+COUNTIF($E$2:$E29,$E29),"000000000"))</f>
        <v>040807001</v>
      </c>
    </row>
    <row r="30" spans="1:18" customFormat="1" x14ac:dyDescent="0.45">
      <c r="A30" t="s">
        <v>385</v>
      </c>
      <c r="B30">
        <v>29</v>
      </c>
      <c r="C30" t="s">
        <v>2067</v>
      </c>
      <c r="D30" t="s">
        <v>2068</v>
      </c>
      <c r="E30">
        <v>20040921</v>
      </c>
      <c r="F30">
        <v>4</v>
      </c>
      <c r="G30" t="s">
        <v>4981</v>
      </c>
      <c r="H30" t="s">
        <v>151</v>
      </c>
      <c r="I30" t="s">
        <v>122</v>
      </c>
      <c r="J30" t="s">
        <v>6497</v>
      </c>
      <c r="L30">
        <f>IFERROR(INDEX(所属情報!$E:$E,MATCH(男子登録情報!A30,所属情報!$A:$A,0)),"")</f>
        <v>492218</v>
      </c>
      <c r="M30" t="str">
        <f t="shared" si="0"/>
        <v>吉田　悠真 (4)</v>
      </c>
      <c r="N30" t="str">
        <f t="shared" si="1"/>
        <v>ﾖｼﾀﾞ ﾕｳﾏ</v>
      </c>
      <c r="O30" t="str">
        <f t="shared" si="2"/>
        <v>YOSHIDA Yuma (04)</v>
      </c>
      <c r="P30">
        <f>IFERROR(INDEX(リスト!$AE:$AE,MATCH($G30,リスト!$AD:$AD,0)),"")</f>
        <v>20</v>
      </c>
      <c r="Q30" t="str">
        <f>IFERROR(INDEX(リスト!$AH:$AH,MATCH($J30,リスト!$AG:$AG,0)),"")</f>
        <v>JPN</v>
      </c>
      <c r="R30" s="118" t="str">
        <f>IF($B30="","",TEXT(RIGHT($E30,6)*1000+COUNTIF($E$2:$E30,$E30),"000000000"))</f>
        <v>040921001</v>
      </c>
    </row>
    <row r="31" spans="1:18" customFormat="1" x14ac:dyDescent="0.45">
      <c r="A31" t="s">
        <v>385</v>
      </c>
      <c r="B31">
        <v>30</v>
      </c>
      <c r="C31" t="s">
        <v>2069</v>
      </c>
      <c r="D31" t="s">
        <v>2070</v>
      </c>
      <c r="E31">
        <v>20040722</v>
      </c>
      <c r="F31">
        <v>4</v>
      </c>
      <c r="G31" t="s">
        <v>4976</v>
      </c>
      <c r="H31" t="s">
        <v>294</v>
      </c>
      <c r="I31" t="s">
        <v>409</v>
      </c>
      <c r="J31" t="s">
        <v>6497</v>
      </c>
      <c r="L31">
        <f>IFERROR(INDEX(所属情報!$E:$E,MATCH(男子登録情報!A31,所属情報!$A:$A,0)),"")</f>
        <v>492218</v>
      </c>
      <c r="M31" t="str">
        <f t="shared" si="0"/>
        <v>澤田　匡孝 (4)</v>
      </c>
      <c r="N31" t="str">
        <f t="shared" si="1"/>
        <v>ｻﾜﾀﾞ ﾏｻﾀｶ</v>
      </c>
      <c r="O31" t="str">
        <f t="shared" si="2"/>
        <v>SAWADA Masataka (04)</v>
      </c>
      <c r="P31">
        <f>IFERROR(INDEX(リスト!$AE:$AE,MATCH($G31,リスト!$AD:$AD,0)),"")</f>
        <v>27</v>
      </c>
      <c r="Q31" t="str">
        <f>IFERROR(INDEX(リスト!$AH:$AH,MATCH($J31,リスト!$AG:$AG,0)),"")</f>
        <v>JPN</v>
      </c>
      <c r="R31" s="118" t="str">
        <f>IF($B31="","",TEXT(RIGHT($E31,6)*1000+COUNTIF($E$2:$E31,$E31),"000000000"))</f>
        <v>040722001</v>
      </c>
    </row>
    <row r="32" spans="1:18" customFormat="1" x14ac:dyDescent="0.45">
      <c r="A32" t="s">
        <v>385</v>
      </c>
      <c r="B32">
        <v>31</v>
      </c>
      <c r="C32" t="s">
        <v>2071</v>
      </c>
      <c r="D32" t="s">
        <v>2072</v>
      </c>
      <c r="E32">
        <v>20041107</v>
      </c>
      <c r="F32">
        <v>4</v>
      </c>
      <c r="G32" t="s">
        <v>4975</v>
      </c>
      <c r="H32" t="s">
        <v>94</v>
      </c>
      <c r="I32" t="s">
        <v>179</v>
      </c>
      <c r="J32" t="s">
        <v>6497</v>
      </c>
      <c r="L32">
        <f>IFERROR(INDEX(所属情報!$E:$E,MATCH(男子登録情報!A32,所属情報!$A:$A,0)),"")</f>
        <v>492218</v>
      </c>
      <c r="M32" t="str">
        <f t="shared" si="0"/>
        <v>久保田　凌平 (4)</v>
      </c>
      <c r="N32" t="str">
        <f t="shared" si="1"/>
        <v>ｸﾎﾞﾀ ﾘｮｳﾍｲ</v>
      </c>
      <c r="O32" t="str">
        <f t="shared" si="2"/>
        <v>KUBOTA Ryohei (04)</v>
      </c>
      <c r="P32">
        <f>IFERROR(INDEX(リスト!$AE:$AE,MATCH($G32,リスト!$AD:$AD,0)),"")</f>
        <v>28</v>
      </c>
      <c r="Q32" t="str">
        <f>IFERROR(INDEX(リスト!$AH:$AH,MATCH($J32,リスト!$AG:$AG,0)),"")</f>
        <v>JPN</v>
      </c>
      <c r="R32" s="118" t="str">
        <f>IF($B32="","",TEXT(RIGHT($E32,6)*1000+COUNTIF($E$2:$E32,$E32),"000000000"))</f>
        <v>041107001</v>
      </c>
    </row>
    <row r="33" spans="1:18" customFormat="1" x14ac:dyDescent="0.45">
      <c r="A33" t="s">
        <v>385</v>
      </c>
      <c r="B33">
        <v>32</v>
      </c>
      <c r="C33" t="s">
        <v>2073</v>
      </c>
      <c r="D33" t="s">
        <v>2074</v>
      </c>
      <c r="E33">
        <v>20040527</v>
      </c>
      <c r="F33">
        <v>4</v>
      </c>
      <c r="G33" t="s">
        <v>4976</v>
      </c>
      <c r="H33" t="s">
        <v>816</v>
      </c>
      <c r="I33" t="s">
        <v>54</v>
      </c>
      <c r="J33" t="s">
        <v>6497</v>
      </c>
      <c r="L33">
        <f>IFERROR(INDEX(所属情報!$E:$E,MATCH(男子登録情報!A33,所属情報!$A:$A,0)),"")</f>
        <v>492218</v>
      </c>
      <c r="M33" t="str">
        <f t="shared" si="0"/>
        <v>細川　亮 (4)</v>
      </c>
      <c r="N33" t="str">
        <f t="shared" si="1"/>
        <v>ﾎｿｶﾜ ﾘｮｳ</v>
      </c>
      <c r="O33" t="str">
        <f t="shared" si="2"/>
        <v>HOSOKAWA Ryo (04)</v>
      </c>
      <c r="P33">
        <f>IFERROR(INDEX(リスト!$AE:$AE,MATCH($G33,リスト!$AD:$AD,0)),"")</f>
        <v>27</v>
      </c>
      <c r="Q33" t="str">
        <f>IFERROR(INDEX(リスト!$AH:$AH,MATCH($J33,リスト!$AG:$AG,0)),"")</f>
        <v>JPN</v>
      </c>
      <c r="R33" s="118" t="str">
        <f>IF($B33="","",TEXT(RIGHT($E33,6)*1000+COUNTIF($E$2:$E33,$E33),"000000000"))</f>
        <v>040527001</v>
      </c>
    </row>
    <row r="34" spans="1:18" customFormat="1" x14ac:dyDescent="0.45">
      <c r="A34" t="s">
        <v>385</v>
      </c>
      <c r="B34">
        <v>33</v>
      </c>
      <c r="C34" t="s">
        <v>2075</v>
      </c>
      <c r="D34" t="s">
        <v>2076</v>
      </c>
      <c r="E34">
        <v>20040629</v>
      </c>
      <c r="F34">
        <v>4</v>
      </c>
      <c r="G34" t="s">
        <v>4976</v>
      </c>
      <c r="H34" t="s">
        <v>202</v>
      </c>
      <c r="I34" t="s">
        <v>2874</v>
      </c>
      <c r="J34" t="s">
        <v>6497</v>
      </c>
      <c r="L34">
        <f>IFERROR(INDEX(所属情報!$E:$E,MATCH(男子登録情報!A34,所属情報!$A:$A,0)),"")</f>
        <v>492218</v>
      </c>
      <c r="M34" t="str">
        <f t="shared" si="0"/>
        <v>山口　旺雅 (4)</v>
      </c>
      <c r="N34" t="str">
        <f t="shared" si="1"/>
        <v>ﾔﾏｸﾞﾁ ｵｳｶﾞ</v>
      </c>
      <c r="O34" t="str">
        <f t="shared" si="2"/>
        <v>YAMAGUCHI Oga (04)</v>
      </c>
      <c r="P34">
        <f>IFERROR(INDEX(リスト!$AE:$AE,MATCH($G34,リスト!$AD:$AD,0)),"")</f>
        <v>27</v>
      </c>
      <c r="Q34" t="str">
        <f>IFERROR(INDEX(リスト!$AH:$AH,MATCH($J34,リスト!$AG:$AG,0)),"")</f>
        <v>JPN</v>
      </c>
      <c r="R34" s="118" t="str">
        <f>IF($B34="","",TEXT(RIGHT($E34,6)*1000+COUNTIF($E$2:$E34,$E34),"000000000"))</f>
        <v>040629001</v>
      </c>
    </row>
    <row r="35" spans="1:18" customFormat="1" x14ac:dyDescent="0.45">
      <c r="A35" t="s">
        <v>385</v>
      </c>
      <c r="B35">
        <v>34</v>
      </c>
      <c r="C35" t="s">
        <v>2077</v>
      </c>
      <c r="D35" t="s">
        <v>2078</v>
      </c>
      <c r="E35">
        <v>20050313</v>
      </c>
      <c r="F35">
        <v>4</v>
      </c>
      <c r="G35" t="s">
        <v>4976</v>
      </c>
      <c r="H35" t="s">
        <v>2875</v>
      </c>
      <c r="I35" t="s">
        <v>644</v>
      </c>
      <c r="J35" t="s">
        <v>6497</v>
      </c>
      <c r="L35">
        <f>IFERROR(INDEX(所属情報!$E:$E,MATCH(男子登録情報!A35,所属情報!$A:$A,0)),"")</f>
        <v>492218</v>
      </c>
      <c r="M35" t="str">
        <f t="shared" si="0"/>
        <v>井手　蒼人 (4)</v>
      </c>
      <c r="N35" t="str">
        <f t="shared" si="1"/>
        <v>ｲﾃﾞ ｱｵﾄ</v>
      </c>
      <c r="O35" t="str">
        <f t="shared" si="2"/>
        <v>IDE Aoto (05)</v>
      </c>
      <c r="P35">
        <f>IFERROR(INDEX(リスト!$AE:$AE,MATCH($G35,リスト!$AD:$AD,0)),"")</f>
        <v>27</v>
      </c>
      <c r="Q35" t="str">
        <f>IFERROR(INDEX(リスト!$AH:$AH,MATCH($J35,リスト!$AG:$AG,0)),"")</f>
        <v>JPN</v>
      </c>
      <c r="R35" s="118" t="str">
        <f>IF($B35="","",TEXT(RIGHT($E35,6)*1000+COUNTIF($E$2:$E35,$E35),"000000000"))</f>
        <v>050313001</v>
      </c>
    </row>
    <row r="36" spans="1:18" customFormat="1" x14ac:dyDescent="0.45">
      <c r="A36" t="s">
        <v>385</v>
      </c>
      <c r="B36">
        <v>35</v>
      </c>
      <c r="C36" t="s">
        <v>2079</v>
      </c>
      <c r="D36" t="s">
        <v>2080</v>
      </c>
      <c r="E36">
        <v>20050325</v>
      </c>
      <c r="F36">
        <v>4</v>
      </c>
      <c r="G36" t="s">
        <v>4983</v>
      </c>
      <c r="H36" t="s">
        <v>220</v>
      </c>
      <c r="I36" t="s">
        <v>302</v>
      </c>
      <c r="J36" t="s">
        <v>6497</v>
      </c>
      <c r="L36">
        <f>IFERROR(INDEX(所属情報!$E:$E,MATCH(男子登録情報!A36,所属情報!$A:$A,0)),"")</f>
        <v>492218</v>
      </c>
      <c r="M36" t="str">
        <f t="shared" si="0"/>
        <v>山本　寛大 (4)</v>
      </c>
      <c r="N36" t="str">
        <f t="shared" si="1"/>
        <v>ﾔﾏﾓﾄ ｶﾝﾀ</v>
      </c>
      <c r="O36" t="str">
        <f t="shared" si="2"/>
        <v>YAMAMOTO Kanta (05)</v>
      </c>
      <c r="P36">
        <f>IFERROR(INDEX(リスト!$AE:$AE,MATCH($G36,リスト!$AD:$AD,0)),"")</f>
        <v>23</v>
      </c>
      <c r="Q36" t="str">
        <f>IFERROR(INDEX(リスト!$AH:$AH,MATCH($J36,リスト!$AG:$AG,0)),"")</f>
        <v>JPN</v>
      </c>
      <c r="R36" s="118" t="str">
        <f>IF($B36="","",TEXT(RIGHT($E36,6)*1000+COUNTIF($E$2:$E36,$E36),"000000000"))</f>
        <v>050325001</v>
      </c>
    </row>
    <row r="37" spans="1:18" customFormat="1" x14ac:dyDescent="0.45">
      <c r="A37" t="s">
        <v>385</v>
      </c>
      <c r="B37">
        <v>36</v>
      </c>
      <c r="C37" t="s">
        <v>2081</v>
      </c>
      <c r="D37" t="s">
        <v>2082</v>
      </c>
      <c r="E37">
        <v>20050126</v>
      </c>
      <c r="F37">
        <v>4</v>
      </c>
      <c r="G37" t="s">
        <v>4984</v>
      </c>
      <c r="H37" t="s">
        <v>79</v>
      </c>
      <c r="I37" t="s">
        <v>74</v>
      </c>
      <c r="J37" t="s">
        <v>6497</v>
      </c>
      <c r="L37">
        <f>IFERROR(INDEX(所属情報!$E:$E,MATCH(男子登録情報!A37,所属情報!$A:$A,0)),"")</f>
        <v>492218</v>
      </c>
      <c r="M37" t="str">
        <f t="shared" si="0"/>
        <v>大野　祐介 (4)</v>
      </c>
      <c r="N37" t="str">
        <f t="shared" si="1"/>
        <v>ｵｵﾉ ﾕｳｽｹ</v>
      </c>
      <c r="O37" t="str">
        <f t="shared" si="2"/>
        <v>ONO Yusuke (05)</v>
      </c>
      <c r="P37">
        <f>IFERROR(INDEX(リスト!$AE:$AE,MATCH($G37,リスト!$AD:$AD,0)),"")</f>
        <v>49</v>
      </c>
      <c r="Q37" t="str">
        <f>IFERROR(INDEX(リスト!$AH:$AH,MATCH($J37,リスト!$AG:$AG,0)),"")</f>
        <v>JPN</v>
      </c>
      <c r="R37" s="118" t="str">
        <f>IF($B37="","",TEXT(RIGHT($E37,6)*1000+COUNTIF($E$2:$E37,$E37),"000000000"))</f>
        <v>050126001</v>
      </c>
    </row>
    <row r="38" spans="1:18" customFormat="1" x14ac:dyDescent="0.45">
      <c r="A38" t="s">
        <v>385</v>
      </c>
      <c r="B38">
        <v>37</v>
      </c>
      <c r="C38" t="s">
        <v>2083</v>
      </c>
      <c r="D38" t="s">
        <v>2084</v>
      </c>
      <c r="E38">
        <v>20040812</v>
      </c>
      <c r="F38">
        <v>4</v>
      </c>
      <c r="G38" t="s">
        <v>4979</v>
      </c>
      <c r="H38" t="s">
        <v>111</v>
      </c>
      <c r="I38" t="s">
        <v>53</v>
      </c>
      <c r="J38" t="s">
        <v>6497</v>
      </c>
      <c r="L38">
        <f>IFERROR(INDEX(所属情報!$E:$E,MATCH(男子登録情報!A38,所属情報!$A:$A,0)),"")</f>
        <v>492218</v>
      </c>
      <c r="M38" t="str">
        <f t="shared" si="0"/>
        <v>岡本　幸樹 (4)</v>
      </c>
      <c r="N38" t="str">
        <f t="shared" si="1"/>
        <v>ｵｶﾓﾄ ｺｳｷ</v>
      </c>
      <c r="O38" t="str">
        <f t="shared" si="2"/>
        <v>OKAMOTO Koki (04)</v>
      </c>
      <c r="P38">
        <f>IFERROR(INDEX(リスト!$AE:$AE,MATCH($G38,リスト!$AD:$AD,0)),"")</f>
        <v>29</v>
      </c>
      <c r="Q38" t="str">
        <f>IFERROR(INDEX(リスト!$AH:$AH,MATCH($J38,リスト!$AG:$AG,0)),"")</f>
        <v>JPN</v>
      </c>
      <c r="R38" s="118" t="str">
        <f>IF($B38="","",TEXT(RIGHT($E38,6)*1000+COUNTIF($E$2:$E38,$E38),"000000000"))</f>
        <v>040812001</v>
      </c>
    </row>
    <row r="39" spans="1:18" customFormat="1" x14ac:dyDescent="0.45">
      <c r="A39" t="s">
        <v>385</v>
      </c>
      <c r="B39">
        <v>38</v>
      </c>
      <c r="C39" t="s">
        <v>2085</v>
      </c>
      <c r="D39" t="s">
        <v>2086</v>
      </c>
      <c r="E39">
        <v>20041124</v>
      </c>
      <c r="F39">
        <v>4</v>
      </c>
      <c r="G39" t="s">
        <v>4976</v>
      </c>
      <c r="H39" t="s">
        <v>81</v>
      </c>
      <c r="I39" t="s">
        <v>2876</v>
      </c>
      <c r="J39" t="s">
        <v>6497</v>
      </c>
      <c r="L39">
        <f>IFERROR(INDEX(所属情報!$E:$E,MATCH(男子登録情報!A39,所属情報!$A:$A,0)),"")</f>
        <v>492218</v>
      </c>
      <c r="M39" t="str">
        <f t="shared" si="0"/>
        <v>小林　歩稜 (4)</v>
      </c>
      <c r="N39" t="str">
        <f t="shared" si="1"/>
        <v>ｺﾊﾞﾔｼ ﾎﾀﾞｶ</v>
      </c>
      <c r="O39" t="str">
        <f t="shared" si="2"/>
        <v>KOBAYASHI Hodaka (04)</v>
      </c>
      <c r="P39">
        <f>IFERROR(INDEX(リスト!$AE:$AE,MATCH($G39,リスト!$AD:$AD,0)),"")</f>
        <v>27</v>
      </c>
      <c r="Q39" t="str">
        <f>IFERROR(INDEX(リスト!$AH:$AH,MATCH($J39,リスト!$AG:$AG,0)),"")</f>
        <v>JPN</v>
      </c>
      <c r="R39" s="118" t="str">
        <f>IF($B39="","",TEXT(RIGHT($E39,6)*1000+COUNTIF($E$2:$E39,$E39),"000000000"))</f>
        <v>041124001</v>
      </c>
    </row>
    <row r="40" spans="1:18" customFormat="1" x14ac:dyDescent="0.45">
      <c r="A40" t="s">
        <v>385</v>
      </c>
      <c r="B40">
        <v>39</v>
      </c>
      <c r="C40" t="s">
        <v>3206</v>
      </c>
      <c r="D40" t="s">
        <v>3207</v>
      </c>
      <c r="E40">
        <v>20050810</v>
      </c>
      <c r="F40">
        <v>3</v>
      </c>
      <c r="G40" t="s">
        <v>4976</v>
      </c>
      <c r="H40" t="s">
        <v>485</v>
      </c>
      <c r="I40" t="s">
        <v>36</v>
      </c>
      <c r="J40" t="s">
        <v>6497</v>
      </c>
      <c r="L40">
        <f>IFERROR(INDEX(所属情報!$E:$E,MATCH(男子登録情報!A40,所属情報!$A:$A,0)),"")</f>
        <v>492218</v>
      </c>
      <c r="M40" t="str">
        <f t="shared" si="0"/>
        <v>堀田　陽樹 (3)</v>
      </c>
      <c r="N40" t="str">
        <f t="shared" si="1"/>
        <v>ﾎﾘﾀ ﾊﾙｷ</v>
      </c>
      <c r="O40" t="str">
        <f t="shared" si="2"/>
        <v>HORITA Haruki (05)</v>
      </c>
      <c r="P40">
        <f>IFERROR(INDEX(リスト!$AE:$AE,MATCH($G40,リスト!$AD:$AD,0)),"")</f>
        <v>27</v>
      </c>
      <c r="Q40" t="str">
        <f>IFERROR(INDEX(リスト!$AH:$AH,MATCH($J40,リスト!$AG:$AG,0)),"")</f>
        <v>JPN</v>
      </c>
      <c r="R40" s="118" t="str">
        <f>IF($B40="","",TEXT(RIGHT($E40,6)*1000+COUNTIF($E$2:$E40,$E40),"000000000"))</f>
        <v>050810001</v>
      </c>
    </row>
    <row r="41" spans="1:18" customFormat="1" x14ac:dyDescent="0.45">
      <c r="A41" t="s">
        <v>385</v>
      </c>
      <c r="B41">
        <v>40</v>
      </c>
      <c r="C41" t="s">
        <v>3208</v>
      </c>
      <c r="D41" t="s">
        <v>3209</v>
      </c>
      <c r="E41">
        <v>20050511</v>
      </c>
      <c r="F41">
        <v>3</v>
      </c>
      <c r="G41" t="s">
        <v>4980</v>
      </c>
      <c r="H41" t="s">
        <v>1975</v>
      </c>
      <c r="I41" t="s">
        <v>136</v>
      </c>
      <c r="J41" t="s">
        <v>6497</v>
      </c>
      <c r="L41">
        <f>IFERROR(INDEX(所属情報!$E:$E,MATCH(男子登録情報!A41,所属情報!$A:$A,0)),"")</f>
        <v>492218</v>
      </c>
      <c r="M41" t="str">
        <f t="shared" si="0"/>
        <v>谷野　佑成 (3)</v>
      </c>
      <c r="N41" t="str">
        <f t="shared" si="1"/>
        <v>ﾀﾆﾉ ﾕｳｾｲ</v>
      </c>
      <c r="O41" t="str">
        <f t="shared" si="2"/>
        <v>TANINO Yusei (05)</v>
      </c>
      <c r="P41">
        <f>IFERROR(INDEX(リスト!$AE:$AE,MATCH($G41,リスト!$AD:$AD,0)),"")</f>
        <v>33</v>
      </c>
      <c r="Q41" t="str">
        <f>IFERROR(INDEX(リスト!$AH:$AH,MATCH($J41,リスト!$AG:$AG,0)),"")</f>
        <v>JPN</v>
      </c>
      <c r="R41" s="118" t="str">
        <f>IF($B41="","",TEXT(RIGHT($E41,6)*1000+COUNTIF($E$2:$E41,$E41),"000000000"))</f>
        <v>050511001</v>
      </c>
    </row>
    <row r="42" spans="1:18" customFormat="1" x14ac:dyDescent="0.45">
      <c r="A42" t="s">
        <v>385</v>
      </c>
      <c r="B42">
        <v>41</v>
      </c>
      <c r="C42" t="s">
        <v>3210</v>
      </c>
      <c r="D42" t="s">
        <v>3211</v>
      </c>
      <c r="E42">
        <v>20050430</v>
      </c>
      <c r="F42">
        <v>3</v>
      </c>
      <c r="G42" t="s">
        <v>4976</v>
      </c>
      <c r="H42" t="s">
        <v>260</v>
      </c>
      <c r="I42" t="s">
        <v>653</v>
      </c>
      <c r="J42" t="s">
        <v>6497</v>
      </c>
      <c r="L42">
        <f>IFERROR(INDEX(所属情報!$E:$E,MATCH(男子登録情報!A42,所属情報!$A:$A,0)),"")</f>
        <v>492218</v>
      </c>
      <c r="M42" t="str">
        <f t="shared" si="0"/>
        <v>冨田　啓斗 (3)</v>
      </c>
      <c r="N42" t="str">
        <f t="shared" si="1"/>
        <v>ﾄﾐﾀ ｹｲﾄ</v>
      </c>
      <c r="O42" t="str">
        <f t="shared" si="2"/>
        <v>TOMITA Keito (05)</v>
      </c>
      <c r="P42">
        <f>IFERROR(INDEX(リスト!$AE:$AE,MATCH($G42,リスト!$AD:$AD,0)),"")</f>
        <v>27</v>
      </c>
      <c r="Q42" t="str">
        <f>IFERROR(INDEX(リスト!$AH:$AH,MATCH($J42,リスト!$AG:$AG,0)),"")</f>
        <v>JPN</v>
      </c>
      <c r="R42" s="118" t="str">
        <f>IF($B42="","",TEXT(RIGHT($E42,6)*1000+COUNTIF($E$2:$E42,$E42),"000000000"))</f>
        <v>050430001</v>
      </c>
    </row>
    <row r="43" spans="1:18" customFormat="1" x14ac:dyDescent="0.45">
      <c r="A43" t="s">
        <v>385</v>
      </c>
      <c r="B43">
        <v>42</v>
      </c>
      <c r="C43" t="s">
        <v>3212</v>
      </c>
      <c r="D43" t="s">
        <v>3213</v>
      </c>
      <c r="E43">
        <v>20051103</v>
      </c>
      <c r="F43">
        <v>3</v>
      </c>
      <c r="G43" t="s">
        <v>4975</v>
      </c>
      <c r="H43" t="s">
        <v>486</v>
      </c>
      <c r="I43" t="s">
        <v>101</v>
      </c>
      <c r="J43" t="s">
        <v>6497</v>
      </c>
      <c r="L43">
        <f>IFERROR(INDEX(所属情報!$E:$E,MATCH(男子登録情報!A43,所属情報!$A:$A,0)),"")</f>
        <v>492218</v>
      </c>
      <c r="M43" t="str">
        <f t="shared" si="0"/>
        <v>安井　達哉 (3)</v>
      </c>
      <c r="N43" t="str">
        <f t="shared" si="1"/>
        <v>ﾔｽｲ ﾀﾂﾔ</v>
      </c>
      <c r="O43" t="str">
        <f t="shared" si="2"/>
        <v>YASUI Tatsuya (05)</v>
      </c>
      <c r="P43">
        <f>IFERROR(INDEX(リスト!$AE:$AE,MATCH($G43,リスト!$AD:$AD,0)),"")</f>
        <v>28</v>
      </c>
      <c r="Q43" t="str">
        <f>IFERROR(INDEX(リスト!$AH:$AH,MATCH($J43,リスト!$AG:$AG,0)),"")</f>
        <v>JPN</v>
      </c>
      <c r="R43" s="118" t="str">
        <f>IF($B43="","",TEXT(RIGHT($E43,6)*1000+COUNTIF($E$2:$E43,$E43),"000000000"))</f>
        <v>051103001</v>
      </c>
    </row>
    <row r="44" spans="1:18" customFormat="1" x14ac:dyDescent="0.45">
      <c r="A44" t="s">
        <v>385</v>
      </c>
      <c r="B44">
        <v>43</v>
      </c>
      <c r="C44" t="s">
        <v>3214</v>
      </c>
      <c r="D44" t="s">
        <v>3215</v>
      </c>
      <c r="E44">
        <v>20050817</v>
      </c>
      <c r="F44">
        <v>3</v>
      </c>
      <c r="G44" t="s">
        <v>4976</v>
      </c>
      <c r="H44" t="s">
        <v>1702</v>
      </c>
      <c r="I44" t="s">
        <v>199</v>
      </c>
      <c r="J44" t="s">
        <v>6497</v>
      </c>
      <c r="L44">
        <f>IFERROR(INDEX(所属情報!$E:$E,MATCH(男子登録情報!A44,所属情報!$A:$A,0)),"")</f>
        <v>492218</v>
      </c>
      <c r="M44" t="str">
        <f t="shared" si="0"/>
        <v>大路　昇太郎 (3)</v>
      </c>
      <c r="N44" t="str">
        <f t="shared" si="1"/>
        <v>ｵｵｼﾞ ｼｮｳﾀﾛｳ</v>
      </c>
      <c r="O44" t="str">
        <f t="shared" si="2"/>
        <v>OJI Shotaro (05)</v>
      </c>
      <c r="P44">
        <f>IFERROR(INDEX(リスト!$AE:$AE,MATCH($G44,リスト!$AD:$AD,0)),"")</f>
        <v>27</v>
      </c>
      <c r="Q44" t="str">
        <f>IFERROR(INDEX(リスト!$AH:$AH,MATCH($J44,リスト!$AG:$AG,0)),"")</f>
        <v>JPN</v>
      </c>
      <c r="R44" s="118" t="str">
        <f>IF($B44="","",TEXT(RIGHT($E44,6)*1000+COUNTIF($E$2:$E44,$E44),"000000000"))</f>
        <v>050817001</v>
      </c>
    </row>
    <row r="45" spans="1:18" customFormat="1" x14ac:dyDescent="0.45">
      <c r="A45" t="s">
        <v>385</v>
      </c>
      <c r="B45">
        <v>44</v>
      </c>
      <c r="C45" t="s">
        <v>3216</v>
      </c>
      <c r="D45" t="s">
        <v>2433</v>
      </c>
      <c r="E45">
        <v>20050417</v>
      </c>
      <c r="F45">
        <v>3</v>
      </c>
      <c r="G45" t="s">
        <v>4979</v>
      </c>
      <c r="H45" t="s">
        <v>679</v>
      </c>
      <c r="I45" t="s">
        <v>36</v>
      </c>
      <c r="J45" t="s">
        <v>6497</v>
      </c>
      <c r="L45">
        <f>IFERROR(INDEX(所属情報!$E:$E,MATCH(男子登録情報!A45,所属情報!$A:$A,0)),"")</f>
        <v>492218</v>
      </c>
      <c r="M45" t="str">
        <f t="shared" si="0"/>
        <v>福本　陽己 (3)</v>
      </c>
      <c r="N45" t="str">
        <f t="shared" si="1"/>
        <v>ﾌｸﾓﾄ ﾊﾙｷ</v>
      </c>
      <c r="O45" t="str">
        <f t="shared" si="2"/>
        <v>FUKUMOTO Haruki (05)</v>
      </c>
      <c r="P45">
        <f>IFERROR(INDEX(リスト!$AE:$AE,MATCH($G45,リスト!$AD:$AD,0)),"")</f>
        <v>29</v>
      </c>
      <c r="Q45" t="str">
        <f>IFERROR(INDEX(リスト!$AH:$AH,MATCH($J45,リスト!$AG:$AG,0)),"")</f>
        <v>JPN</v>
      </c>
      <c r="R45" s="118" t="str">
        <f>IF($B45="","",TEXT(RIGHT($E45,6)*1000+COUNTIF($E$2:$E45,$E45),"000000000"))</f>
        <v>050417001</v>
      </c>
    </row>
    <row r="46" spans="1:18" customFormat="1" x14ac:dyDescent="0.45">
      <c r="A46" t="s">
        <v>385</v>
      </c>
      <c r="B46">
        <v>45</v>
      </c>
      <c r="C46" t="s">
        <v>3217</v>
      </c>
      <c r="D46" t="s">
        <v>3218</v>
      </c>
      <c r="E46">
        <v>20060208</v>
      </c>
      <c r="F46">
        <v>3</v>
      </c>
      <c r="G46" t="s">
        <v>4976</v>
      </c>
      <c r="H46" t="s">
        <v>29</v>
      </c>
      <c r="I46" t="s">
        <v>122</v>
      </c>
      <c r="J46" t="s">
        <v>6497</v>
      </c>
      <c r="L46">
        <f>IFERROR(INDEX(所属情報!$E:$E,MATCH(男子登録情報!A46,所属情報!$A:$A,0)),"")</f>
        <v>492218</v>
      </c>
      <c r="M46" t="str">
        <f t="shared" si="0"/>
        <v>岡田　優真 (3)</v>
      </c>
      <c r="N46" t="str">
        <f t="shared" si="1"/>
        <v>ｵｶﾀﾞ ﾕｳﾏ</v>
      </c>
      <c r="O46" t="str">
        <f t="shared" si="2"/>
        <v>OKADA Yuma (06)</v>
      </c>
      <c r="P46">
        <f>IFERROR(INDEX(リスト!$AE:$AE,MATCH($G46,リスト!$AD:$AD,0)),"")</f>
        <v>27</v>
      </c>
      <c r="Q46" t="str">
        <f>IFERROR(INDEX(リスト!$AH:$AH,MATCH($J46,リスト!$AG:$AG,0)),"")</f>
        <v>JPN</v>
      </c>
      <c r="R46" s="118" t="str">
        <f>IF($B46="","",TEXT(RIGHT($E46,6)*1000+COUNTIF($E$2:$E46,$E46),"000000000"))</f>
        <v>060208001</v>
      </c>
    </row>
    <row r="47" spans="1:18" customFormat="1" x14ac:dyDescent="0.45">
      <c r="A47" t="s">
        <v>385</v>
      </c>
      <c r="B47">
        <v>46</v>
      </c>
      <c r="C47" t="s">
        <v>3219</v>
      </c>
      <c r="D47" t="s">
        <v>3220</v>
      </c>
      <c r="E47">
        <v>20050702</v>
      </c>
      <c r="F47">
        <v>3</v>
      </c>
      <c r="G47" t="s">
        <v>4976</v>
      </c>
      <c r="H47" t="s">
        <v>558</v>
      </c>
      <c r="I47" t="s">
        <v>4585</v>
      </c>
      <c r="J47" t="s">
        <v>6497</v>
      </c>
      <c r="L47">
        <f>IFERROR(INDEX(所属情報!$E:$E,MATCH(男子登録情報!A47,所属情報!$A:$A,0)),"")</f>
        <v>492218</v>
      </c>
      <c r="M47" t="str">
        <f t="shared" si="0"/>
        <v>堀　泰将 (3)</v>
      </c>
      <c r="N47" t="str">
        <f t="shared" si="1"/>
        <v>ﾎﾘ ﾔｽﾏｻ</v>
      </c>
      <c r="O47" t="str">
        <f t="shared" si="2"/>
        <v>HORI Yasumasa (05)</v>
      </c>
      <c r="P47">
        <f>IFERROR(INDEX(リスト!$AE:$AE,MATCH($G47,リスト!$AD:$AD,0)),"")</f>
        <v>27</v>
      </c>
      <c r="Q47" t="str">
        <f>IFERROR(INDEX(リスト!$AH:$AH,MATCH($J47,リスト!$AG:$AG,0)),"")</f>
        <v>JPN</v>
      </c>
      <c r="R47" s="118" t="str">
        <f>IF($B47="","",TEXT(RIGHT($E47,6)*1000+COUNTIF($E$2:$E47,$E47),"000000000"))</f>
        <v>050702001</v>
      </c>
    </row>
    <row r="48" spans="1:18" customFormat="1" x14ac:dyDescent="0.45">
      <c r="A48" t="s">
        <v>385</v>
      </c>
      <c r="B48">
        <v>47</v>
      </c>
      <c r="C48" t="s">
        <v>3221</v>
      </c>
      <c r="D48" t="s">
        <v>3222</v>
      </c>
      <c r="E48">
        <v>20050509</v>
      </c>
      <c r="F48">
        <v>3</v>
      </c>
      <c r="G48" t="s">
        <v>4982</v>
      </c>
      <c r="H48" t="s">
        <v>4586</v>
      </c>
      <c r="I48" t="s">
        <v>136</v>
      </c>
      <c r="J48" t="s">
        <v>6497</v>
      </c>
      <c r="L48">
        <f>IFERROR(INDEX(所属情報!$E:$E,MATCH(男子登録情報!A48,所属情報!$A:$A,0)),"")</f>
        <v>492218</v>
      </c>
      <c r="M48" t="str">
        <f t="shared" si="0"/>
        <v>畚野　湧成 (3)</v>
      </c>
      <c r="N48" t="str">
        <f t="shared" si="1"/>
        <v>ﾌｺﾞﾉ ﾕｳｾｲ</v>
      </c>
      <c r="O48" t="str">
        <f t="shared" si="2"/>
        <v>FUGONO Yusei (05)</v>
      </c>
      <c r="P48">
        <f>IFERROR(INDEX(リスト!$AE:$AE,MATCH($G48,リスト!$AD:$AD,0)),"")</f>
        <v>26</v>
      </c>
      <c r="Q48" t="str">
        <f>IFERROR(INDEX(リスト!$AH:$AH,MATCH($J48,リスト!$AG:$AG,0)),"")</f>
        <v>JPN</v>
      </c>
      <c r="R48" s="118" t="str">
        <f>IF($B48="","",TEXT(RIGHT($E48,6)*1000+COUNTIF($E$2:$E48,$E48),"000000000"))</f>
        <v>050509001</v>
      </c>
    </row>
    <row r="49" spans="1:18" customFormat="1" x14ac:dyDescent="0.45">
      <c r="A49" t="s">
        <v>385</v>
      </c>
      <c r="B49">
        <v>48</v>
      </c>
      <c r="C49" t="s">
        <v>3223</v>
      </c>
      <c r="D49" t="s">
        <v>3224</v>
      </c>
      <c r="E49">
        <v>20050913</v>
      </c>
      <c r="F49">
        <v>3</v>
      </c>
      <c r="G49" t="s">
        <v>4976</v>
      </c>
      <c r="H49" t="s">
        <v>4587</v>
      </c>
      <c r="I49" t="s">
        <v>206</v>
      </c>
      <c r="J49" t="s">
        <v>6497</v>
      </c>
      <c r="L49">
        <f>IFERROR(INDEX(所属情報!$E:$E,MATCH(男子登録情報!A49,所属情報!$A:$A,0)),"")</f>
        <v>492218</v>
      </c>
      <c r="M49" t="str">
        <f t="shared" si="0"/>
        <v>亀之園　新 (3)</v>
      </c>
      <c r="N49" t="str">
        <f t="shared" si="1"/>
        <v>ｶﾒﾉｿﾉ ｱﾗﾀ</v>
      </c>
      <c r="O49" t="str">
        <f t="shared" si="2"/>
        <v>KAMENOSONO Arata (05)</v>
      </c>
      <c r="P49">
        <f>IFERROR(INDEX(リスト!$AE:$AE,MATCH($G49,リスト!$AD:$AD,0)),"")</f>
        <v>27</v>
      </c>
      <c r="Q49" t="str">
        <f>IFERROR(INDEX(リスト!$AH:$AH,MATCH($J49,リスト!$AG:$AG,0)),"")</f>
        <v>JPN</v>
      </c>
      <c r="R49" s="118" t="str">
        <f>IF($B49="","",TEXT(RIGHT($E49,6)*1000+COUNTIF($E$2:$E49,$E49),"000000000"))</f>
        <v>050913001</v>
      </c>
    </row>
    <row r="50" spans="1:18" customFormat="1" x14ac:dyDescent="0.45">
      <c r="A50" t="s">
        <v>385</v>
      </c>
      <c r="B50">
        <v>49</v>
      </c>
      <c r="C50" t="s">
        <v>3225</v>
      </c>
      <c r="D50" t="s">
        <v>3226</v>
      </c>
      <c r="E50">
        <v>20050630</v>
      </c>
      <c r="F50">
        <v>3</v>
      </c>
      <c r="G50" t="s">
        <v>4976</v>
      </c>
      <c r="H50" t="s">
        <v>4588</v>
      </c>
      <c r="I50" t="s">
        <v>4589</v>
      </c>
      <c r="J50" t="s">
        <v>6497</v>
      </c>
      <c r="L50">
        <f>IFERROR(INDEX(所属情報!$E:$E,MATCH(男子登録情報!A50,所属情報!$A:$A,0)),"")</f>
        <v>492218</v>
      </c>
      <c r="M50" t="str">
        <f t="shared" si="0"/>
        <v>実田　大心 (3)</v>
      </c>
      <c r="N50" t="str">
        <f t="shared" si="1"/>
        <v>ｼﾞﾂﾀﾞ ﾀｲｼﾝ</v>
      </c>
      <c r="O50" t="str">
        <f t="shared" si="2"/>
        <v>JITSUDA Taishin (05)</v>
      </c>
      <c r="P50">
        <f>IFERROR(INDEX(リスト!$AE:$AE,MATCH($G50,リスト!$AD:$AD,0)),"")</f>
        <v>27</v>
      </c>
      <c r="Q50" t="str">
        <f>IFERROR(INDEX(リスト!$AH:$AH,MATCH($J50,リスト!$AG:$AG,0)),"")</f>
        <v>JPN</v>
      </c>
      <c r="R50" s="118" t="str">
        <f>IF($B50="","",TEXT(RIGHT($E50,6)*1000+COUNTIF($E$2:$E50,$E50),"000000000"))</f>
        <v>050630001</v>
      </c>
    </row>
    <row r="51" spans="1:18" customFormat="1" x14ac:dyDescent="0.45">
      <c r="A51" t="s">
        <v>385</v>
      </c>
      <c r="B51">
        <v>50</v>
      </c>
      <c r="C51" t="s">
        <v>3227</v>
      </c>
      <c r="D51" t="s">
        <v>3228</v>
      </c>
      <c r="E51">
        <v>20050513</v>
      </c>
      <c r="F51">
        <v>3</v>
      </c>
      <c r="G51" t="s">
        <v>4976</v>
      </c>
      <c r="H51" t="s">
        <v>4590</v>
      </c>
      <c r="I51" t="s">
        <v>566</v>
      </c>
      <c r="J51" t="s">
        <v>6497</v>
      </c>
      <c r="L51">
        <f>IFERROR(INDEX(所属情報!$E:$E,MATCH(男子登録情報!A51,所属情報!$A:$A,0)),"")</f>
        <v>492218</v>
      </c>
      <c r="M51" t="str">
        <f t="shared" si="0"/>
        <v>糟谷　源太 (3)</v>
      </c>
      <c r="N51" t="str">
        <f t="shared" si="1"/>
        <v>ｶｽﾔ ｹﾞﾝﾀ</v>
      </c>
      <c r="O51" t="str">
        <f t="shared" si="2"/>
        <v>KASUYA Genta (05)</v>
      </c>
      <c r="P51">
        <f>IFERROR(INDEX(リスト!$AE:$AE,MATCH($G51,リスト!$AD:$AD,0)),"")</f>
        <v>27</v>
      </c>
      <c r="Q51" t="str">
        <f>IFERROR(INDEX(リスト!$AH:$AH,MATCH($J51,リスト!$AG:$AG,0)),"")</f>
        <v>JPN</v>
      </c>
      <c r="R51" s="118" t="str">
        <f>IF($B51="","",TEXT(RIGHT($E51,6)*1000+COUNTIF($E$2:$E51,$E51),"000000000"))</f>
        <v>050513001</v>
      </c>
    </row>
    <row r="52" spans="1:18" customFormat="1" x14ac:dyDescent="0.45">
      <c r="A52" t="s">
        <v>385</v>
      </c>
      <c r="B52">
        <v>51</v>
      </c>
      <c r="C52" t="s">
        <v>3229</v>
      </c>
      <c r="D52" t="s">
        <v>3230</v>
      </c>
      <c r="E52">
        <v>20050609</v>
      </c>
      <c r="F52">
        <v>3</v>
      </c>
      <c r="G52" t="s">
        <v>4976</v>
      </c>
      <c r="H52" t="s">
        <v>181</v>
      </c>
      <c r="I52" t="s">
        <v>4591</v>
      </c>
      <c r="J52" t="s">
        <v>6497</v>
      </c>
      <c r="L52">
        <f>IFERROR(INDEX(所属情報!$E:$E,MATCH(男子登録情報!A52,所属情報!$A:$A,0)),"")</f>
        <v>492218</v>
      </c>
      <c r="M52" t="str">
        <f t="shared" si="0"/>
        <v>高村　瑛太 (3)</v>
      </c>
      <c r="N52" t="str">
        <f t="shared" si="1"/>
        <v>ﾀｶﾑﾗ ｴｲﾀ</v>
      </c>
      <c r="O52" t="str">
        <f t="shared" si="2"/>
        <v>TAKAMURA Eita (05)</v>
      </c>
      <c r="P52">
        <f>IFERROR(INDEX(リスト!$AE:$AE,MATCH($G52,リスト!$AD:$AD,0)),"")</f>
        <v>27</v>
      </c>
      <c r="Q52" t="str">
        <f>IFERROR(INDEX(リスト!$AH:$AH,MATCH($J52,リスト!$AG:$AG,0)),"")</f>
        <v>JPN</v>
      </c>
      <c r="R52" s="118" t="str">
        <f>IF($B52="","",TEXT(RIGHT($E52,6)*1000+COUNTIF($E$2:$E52,$E52),"000000000"))</f>
        <v>050609001</v>
      </c>
    </row>
    <row r="53" spans="1:18" customFormat="1" x14ac:dyDescent="0.45">
      <c r="A53" t="s">
        <v>385</v>
      </c>
      <c r="B53">
        <v>52</v>
      </c>
      <c r="C53" t="s">
        <v>3231</v>
      </c>
      <c r="D53" t="s">
        <v>3232</v>
      </c>
      <c r="E53">
        <v>20050606</v>
      </c>
      <c r="F53">
        <v>3</v>
      </c>
      <c r="G53" t="s">
        <v>4975</v>
      </c>
      <c r="H53" t="s">
        <v>557</v>
      </c>
      <c r="I53" t="s">
        <v>4592</v>
      </c>
      <c r="J53" t="s">
        <v>6497</v>
      </c>
      <c r="L53">
        <f>IFERROR(INDEX(所属情報!$E:$E,MATCH(男子登録情報!A53,所属情報!$A:$A,0)),"")</f>
        <v>492218</v>
      </c>
      <c r="M53" t="str">
        <f t="shared" si="0"/>
        <v>須田　旺来 (3)</v>
      </c>
      <c r="N53" t="str">
        <f t="shared" si="1"/>
        <v>ｽﾀﾞ ｵｳﾗ</v>
      </c>
      <c r="O53" t="str">
        <f t="shared" si="2"/>
        <v>SUDA Ora (05)</v>
      </c>
      <c r="P53">
        <f>IFERROR(INDEX(リスト!$AE:$AE,MATCH($G53,リスト!$AD:$AD,0)),"")</f>
        <v>28</v>
      </c>
      <c r="Q53" t="str">
        <f>IFERROR(INDEX(リスト!$AH:$AH,MATCH($J53,リスト!$AG:$AG,0)),"")</f>
        <v>JPN</v>
      </c>
      <c r="R53" s="118" t="str">
        <f>IF($B53="","",TEXT(RIGHT($E53,6)*1000+COUNTIF($E$2:$E53,$E53),"000000000"))</f>
        <v>050606001</v>
      </c>
    </row>
    <row r="54" spans="1:18" customFormat="1" x14ac:dyDescent="0.45">
      <c r="A54" t="s">
        <v>385</v>
      </c>
      <c r="B54">
        <v>53</v>
      </c>
      <c r="C54" t="s">
        <v>3233</v>
      </c>
      <c r="D54" t="s">
        <v>3234</v>
      </c>
      <c r="E54">
        <v>20051225</v>
      </c>
      <c r="F54">
        <v>3</v>
      </c>
      <c r="G54" t="s">
        <v>4976</v>
      </c>
      <c r="H54" t="s">
        <v>3094</v>
      </c>
      <c r="I54" t="s">
        <v>4593</v>
      </c>
      <c r="J54" t="s">
        <v>6497</v>
      </c>
      <c r="L54">
        <f>IFERROR(INDEX(所属情報!$E:$E,MATCH(男子登録情報!A54,所属情報!$A:$A,0)),"")</f>
        <v>492218</v>
      </c>
      <c r="M54" t="str">
        <f t="shared" si="0"/>
        <v>萬野　七樹 (3)</v>
      </c>
      <c r="N54" t="str">
        <f t="shared" si="1"/>
        <v>ﾏﾝﾉ ﾅﾅｷ</v>
      </c>
      <c r="O54" t="str">
        <f t="shared" si="2"/>
        <v>MANNO Nanaki (05)</v>
      </c>
      <c r="P54">
        <f>IFERROR(INDEX(リスト!$AE:$AE,MATCH($G54,リスト!$AD:$AD,0)),"")</f>
        <v>27</v>
      </c>
      <c r="Q54" t="str">
        <f>IFERROR(INDEX(リスト!$AH:$AH,MATCH($J54,リスト!$AG:$AG,0)),"")</f>
        <v>JPN</v>
      </c>
      <c r="R54" s="118" t="str">
        <f>IF($B54="","",TEXT(RIGHT($E54,6)*1000+COUNTIF($E$2:$E54,$E54),"000000000"))</f>
        <v>051225001</v>
      </c>
    </row>
    <row r="55" spans="1:18" customFormat="1" x14ac:dyDescent="0.45">
      <c r="A55" t="s">
        <v>385</v>
      </c>
      <c r="B55">
        <v>54</v>
      </c>
      <c r="C55" t="s">
        <v>3235</v>
      </c>
      <c r="D55" t="s">
        <v>3236</v>
      </c>
      <c r="E55">
        <v>20050628</v>
      </c>
      <c r="F55">
        <v>3</v>
      </c>
      <c r="G55" t="s">
        <v>4978</v>
      </c>
      <c r="H55" t="s">
        <v>4594</v>
      </c>
      <c r="I55" t="s">
        <v>122</v>
      </c>
      <c r="J55" t="s">
        <v>6497</v>
      </c>
      <c r="L55">
        <f>IFERROR(INDEX(所属情報!$E:$E,MATCH(男子登録情報!A55,所属情報!$A:$A,0)),"")</f>
        <v>492218</v>
      </c>
      <c r="M55" t="str">
        <f t="shared" si="0"/>
        <v>濵路　悠真 (3)</v>
      </c>
      <c r="N55" t="str">
        <f t="shared" si="1"/>
        <v>ﾊﾏｼﾞ ﾕｳﾏ</v>
      </c>
      <c r="O55" t="str">
        <f t="shared" si="2"/>
        <v>HAMAJI Yuma (05)</v>
      </c>
      <c r="P55">
        <f>IFERROR(INDEX(リスト!$AE:$AE,MATCH($G55,リスト!$AD:$AD,0)),"")</f>
        <v>30</v>
      </c>
      <c r="Q55" t="str">
        <f>IFERROR(INDEX(リスト!$AH:$AH,MATCH($J55,リスト!$AG:$AG,0)),"")</f>
        <v>JPN</v>
      </c>
      <c r="R55" s="118" t="str">
        <f>IF($B55="","",TEXT(RIGHT($E55,6)*1000+COUNTIF($E$2:$E55,$E55),"000000000"))</f>
        <v>050628001</v>
      </c>
    </row>
    <row r="56" spans="1:18" customFormat="1" x14ac:dyDescent="0.45">
      <c r="A56" t="s">
        <v>385</v>
      </c>
      <c r="B56">
        <v>55</v>
      </c>
      <c r="C56" t="s">
        <v>3237</v>
      </c>
      <c r="D56" t="s">
        <v>3238</v>
      </c>
      <c r="E56">
        <v>20051103</v>
      </c>
      <c r="F56">
        <v>3</v>
      </c>
      <c r="G56" t="s">
        <v>4984</v>
      </c>
      <c r="H56" t="s">
        <v>445</v>
      </c>
      <c r="I56" t="s">
        <v>492</v>
      </c>
      <c r="J56" t="s">
        <v>6497</v>
      </c>
      <c r="L56">
        <f>IFERROR(INDEX(所属情報!$E:$E,MATCH(男子登録情報!A56,所属情報!$A:$A,0)),"")</f>
        <v>492218</v>
      </c>
      <c r="M56" t="str">
        <f t="shared" si="0"/>
        <v>立花　晟 (3)</v>
      </c>
      <c r="N56" t="str">
        <f t="shared" si="1"/>
        <v>ﾀﾁﾊﾞﾅ ｼﾞｮｳ</v>
      </c>
      <c r="O56" t="str">
        <f t="shared" si="2"/>
        <v>TACHIBANA Jo (05)</v>
      </c>
      <c r="P56">
        <f>IFERROR(INDEX(リスト!$AE:$AE,MATCH($G56,リスト!$AD:$AD,0)),"")</f>
        <v>49</v>
      </c>
      <c r="Q56" t="str">
        <f>IFERROR(INDEX(リスト!$AH:$AH,MATCH($J56,リスト!$AG:$AG,0)),"")</f>
        <v>JPN</v>
      </c>
      <c r="R56" s="118" t="str">
        <f>IF($B56="","",TEXT(RIGHT($E56,6)*1000+COUNTIF($E$2:$E56,$E56),"000000000"))</f>
        <v>051103002</v>
      </c>
    </row>
    <row r="57" spans="1:18" customFormat="1" x14ac:dyDescent="0.45">
      <c r="A57" t="s">
        <v>385</v>
      </c>
      <c r="B57">
        <v>56</v>
      </c>
      <c r="C57" t="s">
        <v>3239</v>
      </c>
      <c r="D57" t="s">
        <v>3240</v>
      </c>
      <c r="E57">
        <v>20050529</v>
      </c>
      <c r="F57">
        <v>3</v>
      </c>
      <c r="G57" t="s">
        <v>4982</v>
      </c>
      <c r="H57" t="s">
        <v>665</v>
      </c>
      <c r="I57" t="s">
        <v>150</v>
      </c>
      <c r="J57" t="s">
        <v>6497</v>
      </c>
      <c r="L57">
        <f>IFERROR(INDEX(所属情報!$E:$E,MATCH(男子登録情報!A57,所属情報!$A:$A,0)),"")</f>
        <v>492218</v>
      </c>
      <c r="M57" t="str">
        <f t="shared" si="0"/>
        <v>浦川　尚樹 (3)</v>
      </c>
      <c r="N57" t="str">
        <f t="shared" si="1"/>
        <v>ｳﾗｶﾜ ﾅｵｷ</v>
      </c>
      <c r="O57" t="str">
        <f t="shared" si="2"/>
        <v>URAKAWA Naoki (05)</v>
      </c>
      <c r="P57">
        <f>IFERROR(INDEX(リスト!$AE:$AE,MATCH($G57,リスト!$AD:$AD,0)),"")</f>
        <v>26</v>
      </c>
      <c r="Q57" t="str">
        <f>IFERROR(INDEX(リスト!$AH:$AH,MATCH($J57,リスト!$AG:$AG,0)),"")</f>
        <v>JPN</v>
      </c>
      <c r="R57" s="118" t="str">
        <f>IF($B57="","",TEXT(RIGHT($E57,6)*1000+COUNTIF($E$2:$E57,$E57),"000000000"))</f>
        <v>050529001</v>
      </c>
    </row>
    <row r="58" spans="1:18" customFormat="1" x14ac:dyDescent="0.45">
      <c r="A58" t="s">
        <v>385</v>
      </c>
      <c r="B58">
        <v>57</v>
      </c>
      <c r="C58" t="s">
        <v>3241</v>
      </c>
      <c r="D58" t="s">
        <v>3242</v>
      </c>
      <c r="E58">
        <v>20050818</v>
      </c>
      <c r="F58">
        <v>3</v>
      </c>
      <c r="G58" t="s">
        <v>4982</v>
      </c>
      <c r="H58" t="s">
        <v>4595</v>
      </c>
      <c r="I58" t="s">
        <v>129</v>
      </c>
      <c r="J58" t="s">
        <v>6497</v>
      </c>
      <c r="L58">
        <f>IFERROR(INDEX(所属情報!$E:$E,MATCH(男子登録情報!A58,所属情報!$A:$A,0)),"")</f>
        <v>492218</v>
      </c>
      <c r="M58" t="str">
        <f t="shared" si="0"/>
        <v>梅川　倖生 (3)</v>
      </c>
      <c r="N58" t="str">
        <f t="shared" si="1"/>
        <v>ｳﾒｶﾜ ｺｳｾｲ</v>
      </c>
      <c r="O58" t="str">
        <f t="shared" si="2"/>
        <v>UMEKAWA Kosei (05)</v>
      </c>
      <c r="P58">
        <f>IFERROR(INDEX(リスト!$AE:$AE,MATCH($G58,リスト!$AD:$AD,0)),"")</f>
        <v>26</v>
      </c>
      <c r="Q58" t="str">
        <f>IFERROR(INDEX(リスト!$AH:$AH,MATCH($J58,リスト!$AG:$AG,0)),"")</f>
        <v>JPN</v>
      </c>
      <c r="R58" s="118" t="str">
        <f>IF($B58="","",TEXT(RIGHT($E58,6)*1000+COUNTIF($E$2:$E58,$E58),"000000000"))</f>
        <v>050818001</v>
      </c>
    </row>
    <row r="59" spans="1:18" customFormat="1" x14ac:dyDescent="0.45">
      <c r="A59" t="s">
        <v>385</v>
      </c>
      <c r="B59">
        <v>58</v>
      </c>
      <c r="C59" t="s">
        <v>3243</v>
      </c>
      <c r="D59" t="s">
        <v>3244</v>
      </c>
      <c r="E59">
        <v>20050422</v>
      </c>
      <c r="F59">
        <v>3</v>
      </c>
      <c r="G59" t="s">
        <v>4975</v>
      </c>
      <c r="H59" t="s">
        <v>1326</v>
      </c>
      <c r="I59" t="s">
        <v>228</v>
      </c>
      <c r="J59" t="s">
        <v>6497</v>
      </c>
      <c r="L59">
        <f>IFERROR(INDEX(所属情報!$E:$E,MATCH(男子登録情報!A59,所属情報!$A:$A,0)),"")</f>
        <v>492218</v>
      </c>
      <c r="M59" t="str">
        <f t="shared" si="0"/>
        <v>諸岡　俊亮 (3)</v>
      </c>
      <c r="N59" t="str">
        <f t="shared" si="1"/>
        <v>ﾓﾛｵｶ ｼｭﾝｽｹ</v>
      </c>
      <c r="O59" t="str">
        <f t="shared" si="2"/>
        <v>MOROOKA Shunsuke (05)</v>
      </c>
      <c r="P59">
        <f>IFERROR(INDEX(リスト!$AE:$AE,MATCH($G59,リスト!$AD:$AD,0)),"")</f>
        <v>28</v>
      </c>
      <c r="Q59" t="str">
        <f>IFERROR(INDEX(リスト!$AH:$AH,MATCH($J59,リスト!$AG:$AG,0)),"")</f>
        <v>JPN</v>
      </c>
      <c r="R59" s="118" t="str">
        <f>IF($B59="","",TEXT(RIGHT($E59,6)*1000+COUNTIF($E$2:$E59,$E59),"000000000"))</f>
        <v>050422001</v>
      </c>
    </row>
    <row r="60" spans="1:18" customFormat="1" x14ac:dyDescent="0.45">
      <c r="A60" t="s">
        <v>385</v>
      </c>
      <c r="B60">
        <v>59</v>
      </c>
      <c r="C60" t="s">
        <v>3245</v>
      </c>
      <c r="D60" t="s">
        <v>3246</v>
      </c>
      <c r="E60">
        <v>20050801</v>
      </c>
      <c r="F60">
        <v>3</v>
      </c>
      <c r="G60" t="s">
        <v>4976</v>
      </c>
      <c r="H60" t="s">
        <v>102</v>
      </c>
      <c r="I60" t="s">
        <v>4596</v>
      </c>
      <c r="J60" t="s">
        <v>6497</v>
      </c>
      <c r="L60">
        <f>IFERROR(INDEX(所属情報!$E:$E,MATCH(男子登録情報!A60,所属情報!$A:$A,0)),"")</f>
        <v>492218</v>
      </c>
      <c r="M60" t="str">
        <f t="shared" si="0"/>
        <v>中村　綸之介 (3)</v>
      </c>
      <c r="N60" t="str">
        <f t="shared" si="1"/>
        <v>ﾅｶﾑﾗ ﾘﾝﾉｽｹ</v>
      </c>
      <c r="O60" t="str">
        <f t="shared" si="2"/>
        <v>NAKAMURA Rinnosuke (05)</v>
      </c>
      <c r="P60">
        <f>IFERROR(INDEX(リスト!$AE:$AE,MATCH($G60,リスト!$AD:$AD,0)),"")</f>
        <v>27</v>
      </c>
      <c r="Q60" t="str">
        <f>IFERROR(INDEX(リスト!$AH:$AH,MATCH($J60,リスト!$AG:$AG,0)),"")</f>
        <v>JPN</v>
      </c>
      <c r="R60" s="118" t="str">
        <f>IF($B60="","",TEXT(RIGHT($E60,6)*1000+COUNTIF($E$2:$E60,$E60),"000000000"))</f>
        <v>050801001</v>
      </c>
    </row>
    <row r="61" spans="1:18" customFormat="1" x14ac:dyDescent="0.45">
      <c r="A61" t="s">
        <v>385</v>
      </c>
      <c r="B61">
        <v>60</v>
      </c>
      <c r="C61" t="s">
        <v>3247</v>
      </c>
      <c r="D61" t="s">
        <v>3248</v>
      </c>
      <c r="E61">
        <v>20050808</v>
      </c>
      <c r="F61">
        <v>3</v>
      </c>
      <c r="G61" t="s">
        <v>4976</v>
      </c>
      <c r="H61" t="s">
        <v>427</v>
      </c>
      <c r="I61" t="s">
        <v>47</v>
      </c>
      <c r="J61" t="s">
        <v>6497</v>
      </c>
      <c r="L61">
        <f>IFERROR(INDEX(所属情報!$E:$E,MATCH(男子登録情報!A61,所属情報!$A:$A,0)),"")</f>
        <v>492218</v>
      </c>
      <c r="M61" t="str">
        <f t="shared" si="0"/>
        <v>中井　大地 (3)</v>
      </c>
      <c r="N61" t="str">
        <f t="shared" si="1"/>
        <v>ﾅｶｲ ﾀﾞｲﾁ</v>
      </c>
      <c r="O61" t="str">
        <f t="shared" si="2"/>
        <v>NAKAI Daichi (05)</v>
      </c>
      <c r="P61">
        <f>IFERROR(INDEX(リスト!$AE:$AE,MATCH($G61,リスト!$AD:$AD,0)),"")</f>
        <v>27</v>
      </c>
      <c r="Q61" t="str">
        <f>IFERROR(INDEX(リスト!$AH:$AH,MATCH($J61,リスト!$AG:$AG,0)),"")</f>
        <v>JPN</v>
      </c>
      <c r="R61" s="118" t="str">
        <f>IF($B61="","",TEXT(RIGHT($E61,6)*1000+COUNTIF($E$2:$E61,$E61),"000000000"))</f>
        <v>050808001</v>
      </c>
    </row>
    <row r="62" spans="1:18" customFormat="1" x14ac:dyDescent="0.45">
      <c r="A62" t="s">
        <v>385</v>
      </c>
      <c r="B62">
        <v>61</v>
      </c>
      <c r="C62" t="s">
        <v>3249</v>
      </c>
      <c r="D62" t="s">
        <v>3250</v>
      </c>
      <c r="E62">
        <v>20050824</v>
      </c>
      <c r="F62">
        <v>3</v>
      </c>
      <c r="G62" t="s">
        <v>4976</v>
      </c>
      <c r="H62" t="s">
        <v>475</v>
      </c>
      <c r="I62" t="s">
        <v>147</v>
      </c>
      <c r="J62" t="s">
        <v>6497</v>
      </c>
      <c r="L62">
        <f>IFERROR(INDEX(所属情報!$E:$E,MATCH(男子登録情報!A62,所属情報!$A:$A,0)),"")</f>
        <v>492218</v>
      </c>
      <c r="M62" t="str">
        <f t="shared" si="0"/>
        <v>嶋田　樹 (3)</v>
      </c>
      <c r="N62" t="str">
        <f t="shared" si="1"/>
        <v>ｼﾏﾀﾞ ｲﾂｷ</v>
      </c>
      <c r="O62" t="str">
        <f t="shared" si="2"/>
        <v>SHIMADA Itsuki (05)</v>
      </c>
      <c r="P62">
        <f>IFERROR(INDEX(リスト!$AE:$AE,MATCH($G62,リスト!$AD:$AD,0)),"")</f>
        <v>27</v>
      </c>
      <c r="Q62" t="str">
        <f>IFERROR(INDEX(リスト!$AH:$AH,MATCH($J62,リスト!$AG:$AG,0)),"")</f>
        <v>JPN</v>
      </c>
      <c r="R62" s="118" t="str">
        <f>IF($B62="","",TEXT(RIGHT($E62,6)*1000+COUNTIF($E$2:$E62,$E62),"000000000"))</f>
        <v>050824001</v>
      </c>
    </row>
    <row r="63" spans="1:18" customFormat="1" x14ac:dyDescent="0.45">
      <c r="A63" t="s">
        <v>385</v>
      </c>
      <c r="B63">
        <v>62</v>
      </c>
      <c r="C63" t="s">
        <v>3251</v>
      </c>
      <c r="D63" t="s">
        <v>3252</v>
      </c>
      <c r="E63">
        <v>20050720</v>
      </c>
      <c r="F63">
        <v>3</v>
      </c>
      <c r="G63" t="s">
        <v>4979</v>
      </c>
      <c r="H63" t="s">
        <v>4597</v>
      </c>
      <c r="I63" t="s">
        <v>47</v>
      </c>
      <c r="J63" t="s">
        <v>6497</v>
      </c>
      <c r="L63">
        <f>IFERROR(INDEX(所属情報!$E:$E,MATCH(男子登録情報!A63,所属情報!$A:$A,0)),"")</f>
        <v>492218</v>
      </c>
      <c r="M63" t="str">
        <f t="shared" si="0"/>
        <v>宮島　大地 (3)</v>
      </c>
      <c r="N63" t="str">
        <f t="shared" si="1"/>
        <v>ﾐﾔｼﾞﾏ ﾀﾞｲﾁ</v>
      </c>
      <c r="O63" t="str">
        <f t="shared" si="2"/>
        <v>MIYAJIMA Daichi (05)</v>
      </c>
      <c r="P63">
        <f>IFERROR(INDEX(リスト!$AE:$AE,MATCH($G63,リスト!$AD:$AD,0)),"")</f>
        <v>29</v>
      </c>
      <c r="Q63" t="str">
        <f>IFERROR(INDEX(リスト!$AH:$AH,MATCH($J63,リスト!$AG:$AG,0)),"")</f>
        <v>JPN</v>
      </c>
      <c r="R63" s="118" t="str">
        <f>IF($B63="","",TEXT(RIGHT($E63,6)*1000+COUNTIF($E$2:$E63,$E63),"000000000"))</f>
        <v>050720001</v>
      </c>
    </row>
    <row r="64" spans="1:18" customFormat="1" x14ac:dyDescent="0.45">
      <c r="A64" t="s">
        <v>385</v>
      </c>
      <c r="B64">
        <v>63</v>
      </c>
      <c r="C64" t="s">
        <v>3253</v>
      </c>
      <c r="D64" t="s">
        <v>3254</v>
      </c>
      <c r="E64">
        <v>20051026</v>
      </c>
      <c r="F64">
        <v>3</v>
      </c>
      <c r="G64" t="s">
        <v>4977</v>
      </c>
      <c r="H64" t="s">
        <v>100</v>
      </c>
      <c r="I64" t="s">
        <v>505</v>
      </c>
      <c r="J64" t="s">
        <v>6497</v>
      </c>
      <c r="L64">
        <f>IFERROR(INDEX(所属情報!$E:$E,MATCH(男子登録情報!A64,所属情報!$A:$A,0)),"")</f>
        <v>492218</v>
      </c>
      <c r="M64" t="str">
        <f t="shared" si="0"/>
        <v>田中　雅久 (3)</v>
      </c>
      <c r="N64" t="str">
        <f t="shared" si="1"/>
        <v>ﾀﾅｶ ｶﾞｸ</v>
      </c>
      <c r="O64" t="str">
        <f t="shared" si="2"/>
        <v>TANAKA Gaku (05)</v>
      </c>
      <c r="P64">
        <f>IFERROR(INDEX(リスト!$AE:$AE,MATCH($G64,リスト!$AD:$AD,0)),"")</f>
        <v>34</v>
      </c>
      <c r="Q64" t="str">
        <f>IFERROR(INDEX(リスト!$AH:$AH,MATCH($J64,リスト!$AG:$AG,0)),"")</f>
        <v>JPN</v>
      </c>
      <c r="R64" s="118" t="str">
        <f>IF($B64="","",TEXT(RIGHT($E64,6)*1000+COUNTIF($E$2:$E64,$E64),"000000000"))</f>
        <v>051026001</v>
      </c>
    </row>
    <row r="65" spans="1:18" customFormat="1" x14ac:dyDescent="0.45">
      <c r="A65" t="s">
        <v>385</v>
      </c>
      <c r="B65">
        <v>64</v>
      </c>
      <c r="C65" t="s">
        <v>3255</v>
      </c>
      <c r="D65" t="s">
        <v>3256</v>
      </c>
      <c r="E65">
        <v>20060131</v>
      </c>
      <c r="F65">
        <v>3</v>
      </c>
      <c r="G65" t="s">
        <v>4985</v>
      </c>
      <c r="H65" t="s">
        <v>4598</v>
      </c>
      <c r="I65" t="s">
        <v>4599</v>
      </c>
      <c r="J65" t="s">
        <v>6497</v>
      </c>
      <c r="L65">
        <f>IFERROR(INDEX(所属情報!$E:$E,MATCH(男子登録情報!A65,所属情報!$A:$A,0)),"")</f>
        <v>492218</v>
      </c>
      <c r="M65" t="str">
        <f t="shared" si="0"/>
        <v>大澤　茶汰 (3)</v>
      </c>
      <c r="N65" t="str">
        <f t="shared" si="1"/>
        <v>ｵｵｻﾜ ﾁｬﾀ</v>
      </c>
      <c r="O65" t="str">
        <f t="shared" si="2"/>
        <v>OSAWA Chata (06)</v>
      </c>
      <c r="P65">
        <f>IFERROR(INDEX(リスト!$AE:$AE,MATCH($G65,リスト!$AD:$AD,0)),"")</f>
        <v>22</v>
      </c>
      <c r="Q65" t="str">
        <f>IFERROR(INDEX(リスト!$AH:$AH,MATCH($J65,リスト!$AG:$AG,0)),"")</f>
        <v>JPN</v>
      </c>
      <c r="R65" s="118" t="str">
        <f>IF($B65="","",TEXT(RIGHT($E65,6)*1000+COUNTIF($E$2:$E65,$E65),"000000000"))</f>
        <v>060131001</v>
      </c>
    </row>
    <row r="66" spans="1:18" customFormat="1" x14ac:dyDescent="0.45">
      <c r="A66" t="s">
        <v>385</v>
      </c>
      <c r="B66">
        <v>65</v>
      </c>
      <c r="C66" t="s">
        <v>3257</v>
      </c>
      <c r="D66" t="s">
        <v>3258</v>
      </c>
      <c r="E66">
        <v>20050614</v>
      </c>
      <c r="F66">
        <v>3</v>
      </c>
      <c r="G66" t="s">
        <v>4976</v>
      </c>
      <c r="H66" t="s">
        <v>4600</v>
      </c>
      <c r="I66" t="s">
        <v>171</v>
      </c>
      <c r="J66" t="s">
        <v>6497</v>
      </c>
      <c r="L66">
        <f>IFERROR(INDEX(所属情報!$E:$E,MATCH(男子登録情報!A66,所属情報!$A:$A,0)),"")</f>
        <v>492218</v>
      </c>
      <c r="M66" t="str">
        <f t="shared" si="0"/>
        <v>勝田　優翔 (3)</v>
      </c>
      <c r="N66" t="str">
        <f t="shared" si="1"/>
        <v>ｶﾂﾀﾞ ﾕｳﾄ</v>
      </c>
      <c r="O66" t="str">
        <f t="shared" si="2"/>
        <v>KATSUDA Yuto (05)</v>
      </c>
      <c r="P66">
        <f>IFERROR(INDEX(リスト!$AE:$AE,MATCH($G66,リスト!$AD:$AD,0)),"")</f>
        <v>27</v>
      </c>
      <c r="Q66" t="str">
        <f>IFERROR(INDEX(リスト!$AH:$AH,MATCH($J66,リスト!$AG:$AG,0)),"")</f>
        <v>JPN</v>
      </c>
      <c r="R66" s="118" t="str">
        <f>IF($B66="","",TEXT(RIGHT($E66,6)*1000+COUNTIF($E$2:$E66,$E66),"000000000"))</f>
        <v>050614001</v>
      </c>
    </row>
    <row r="67" spans="1:18" customFormat="1" x14ac:dyDescent="0.45">
      <c r="A67" t="s">
        <v>385</v>
      </c>
      <c r="B67">
        <v>66</v>
      </c>
      <c r="C67" t="s">
        <v>3259</v>
      </c>
      <c r="D67" t="s">
        <v>3260</v>
      </c>
      <c r="E67">
        <v>20050411</v>
      </c>
      <c r="F67">
        <v>3</v>
      </c>
      <c r="G67" t="s">
        <v>4986</v>
      </c>
      <c r="H67" t="s">
        <v>458</v>
      </c>
      <c r="I67" t="s">
        <v>504</v>
      </c>
      <c r="J67" t="s">
        <v>6497</v>
      </c>
      <c r="L67">
        <f>IFERROR(INDEX(所属情報!$E:$E,MATCH(男子登録情報!A67,所属情報!$A:$A,0)),"")</f>
        <v>492218</v>
      </c>
      <c r="M67" t="str">
        <f t="shared" ref="M67:M130" si="3">$C67&amp;" "&amp;"("&amp;$F67&amp;")"</f>
        <v>金子　陽一 (3)</v>
      </c>
      <c r="N67" t="str">
        <f t="shared" ref="N67:N130" si="4">$D67</f>
        <v>ｶﾈｺ ﾋﾛｶｽﾞ</v>
      </c>
      <c r="O67" t="str">
        <f t="shared" ref="O67:O130" si="5">$H67&amp;" "&amp;$I67&amp;" "&amp;"("&amp;MID($E67,3,2)&amp;")"</f>
        <v>KANEKO Hirokazu (05)</v>
      </c>
      <c r="P67">
        <f>IFERROR(INDEX(リスト!$AE:$AE,MATCH($G67,リスト!$AD:$AD,0)),"")</f>
        <v>12</v>
      </c>
      <c r="Q67" t="str">
        <f>IFERROR(INDEX(リスト!$AH:$AH,MATCH($J67,リスト!$AG:$AG,0)),"")</f>
        <v>JPN</v>
      </c>
      <c r="R67" s="118" t="str">
        <f>IF($B67="","",TEXT(RIGHT($E67,6)*1000+COUNTIF($E$2:$E67,$E67),"000000000"))</f>
        <v>050411001</v>
      </c>
    </row>
    <row r="68" spans="1:18" customFormat="1" x14ac:dyDescent="0.45">
      <c r="A68" t="s">
        <v>385</v>
      </c>
      <c r="B68">
        <v>67</v>
      </c>
      <c r="C68" t="s">
        <v>3261</v>
      </c>
      <c r="D68" t="s">
        <v>3262</v>
      </c>
      <c r="E68">
        <v>20051209</v>
      </c>
      <c r="F68">
        <v>3</v>
      </c>
      <c r="G68" t="s">
        <v>4982</v>
      </c>
      <c r="H68" t="s">
        <v>155</v>
      </c>
      <c r="I68" t="s">
        <v>215</v>
      </c>
      <c r="J68" t="s">
        <v>6497</v>
      </c>
      <c r="L68">
        <f>IFERROR(INDEX(所属情報!$E:$E,MATCH(男子登録情報!A68,所属情報!$A:$A,0)),"")</f>
        <v>492218</v>
      </c>
      <c r="M68" t="str">
        <f t="shared" si="3"/>
        <v>福田　鷹飛 (3)</v>
      </c>
      <c r="N68" t="str">
        <f t="shared" si="4"/>
        <v>ﾌｸﾀﾞ ﾀｶﾄ</v>
      </c>
      <c r="O68" t="str">
        <f t="shared" si="5"/>
        <v>FUKUDA Takato (05)</v>
      </c>
      <c r="P68">
        <f>IFERROR(INDEX(リスト!$AE:$AE,MATCH($G68,リスト!$AD:$AD,0)),"")</f>
        <v>26</v>
      </c>
      <c r="Q68" t="str">
        <f>IFERROR(INDEX(リスト!$AH:$AH,MATCH($J68,リスト!$AG:$AG,0)),"")</f>
        <v>JPN</v>
      </c>
      <c r="R68" s="118" t="str">
        <f>IF($B68="","",TEXT(RIGHT($E68,6)*1000+COUNTIF($E$2:$E68,$E68),"000000000"))</f>
        <v>051209001</v>
      </c>
    </row>
    <row r="69" spans="1:18" customFormat="1" x14ac:dyDescent="0.45">
      <c r="A69" t="s">
        <v>385</v>
      </c>
      <c r="B69">
        <v>68</v>
      </c>
      <c r="C69" t="s">
        <v>3263</v>
      </c>
      <c r="D69" t="s">
        <v>3264</v>
      </c>
      <c r="E69">
        <v>20060123</v>
      </c>
      <c r="F69">
        <v>3</v>
      </c>
      <c r="G69" t="s">
        <v>4975</v>
      </c>
      <c r="H69" t="s">
        <v>105</v>
      </c>
      <c r="I69" t="s">
        <v>672</v>
      </c>
      <c r="J69" t="s">
        <v>6497</v>
      </c>
      <c r="L69">
        <f>IFERROR(INDEX(所属情報!$E:$E,MATCH(男子登録情報!A69,所属情報!$A:$A,0)),"")</f>
        <v>492218</v>
      </c>
      <c r="M69" t="str">
        <f t="shared" si="3"/>
        <v>齋藤　未侑 (3)</v>
      </c>
      <c r="N69" t="str">
        <f t="shared" si="4"/>
        <v>ｻｲﾄｳ ﾐﾕｳ</v>
      </c>
      <c r="O69" t="str">
        <f t="shared" si="5"/>
        <v>SAITO Miyu (06)</v>
      </c>
      <c r="P69">
        <f>IFERROR(INDEX(リスト!$AE:$AE,MATCH($G69,リスト!$AD:$AD,0)),"")</f>
        <v>28</v>
      </c>
      <c r="Q69" t="str">
        <f>IFERROR(INDEX(リスト!$AH:$AH,MATCH($J69,リスト!$AG:$AG,0)),"")</f>
        <v>JPN</v>
      </c>
      <c r="R69" s="118" t="str">
        <f>IF($B69="","",TEXT(RIGHT($E69,6)*1000+COUNTIF($E$2:$E69,$E69),"000000000"))</f>
        <v>060123001</v>
      </c>
    </row>
    <row r="70" spans="1:18" customFormat="1" x14ac:dyDescent="0.45">
      <c r="A70" t="s">
        <v>385</v>
      </c>
      <c r="B70">
        <v>69</v>
      </c>
      <c r="C70" t="s">
        <v>3265</v>
      </c>
      <c r="D70" t="s">
        <v>3266</v>
      </c>
      <c r="E70">
        <v>20040908</v>
      </c>
      <c r="F70">
        <v>3</v>
      </c>
      <c r="G70" t="s">
        <v>4975</v>
      </c>
      <c r="H70" t="s">
        <v>70</v>
      </c>
      <c r="I70" t="s">
        <v>236</v>
      </c>
      <c r="J70" t="s">
        <v>6497</v>
      </c>
      <c r="L70">
        <f>IFERROR(INDEX(所属情報!$E:$E,MATCH(男子登録情報!A70,所属情報!$A:$A,0)),"")</f>
        <v>492218</v>
      </c>
      <c r="M70" t="str">
        <f t="shared" si="3"/>
        <v>上田　泰成 (3)</v>
      </c>
      <c r="N70" t="str">
        <f t="shared" si="4"/>
        <v>ｳｴﾀﾞ ﾀｲｾｲ</v>
      </c>
      <c r="O70" t="str">
        <f t="shared" si="5"/>
        <v>UEDA Taisei (04)</v>
      </c>
      <c r="P70">
        <f>IFERROR(INDEX(リスト!$AE:$AE,MATCH($G70,リスト!$AD:$AD,0)),"")</f>
        <v>28</v>
      </c>
      <c r="Q70" t="str">
        <f>IFERROR(INDEX(リスト!$AH:$AH,MATCH($J70,リスト!$AG:$AG,0)),"")</f>
        <v>JPN</v>
      </c>
      <c r="R70" s="118" t="str">
        <f>IF($B70="","",TEXT(RIGHT($E70,6)*1000+COUNTIF($E$2:$E70,$E70),"000000000"))</f>
        <v>040908001</v>
      </c>
    </row>
    <row r="71" spans="1:18" customFormat="1" x14ac:dyDescent="0.45">
      <c r="A71" t="s">
        <v>385</v>
      </c>
      <c r="B71">
        <v>70</v>
      </c>
      <c r="C71" t="s">
        <v>4987</v>
      </c>
      <c r="D71" t="s">
        <v>3267</v>
      </c>
      <c r="E71">
        <v>20050502</v>
      </c>
      <c r="F71">
        <v>3</v>
      </c>
      <c r="G71" t="s">
        <v>4988</v>
      </c>
      <c r="H71" t="s">
        <v>4601</v>
      </c>
      <c r="I71" t="s">
        <v>243</v>
      </c>
      <c r="J71" t="s">
        <v>6497</v>
      </c>
      <c r="L71">
        <f>IFERROR(INDEX(所属情報!$E:$E,MATCH(男子登録情報!A71,所属情報!$A:$A,0)),"")</f>
        <v>492218</v>
      </c>
      <c r="M71" t="str">
        <f t="shared" si="3"/>
        <v>蒋田　誠志 (3)</v>
      </c>
      <c r="N71" t="str">
        <f t="shared" si="4"/>
        <v>ｺﾓﾀﾞ ﾏｻﾕｷ</v>
      </c>
      <c r="O71" t="str">
        <f t="shared" si="5"/>
        <v>KOMODA Masayuki (05)</v>
      </c>
      <c r="P71">
        <f>IFERROR(INDEX(リスト!$AE:$AE,MATCH($G71,リスト!$AD:$AD,0)),"")</f>
        <v>40</v>
      </c>
      <c r="Q71" t="str">
        <f>IFERROR(INDEX(リスト!$AH:$AH,MATCH($J71,リスト!$AG:$AG,0)),"")</f>
        <v>JPN</v>
      </c>
      <c r="R71" s="118" t="str">
        <f>IF($B71="","",TEXT(RIGHT($E71,6)*1000+COUNTIF($E$2:$E71,$E71),"000000000"))</f>
        <v>050502001</v>
      </c>
    </row>
    <row r="72" spans="1:18" customFormat="1" x14ac:dyDescent="0.45">
      <c r="A72" t="s">
        <v>385</v>
      </c>
      <c r="B72">
        <v>71</v>
      </c>
      <c r="C72" t="s">
        <v>3268</v>
      </c>
      <c r="D72" t="s">
        <v>3269</v>
      </c>
      <c r="E72">
        <v>20050907</v>
      </c>
      <c r="F72">
        <v>3</v>
      </c>
      <c r="G72" t="s">
        <v>4979</v>
      </c>
      <c r="H72" t="s">
        <v>4602</v>
      </c>
      <c r="I72" t="s">
        <v>544</v>
      </c>
      <c r="J72" t="s">
        <v>6497</v>
      </c>
      <c r="L72">
        <f>IFERROR(INDEX(所属情報!$E:$E,MATCH(男子登録情報!A72,所属情報!$A:$A,0)),"")</f>
        <v>492218</v>
      </c>
      <c r="M72" t="str">
        <f t="shared" si="3"/>
        <v>戸島　清太 (3)</v>
      </c>
      <c r="N72" t="str">
        <f t="shared" si="4"/>
        <v>ﾄｼﾏ ｾｲﾀ</v>
      </c>
      <c r="O72" t="str">
        <f t="shared" si="5"/>
        <v>TOSHIMA Seita (05)</v>
      </c>
      <c r="P72">
        <f>IFERROR(INDEX(リスト!$AE:$AE,MATCH($G72,リスト!$AD:$AD,0)),"")</f>
        <v>29</v>
      </c>
      <c r="Q72" t="str">
        <f>IFERROR(INDEX(リスト!$AH:$AH,MATCH($J72,リスト!$AG:$AG,0)),"")</f>
        <v>JPN</v>
      </c>
      <c r="R72" s="118" t="str">
        <f>IF($B72="","",TEXT(RIGHT($E72,6)*1000+COUNTIF($E$2:$E72,$E72),"000000000"))</f>
        <v>050907001</v>
      </c>
    </row>
    <row r="73" spans="1:18" customFormat="1" x14ac:dyDescent="0.45">
      <c r="A73" t="s">
        <v>385</v>
      </c>
      <c r="B73">
        <v>72</v>
      </c>
      <c r="C73" t="s">
        <v>3270</v>
      </c>
      <c r="D73" t="s">
        <v>3271</v>
      </c>
      <c r="E73">
        <v>20050522</v>
      </c>
      <c r="F73">
        <v>3</v>
      </c>
      <c r="G73" t="s">
        <v>4976</v>
      </c>
      <c r="H73" t="s">
        <v>230</v>
      </c>
      <c r="I73" t="s">
        <v>175</v>
      </c>
      <c r="J73" t="s">
        <v>6497</v>
      </c>
      <c r="L73">
        <f>IFERROR(INDEX(所属情報!$E:$E,MATCH(男子登録情報!A73,所属情報!$A:$A,0)),"")</f>
        <v>492218</v>
      </c>
      <c r="M73" t="str">
        <f t="shared" si="3"/>
        <v>岸本　大輝 (3)</v>
      </c>
      <c r="N73" t="str">
        <f t="shared" si="4"/>
        <v>ｷｼﾓﾄ ﾀﾞｲｷ</v>
      </c>
      <c r="O73" t="str">
        <f t="shared" si="5"/>
        <v>KISHIMOTO Daiki (05)</v>
      </c>
      <c r="P73">
        <f>IFERROR(INDEX(リスト!$AE:$AE,MATCH($G73,リスト!$AD:$AD,0)),"")</f>
        <v>27</v>
      </c>
      <c r="Q73" t="str">
        <f>IFERROR(INDEX(リスト!$AH:$AH,MATCH($J73,リスト!$AG:$AG,0)),"")</f>
        <v>JPN</v>
      </c>
      <c r="R73" s="118" t="str">
        <f>IF($B73="","",TEXT(RIGHT($E73,6)*1000+COUNTIF($E$2:$E73,$E73),"000000000"))</f>
        <v>050522001</v>
      </c>
    </row>
    <row r="74" spans="1:18" customFormat="1" x14ac:dyDescent="0.45">
      <c r="A74" t="s">
        <v>385</v>
      </c>
      <c r="B74">
        <v>73</v>
      </c>
      <c r="C74" t="s">
        <v>3272</v>
      </c>
      <c r="D74" t="s">
        <v>3273</v>
      </c>
      <c r="E74">
        <v>20050626</v>
      </c>
      <c r="F74">
        <v>3</v>
      </c>
      <c r="G74" t="s">
        <v>4976</v>
      </c>
      <c r="H74" t="s">
        <v>4603</v>
      </c>
      <c r="I74" t="s">
        <v>1931</v>
      </c>
      <c r="J74" t="s">
        <v>6497</v>
      </c>
      <c r="L74">
        <f>IFERROR(INDEX(所属情報!$E:$E,MATCH(男子登録情報!A74,所属情報!$A:$A,0)),"")</f>
        <v>492218</v>
      </c>
      <c r="M74" t="str">
        <f t="shared" si="3"/>
        <v>釣田　要 (3)</v>
      </c>
      <c r="N74" t="str">
        <f t="shared" si="4"/>
        <v>ﾂﾙﾀ ｶﾅﾒ</v>
      </c>
      <c r="O74" t="str">
        <f t="shared" si="5"/>
        <v>TSURUTA Kaname (05)</v>
      </c>
      <c r="P74">
        <f>IFERROR(INDEX(リスト!$AE:$AE,MATCH($G74,リスト!$AD:$AD,0)),"")</f>
        <v>27</v>
      </c>
      <c r="Q74" t="str">
        <f>IFERROR(INDEX(リスト!$AH:$AH,MATCH($J74,リスト!$AG:$AG,0)),"")</f>
        <v>JPN</v>
      </c>
      <c r="R74" s="118" t="str">
        <f>IF($B74="","",TEXT(RIGHT($E74,6)*1000+COUNTIF($E$2:$E74,$E74),"000000000"))</f>
        <v>050626001</v>
      </c>
    </row>
    <row r="75" spans="1:18" customFormat="1" x14ac:dyDescent="0.45">
      <c r="A75" t="s">
        <v>385</v>
      </c>
      <c r="B75">
        <v>74</v>
      </c>
      <c r="C75" t="s">
        <v>3274</v>
      </c>
      <c r="D75" t="s">
        <v>3275</v>
      </c>
      <c r="E75">
        <v>20050428</v>
      </c>
      <c r="F75">
        <v>3</v>
      </c>
      <c r="G75" t="s">
        <v>4989</v>
      </c>
      <c r="H75" t="s">
        <v>4604</v>
      </c>
      <c r="I75" t="s">
        <v>69</v>
      </c>
      <c r="J75" t="s">
        <v>6497</v>
      </c>
      <c r="L75">
        <f>IFERROR(INDEX(所属情報!$E:$E,MATCH(男子登録情報!A75,所属情報!$A:$A,0)),"")</f>
        <v>492218</v>
      </c>
      <c r="M75" t="str">
        <f t="shared" si="3"/>
        <v>楠神　隼翔 (3)</v>
      </c>
      <c r="N75" t="str">
        <f t="shared" si="4"/>
        <v>ｸｽｶﾐ ﾊﾔﾄ</v>
      </c>
      <c r="O75" t="str">
        <f t="shared" si="5"/>
        <v>KUSUKAMI Hayato (05)</v>
      </c>
      <c r="P75">
        <f>IFERROR(INDEX(リスト!$AE:$AE,MATCH($G75,リスト!$AD:$AD,0)),"")</f>
        <v>25</v>
      </c>
      <c r="Q75" t="str">
        <f>IFERROR(INDEX(リスト!$AH:$AH,MATCH($J75,リスト!$AG:$AG,0)),"")</f>
        <v>JPN</v>
      </c>
      <c r="R75" s="118" t="str">
        <f>IF($B75="","",TEXT(RIGHT($E75,6)*1000+COUNTIF($E$2:$E75,$E75),"000000000"))</f>
        <v>050428001</v>
      </c>
    </row>
    <row r="76" spans="1:18" customFormat="1" x14ac:dyDescent="0.45">
      <c r="A76" t="s">
        <v>385</v>
      </c>
      <c r="B76">
        <v>75</v>
      </c>
      <c r="C76" t="s">
        <v>3276</v>
      </c>
      <c r="D76" t="s">
        <v>3277</v>
      </c>
      <c r="E76">
        <v>20050808</v>
      </c>
      <c r="F76">
        <v>3</v>
      </c>
      <c r="G76" t="s">
        <v>4975</v>
      </c>
      <c r="H76" t="s">
        <v>282</v>
      </c>
      <c r="I76" t="s">
        <v>383</v>
      </c>
      <c r="J76" t="s">
        <v>6497</v>
      </c>
      <c r="L76">
        <f>IFERROR(INDEX(所属情報!$E:$E,MATCH(男子登録情報!A76,所属情報!$A:$A,0)),"")</f>
        <v>492218</v>
      </c>
      <c r="M76" t="str">
        <f t="shared" si="3"/>
        <v>和田　純弥 (3)</v>
      </c>
      <c r="N76" t="str">
        <f t="shared" si="4"/>
        <v>ﾜﾀﾞ ｼﾞｭﾝﾔ</v>
      </c>
      <c r="O76" t="str">
        <f t="shared" si="5"/>
        <v>WADA Junya (05)</v>
      </c>
      <c r="P76">
        <f>IFERROR(INDEX(リスト!$AE:$AE,MATCH($G76,リスト!$AD:$AD,0)),"")</f>
        <v>28</v>
      </c>
      <c r="Q76" t="str">
        <f>IFERROR(INDEX(リスト!$AH:$AH,MATCH($J76,リスト!$AG:$AG,0)),"")</f>
        <v>JPN</v>
      </c>
      <c r="R76" s="118" t="str">
        <f>IF($B76="","",TEXT(RIGHT($E76,6)*1000+COUNTIF($E$2:$E76,$E76),"000000000"))</f>
        <v>050808002</v>
      </c>
    </row>
    <row r="77" spans="1:18" customFormat="1" x14ac:dyDescent="0.45">
      <c r="A77" t="s">
        <v>385</v>
      </c>
      <c r="B77">
        <v>76</v>
      </c>
      <c r="C77" t="s">
        <v>3278</v>
      </c>
      <c r="D77" t="s">
        <v>3279</v>
      </c>
      <c r="E77">
        <v>20051104</v>
      </c>
      <c r="F77">
        <v>3</v>
      </c>
      <c r="G77" t="s">
        <v>4976</v>
      </c>
      <c r="H77" t="s">
        <v>172</v>
      </c>
      <c r="I77" t="s">
        <v>4605</v>
      </c>
      <c r="J77" t="s">
        <v>6497</v>
      </c>
      <c r="L77">
        <f>IFERROR(INDEX(所属情報!$E:$E,MATCH(男子登録情報!A77,所属情報!$A:$A,0)),"")</f>
        <v>492218</v>
      </c>
      <c r="M77" t="str">
        <f t="shared" si="3"/>
        <v>松山　璃大 (3)</v>
      </c>
      <c r="N77" t="str">
        <f t="shared" si="4"/>
        <v>ﾏﾂﾔﾏ ﾘｵ</v>
      </c>
      <c r="O77" t="str">
        <f t="shared" si="5"/>
        <v>MATSUYAMA Rio (05)</v>
      </c>
      <c r="P77">
        <f>IFERROR(INDEX(リスト!$AE:$AE,MATCH($G77,リスト!$AD:$AD,0)),"")</f>
        <v>27</v>
      </c>
      <c r="Q77" t="str">
        <f>IFERROR(INDEX(リスト!$AH:$AH,MATCH($J77,リスト!$AG:$AG,0)),"")</f>
        <v>JPN</v>
      </c>
      <c r="R77" s="118" t="str">
        <f>IF($B77="","",TEXT(RIGHT($E77,6)*1000+COUNTIF($E$2:$E77,$E77),"000000000"))</f>
        <v>051104001</v>
      </c>
    </row>
    <row r="78" spans="1:18" customFormat="1" x14ac:dyDescent="0.45">
      <c r="A78" t="s">
        <v>385</v>
      </c>
      <c r="B78">
        <v>77</v>
      </c>
      <c r="C78" t="s">
        <v>3280</v>
      </c>
      <c r="D78" t="s">
        <v>3281</v>
      </c>
      <c r="E78">
        <v>20061213</v>
      </c>
      <c r="F78">
        <v>2</v>
      </c>
      <c r="G78" t="s">
        <v>4976</v>
      </c>
      <c r="H78" t="s">
        <v>2956</v>
      </c>
      <c r="I78" t="s">
        <v>4606</v>
      </c>
      <c r="J78" t="s">
        <v>6497</v>
      </c>
      <c r="L78">
        <f>IFERROR(INDEX(所属情報!$E:$E,MATCH(男子登録情報!A78,所属情報!$A:$A,0)),"")</f>
        <v>492218</v>
      </c>
      <c r="M78" t="str">
        <f t="shared" si="3"/>
        <v>迫　悠真 (2)</v>
      </c>
      <c r="N78" t="str">
        <f t="shared" si="4"/>
        <v>ｻｺ ﾕｳｼﾝ</v>
      </c>
      <c r="O78" t="str">
        <f t="shared" si="5"/>
        <v>SAKO Yushin (06)</v>
      </c>
      <c r="P78">
        <f>IFERROR(INDEX(リスト!$AE:$AE,MATCH($G78,リスト!$AD:$AD,0)),"")</f>
        <v>27</v>
      </c>
      <c r="Q78" t="str">
        <f>IFERROR(INDEX(リスト!$AH:$AH,MATCH($J78,リスト!$AG:$AG,0)),"")</f>
        <v>JPN</v>
      </c>
      <c r="R78" s="118" t="str">
        <f>IF($B78="","",TEXT(RIGHT($E78,6)*1000+COUNTIF($E$2:$E78,$E78),"000000000"))</f>
        <v>061213001</v>
      </c>
    </row>
    <row r="79" spans="1:18" customFormat="1" x14ac:dyDescent="0.45">
      <c r="A79" t="s">
        <v>385</v>
      </c>
      <c r="B79">
        <v>78</v>
      </c>
      <c r="C79" t="s">
        <v>3282</v>
      </c>
      <c r="D79" t="s">
        <v>3283</v>
      </c>
      <c r="E79">
        <v>20070118</v>
      </c>
      <c r="F79">
        <v>2</v>
      </c>
      <c r="G79" t="s">
        <v>4989</v>
      </c>
      <c r="H79" t="s">
        <v>4607</v>
      </c>
      <c r="I79" t="s">
        <v>145</v>
      </c>
      <c r="J79" t="s">
        <v>6497</v>
      </c>
      <c r="L79">
        <f>IFERROR(INDEX(所属情報!$E:$E,MATCH(男子登録情報!A79,所属情報!$A:$A,0)),"")</f>
        <v>492218</v>
      </c>
      <c r="M79" t="str">
        <f t="shared" si="3"/>
        <v>信田　亮太 (2)</v>
      </c>
      <c r="N79" t="str">
        <f t="shared" si="4"/>
        <v>ｼﾉﾀﾞ ﾘｮｳﾀ</v>
      </c>
      <c r="O79" t="str">
        <f t="shared" si="5"/>
        <v>SHINODA Ryota (07)</v>
      </c>
      <c r="P79">
        <f>IFERROR(INDEX(リスト!$AE:$AE,MATCH($G79,リスト!$AD:$AD,0)),"")</f>
        <v>25</v>
      </c>
      <c r="Q79" t="str">
        <f>IFERROR(INDEX(リスト!$AH:$AH,MATCH($J79,リスト!$AG:$AG,0)),"")</f>
        <v>JPN</v>
      </c>
      <c r="R79" s="118" t="str">
        <f>IF($B79="","",TEXT(RIGHT($E79,6)*1000+COUNTIF($E$2:$E79,$E79),"000000000"))</f>
        <v>070118001</v>
      </c>
    </row>
    <row r="80" spans="1:18" customFormat="1" x14ac:dyDescent="0.45">
      <c r="A80" t="s">
        <v>385</v>
      </c>
      <c r="B80">
        <v>79</v>
      </c>
      <c r="C80" t="s">
        <v>3284</v>
      </c>
      <c r="D80" t="s">
        <v>3285</v>
      </c>
      <c r="E80">
        <v>20060507</v>
      </c>
      <c r="F80">
        <v>2</v>
      </c>
      <c r="G80" t="s">
        <v>4990</v>
      </c>
      <c r="H80" t="s">
        <v>4608</v>
      </c>
      <c r="I80" t="s">
        <v>152</v>
      </c>
      <c r="J80" t="s">
        <v>6497</v>
      </c>
      <c r="L80">
        <f>IFERROR(INDEX(所属情報!$E:$E,MATCH(男子登録情報!A80,所属情報!$A:$A,0)),"")</f>
        <v>492218</v>
      </c>
      <c r="M80" t="str">
        <f t="shared" si="3"/>
        <v>沼田　晃 (2)</v>
      </c>
      <c r="N80" t="str">
        <f t="shared" si="4"/>
        <v>ﾇﾏﾀ ﾋｶﾙ</v>
      </c>
      <c r="O80" t="str">
        <f t="shared" si="5"/>
        <v>NUMATA Hikaru (06)</v>
      </c>
      <c r="P80">
        <f>IFERROR(INDEX(リスト!$AE:$AE,MATCH($G80,リスト!$AD:$AD,0)),"")</f>
        <v>35</v>
      </c>
      <c r="Q80" t="str">
        <f>IFERROR(INDEX(リスト!$AH:$AH,MATCH($J80,リスト!$AG:$AG,0)),"")</f>
        <v>JPN</v>
      </c>
      <c r="R80" s="118" t="str">
        <f>IF($B80="","",TEXT(RIGHT($E80,6)*1000+COUNTIF($E$2:$E80,$E80),"000000000"))</f>
        <v>060507001</v>
      </c>
    </row>
    <row r="81" spans="1:18" customFormat="1" x14ac:dyDescent="0.45">
      <c r="A81" t="s">
        <v>385</v>
      </c>
      <c r="B81">
        <v>80</v>
      </c>
      <c r="C81" t="s">
        <v>3286</v>
      </c>
      <c r="D81" t="s">
        <v>3287</v>
      </c>
      <c r="E81">
        <v>20070214</v>
      </c>
      <c r="F81">
        <v>2</v>
      </c>
      <c r="G81" t="s">
        <v>4976</v>
      </c>
      <c r="H81" t="s">
        <v>4609</v>
      </c>
      <c r="I81" t="s">
        <v>4610</v>
      </c>
      <c r="J81" t="s">
        <v>6497</v>
      </c>
      <c r="L81">
        <f>IFERROR(INDEX(所属情報!$E:$E,MATCH(男子登録情報!A81,所属情報!$A:$A,0)),"")</f>
        <v>492218</v>
      </c>
      <c r="M81" t="str">
        <f t="shared" si="3"/>
        <v>アブラハム　光オシナチ (2)</v>
      </c>
      <c r="N81" t="str">
        <f t="shared" si="4"/>
        <v>ｱﾌﾞﾗﾊﾑ ﾋｶﾘｵｼﾅﾁ</v>
      </c>
      <c r="O81" t="str">
        <f t="shared" si="5"/>
        <v>ABRAHAM Hikariosinachi (07)</v>
      </c>
      <c r="P81">
        <f>IFERROR(INDEX(リスト!$AE:$AE,MATCH($G81,リスト!$AD:$AD,0)),"")</f>
        <v>27</v>
      </c>
      <c r="Q81" t="str">
        <f>IFERROR(INDEX(リスト!$AH:$AH,MATCH($J81,リスト!$AG:$AG,0)),"")</f>
        <v>JPN</v>
      </c>
      <c r="R81" s="118" t="str">
        <f>IF($B81="","",TEXT(RIGHT($E81,6)*1000+COUNTIF($E$2:$E81,$E81),"000000000"))</f>
        <v>070214001</v>
      </c>
    </row>
    <row r="82" spans="1:18" customFormat="1" x14ac:dyDescent="0.45">
      <c r="A82" t="s">
        <v>385</v>
      </c>
      <c r="B82">
        <v>81</v>
      </c>
      <c r="C82" t="s">
        <v>3288</v>
      </c>
      <c r="D82" t="s">
        <v>3289</v>
      </c>
      <c r="E82">
        <v>20060911</v>
      </c>
      <c r="F82">
        <v>2</v>
      </c>
      <c r="G82" t="s">
        <v>4979</v>
      </c>
      <c r="H82" t="s">
        <v>164</v>
      </c>
      <c r="I82" t="s">
        <v>53</v>
      </c>
      <c r="J82" t="s">
        <v>6497</v>
      </c>
      <c r="L82">
        <f>IFERROR(INDEX(所属情報!$E:$E,MATCH(男子登録情報!A82,所属情報!$A:$A,0)),"")</f>
        <v>492218</v>
      </c>
      <c r="M82" t="str">
        <f t="shared" si="3"/>
        <v>木村　公響 (2)</v>
      </c>
      <c r="N82" t="str">
        <f t="shared" si="4"/>
        <v>ｷﾑﾗ ｺｳｷ</v>
      </c>
      <c r="O82" t="str">
        <f t="shared" si="5"/>
        <v>KIMURA Koki (06)</v>
      </c>
      <c r="P82">
        <f>IFERROR(INDEX(リスト!$AE:$AE,MATCH($G82,リスト!$AD:$AD,0)),"")</f>
        <v>29</v>
      </c>
      <c r="Q82" t="str">
        <f>IFERROR(INDEX(リスト!$AH:$AH,MATCH($J82,リスト!$AG:$AG,0)),"")</f>
        <v>JPN</v>
      </c>
      <c r="R82" s="118" t="str">
        <f>IF($B82="","",TEXT(RIGHT($E82,6)*1000+COUNTIF($E$2:$E82,$E82),"000000000"))</f>
        <v>060911001</v>
      </c>
    </row>
    <row r="83" spans="1:18" customFormat="1" x14ac:dyDescent="0.45">
      <c r="A83" t="s">
        <v>385</v>
      </c>
      <c r="B83">
        <v>82</v>
      </c>
      <c r="C83" t="s">
        <v>3290</v>
      </c>
      <c r="D83" t="s">
        <v>3291</v>
      </c>
      <c r="E83">
        <v>20060928</v>
      </c>
      <c r="F83">
        <v>2</v>
      </c>
      <c r="G83" t="s">
        <v>4984</v>
      </c>
      <c r="H83" t="s">
        <v>156</v>
      </c>
      <c r="I83" t="s">
        <v>53</v>
      </c>
      <c r="J83" t="s">
        <v>6497</v>
      </c>
      <c r="L83">
        <f>IFERROR(INDEX(所属情報!$E:$E,MATCH(男子登録情報!A83,所属情報!$A:$A,0)),"")</f>
        <v>492218</v>
      </c>
      <c r="M83" t="str">
        <f t="shared" si="3"/>
        <v>佐々木　浩希 (2)</v>
      </c>
      <c r="N83" t="str">
        <f t="shared" si="4"/>
        <v>ｻｻｷ ｺｳｷ</v>
      </c>
      <c r="O83" t="str">
        <f t="shared" si="5"/>
        <v>SASAKI Koki (06)</v>
      </c>
      <c r="P83">
        <f>IFERROR(INDEX(リスト!$AE:$AE,MATCH($G83,リスト!$AD:$AD,0)),"")</f>
        <v>49</v>
      </c>
      <c r="Q83" t="str">
        <f>IFERROR(INDEX(リスト!$AH:$AH,MATCH($J83,リスト!$AG:$AG,0)),"")</f>
        <v>JPN</v>
      </c>
      <c r="R83" s="118" t="str">
        <f>IF($B83="","",TEXT(RIGHT($E83,6)*1000+COUNTIF($E$2:$E83,$E83),"000000000"))</f>
        <v>060928001</v>
      </c>
    </row>
    <row r="84" spans="1:18" customFormat="1" x14ac:dyDescent="0.45">
      <c r="A84" t="s">
        <v>385</v>
      </c>
      <c r="B84">
        <v>83</v>
      </c>
      <c r="C84" t="s">
        <v>3292</v>
      </c>
      <c r="D84" t="s">
        <v>3293</v>
      </c>
      <c r="E84">
        <v>20070228</v>
      </c>
      <c r="F84">
        <v>2</v>
      </c>
      <c r="G84" t="s">
        <v>4976</v>
      </c>
      <c r="H84" t="s">
        <v>102</v>
      </c>
      <c r="I84" t="s">
        <v>87</v>
      </c>
      <c r="J84" t="s">
        <v>6497</v>
      </c>
      <c r="L84">
        <f>IFERROR(INDEX(所属情報!$E:$E,MATCH(男子登録情報!A84,所属情報!$A:$A,0)),"")</f>
        <v>492218</v>
      </c>
      <c r="M84" t="str">
        <f t="shared" si="3"/>
        <v>中村　知毅 (2)</v>
      </c>
      <c r="N84" t="str">
        <f t="shared" si="4"/>
        <v>ﾅｶﾑﾗ ﾄﾓｷ</v>
      </c>
      <c r="O84" t="str">
        <f t="shared" si="5"/>
        <v>NAKAMURA Tomoki (07)</v>
      </c>
      <c r="P84">
        <f>IFERROR(INDEX(リスト!$AE:$AE,MATCH($G84,リスト!$AD:$AD,0)),"")</f>
        <v>27</v>
      </c>
      <c r="Q84" t="str">
        <f>IFERROR(INDEX(リスト!$AH:$AH,MATCH($J84,リスト!$AG:$AG,0)),"")</f>
        <v>JPN</v>
      </c>
      <c r="R84" s="118" t="str">
        <f>IF($B84="","",TEXT(RIGHT($E84,6)*1000+COUNTIF($E$2:$E84,$E84),"000000000"))</f>
        <v>070228001</v>
      </c>
    </row>
    <row r="85" spans="1:18" customFormat="1" x14ac:dyDescent="0.45">
      <c r="A85" t="s">
        <v>385</v>
      </c>
      <c r="B85">
        <v>84</v>
      </c>
      <c r="C85" t="s">
        <v>3294</v>
      </c>
      <c r="D85" t="s">
        <v>3295</v>
      </c>
      <c r="E85">
        <v>20060416</v>
      </c>
      <c r="F85">
        <v>2</v>
      </c>
      <c r="G85" t="s">
        <v>4979</v>
      </c>
      <c r="H85" t="s">
        <v>4611</v>
      </c>
      <c r="I85" t="s">
        <v>169</v>
      </c>
      <c r="J85" t="s">
        <v>6497</v>
      </c>
      <c r="L85">
        <f>IFERROR(INDEX(所属情報!$E:$E,MATCH(男子登録情報!A85,所属情報!$A:$A,0)),"")</f>
        <v>492218</v>
      </c>
      <c r="M85" t="str">
        <f t="shared" si="3"/>
        <v>幸地　琉生 (2)</v>
      </c>
      <c r="N85" t="str">
        <f t="shared" si="4"/>
        <v>ｺｳﾁ ﾘｭｳｾｲ</v>
      </c>
      <c r="O85" t="str">
        <f t="shared" si="5"/>
        <v>KOCHI Ryusei (06)</v>
      </c>
      <c r="P85">
        <f>IFERROR(INDEX(リスト!$AE:$AE,MATCH($G85,リスト!$AD:$AD,0)),"")</f>
        <v>29</v>
      </c>
      <c r="Q85" t="str">
        <f>IFERROR(INDEX(リスト!$AH:$AH,MATCH($J85,リスト!$AG:$AG,0)),"")</f>
        <v>JPN</v>
      </c>
      <c r="R85" s="118" t="str">
        <f>IF($B85="","",TEXT(RIGHT($E85,6)*1000+COUNTIF($E$2:$E85,$E85),"000000000"))</f>
        <v>060416001</v>
      </c>
    </row>
    <row r="86" spans="1:18" customFormat="1" x14ac:dyDescent="0.45">
      <c r="A86" t="s">
        <v>385</v>
      </c>
      <c r="B86">
        <v>85</v>
      </c>
      <c r="C86" t="s">
        <v>3296</v>
      </c>
      <c r="D86" t="s">
        <v>3297</v>
      </c>
      <c r="E86">
        <v>20070208</v>
      </c>
      <c r="F86">
        <v>2</v>
      </c>
      <c r="G86" t="s">
        <v>4979</v>
      </c>
      <c r="H86" t="s">
        <v>4612</v>
      </c>
      <c r="I86" t="s">
        <v>4613</v>
      </c>
      <c r="J86" t="s">
        <v>6497</v>
      </c>
      <c r="L86">
        <f>IFERROR(INDEX(所属情報!$E:$E,MATCH(男子登録情報!A86,所属情報!$A:$A,0)),"")</f>
        <v>492218</v>
      </c>
      <c r="M86" t="str">
        <f t="shared" si="3"/>
        <v>岡橋　虎之介 (2)</v>
      </c>
      <c r="N86" t="str">
        <f t="shared" si="4"/>
        <v>ｵｶﾊｼ ﾄﾗﾉｽｹ</v>
      </c>
      <c r="O86" t="str">
        <f t="shared" si="5"/>
        <v>OKAHASHI Toranosuke (07)</v>
      </c>
      <c r="P86">
        <f>IFERROR(INDEX(リスト!$AE:$AE,MATCH($G86,リスト!$AD:$AD,0)),"")</f>
        <v>29</v>
      </c>
      <c r="Q86" t="str">
        <f>IFERROR(INDEX(リスト!$AH:$AH,MATCH($J86,リスト!$AG:$AG,0)),"")</f>
        <v>JPN</v>
      </c>
      <c r="R86" s="118" t="str">
        <f>IF($B86="","",TEXT(RIGHT($E86,6)*1000+COUNTIF($E$2:$E86,$E86),"000000000"))</f>
        <v>070208001</v>
      </c>
    </row>
    <row r="87" spans="1:18" customFormat="1" x14ac:dyDescent="0.45">
      <c r="A87" t="s">
        <v>385</v>
      </c>
      <c r="B87">
        <v>86</v>
      </c>
      <c r="C87" t="s">
        <v>4991</v>
      </c>
      <c r="D87" t="s">
        <v>4992</v>
      </c>
      <c r="E87">
        <v>20050423</v>
      </c>
      <c r="F87">
        <v>2</v>
      </c>
      <c r="G87" t="s">
        <v>4975</v>
      </c>
      <c r="H87" t="s">
        <v>4701</v>
      </c>
      <c r="I87" t="s">
        <v>6930</v>
      </c>
      <c r="J87" t="s">
        <v>6497</v>
      </c>
      <c r="L87">
        <f>IFERROR(INDEX(所属情報!$E:$E,MATCH(男子登録情報!A87,所属情報!$A:$A,0)),"")</f>
        <v>492218</v>
      </c>
      <c r="M87" t="str">
        <f t="shared" si="3"/>
        <v>西澤　茂輝 (2)</v>
      </c>
      <c r="N87" t="str">
        <f t="shared" si="4"/>
        <v>ﾆｼｻﾞﾜ ｼｹﾞｷ</v>
      </c>
      <c r="O87" t="str">
        <f t="shared" si="5"/>
        <v>NISHIZAWA Shigeki (05)</v>
      </c>
      <c r="P87">
        <f>IFERROR(INDEX(リスト!$AE:$AE,MATCH($G87,リスト!$AD:$AD,0)),"")</f>
        <v>28</v>
      </c>
      <c r="Q87" t="str">
        <f>IFERROR(INDEX(リスト!$AH:$AH,MATCH($J87,リスト!$AG:$AG,0)),"")</f>
        <v>JPN</v>
      </c>
      <c r="R87" s="118" t="str">
        <f>IF($B87="","",TEXT(RIGHT($E87,6)*1000+COUNTIF($E$2:$E87,$E87),"000000000"))</f>
        <v>050423001</v>
      </c>
    </row>
    <row r="88" spans="1:18" customFormat="1" x14ac:dyDescent="0.45">
      <c r="A88" t="s">
        <v>385</v>
      </c>
      <c r="B88">
        <v>87</v>
      </c>
      <c r="C88" t="s">
        <v>4993</v>
      </c>
      <c r="D88" t="s">
        <v>4994</v>
      </c>
      <c r="E88">
        <v>20060601</v>
      </c>
      <c r="F88">
        <v>2</v>
      </c>
      <c r="G88" t="s">
        <v>4976</v>
      </c>
      <c r="H88" t="s">
        <v>596</v>
      </c>
      <c r="I88" t="s">
        <v>4647</v>
      </c>
      <c r="J88" t="s">
        <v>6497</v>
      </c>
      <c r="L88">
        <f>IFERROR(INDEX(所属情報!$E:$E,MATCH(男子登録情報!A88,所属情報!$A:$A,0)),"")</f>
        <v>492218</v>
      </c>
      <c r="M88" t="str">
        <f t="shared" si="3"/>
        <v>西野　琥珀 (2)</v>
      </c>
      <c r="N88" t="str">
        <f t="shared" si="4"/>
        <v>ﾆｼﾉ ｺﾊｸ</v>
      </c>
      <c r="O88" t="str">
        <f t="shared" si="5"/>
        <v>NISHINO Kohaku (06)</v>
      </c>
      <c r="P88">
        <f>IFERROR(INDEX(リスト!$AE:$AE,MATCH($G88,リスト!$AD:$AD,0)),"")</f>
        <v>27</v>
      </c>
      <c r="Q88" t="str">
        <f>IFERROR(INDEX(リスト!$AH:$AH,MATCH($J88,リスト!$AG:$AG,0)),"")</f>
        <v>JPN</v>
      </c>
      <c r="R88" s="118" t="str">
        <f>IF($B88="","",TEXT(RIGHT($E88,6)*1000+COUNTIF($E$2:$E88,$E88),"000000000"))</f>
        <v>060601001</v>
      </c>
    </row>
    <row r="89" spans="1:18" customFormat="1" x14ac:dyDescent="0.45">
      <c r="A89" t="s">
        <v>385</v>
      </c>
      <c r="B89">
        <v>88</v>
      </c>
      <c r="C89" t="s">
        <v>4995</v>
      </c>
      <c r="D89" t="s">
        <v>4996</v>
      </c>
      <c r="E89">
        <v>20061105</v>
      </c>
      <c r="F89">
        <v>2</v>
      </c>
      <c r="G89" t="s">
        <v>4979</v>
      </c>
      <c r="H89" t="s">
        <v>6931</v>
      </c>
      <c r="I89" t="s">
        <v>326</v>
      </c>
      <c r="J89" t="s">
        <v>6497</v>
      </c>
      <c r="L89">
        <f>IFERROR(INDEX(所属情報!$E:$E,MATCH(男子登録情報!A89,所属情報!$A:$A,0)),"")</f>
        <v>492218</v>
      </c>
      <c r="M89" t="str">
        <f t="shared" si="3"/>
        <v>原嶋　斗真 (2)</v>
      </c>
      <c r="N89" t="str">
        <f t="shared" si="4"/>
        <v>ﾊﾗｼﾏ ﾄｳﾏ</v>
      </c>
      <c r="O89" t="str">
        <f t="shared" si="5"/>
        <v>HARASHIMA Toma (06)</v>
      </c>
      <c r="P89">
        <f>IFERROR(INDEX(リスト!$AE:$AE,MATCH($G89,リスト!$AD:$AD,0)),"")</f>
        <v>29</v>
      </c>
      <c r="Q89" t="str">
        <f>IFERROR(INDEX(リスト!$AH:$AH,MATCH($J89,リスト!$AG:$AG,0)),"")</f>
        <v>JPN</v>
      </c>
      <c r="R89" s="118" t="str">
        <f>IF($B89="","",TEXT(RIGHT($E89,6)*1000+COUNTIF($E$2:$E89,$E89),"000000000"))</f>
        <v>061105001</v>
      </c>
    </row>
    <row r="90" spans="1:18" customFormat="1" x14ac:dyDescent="0.45">
      <c r="A90" t="s">
        <v>385</v>
      </c>
      <c r="B90">
        <v>89</v>
      </c>
      <c r="C90" t="s">
        <v>4997</v>
      </c>
      <c r="D90" t="s">
        <v>4998</v>
      </c>
      <c r="E90">
        <v>20060404</v>
      </c>
      <c r="F90">
        <v>2</v>
      </c>
      <c r="G90" t="s">
        <v>4999</v>
      </c>
      <c r="H90" t="s">
        <v>46</v>
      </c>
      <c r="I90" t="s">
        <v>65</v>
      </c>
      <c r="J90" t="s">
        <v>6497</v>
      </c>
      <c r="L90">
        <f>IFERROR(INDEX(所属情報!$E:$E,MATCH(男子登録情報!A90,所属情報!$A:$A,0)),"")</f>
        <v>492218</v>
      </c>
      <c r="M90" t="str">
        <f t="shared" si="3"/>
        <v>河北　知哉 (2)</v>
      </c>
      <c r="N90" t="str">
        <f t="shared" si="4"/>
        <v>ｶﾜｷﾀ ﾄﾓﾔ</v>
      </c>
      <c r="O90" t="str">
        <f t="shared" si="5"/>
        <v>KAWAKITA Tomoya (06)</v>
      </c>
      <c r="P90">
        <f>IFERROR(INDEX(リスト!$AE:$AE,MATCH($G90,リスト!$AD:$AD,0)),"")</f>
        <v>36</v>
      </c>
      <c r="Q90" t="str">
        <f>IFERROR(INDEX(リスト!$AH:$AH,MATCH($J90,リスト!$AG:$AG,0)),"")</f>
        <v>JPN</v>
      </c>
      <c r="R90" s="118" t="str">
        <f>IF($B90="","",TEXT(RIGHT($E90,6)*1000+COUNTIF($E$2:$E90,$E90),"000000000"))</f>
        <v>060404001</v>
      </c>
    </row>
    <row r="91" spans="1:18" customFormat="1" x14ac:dyDescent="0.45">
      <c r="A91" t="s">
        <v>385</v>
      </c>
      <c r="B91">
        <v>90</v>
      </c>
      <c r="C91" t="s">
        <v>5000</v>
      </c>
      <c r="D91" t="s">
        <v>5001</v>
      </c>
      <c r="E91">
        <v>20060804</v>
      </c>
      <c r="F91">
        <v>2</v>
      </c>
      <c r="G91" t="s">
        <v>4999</v>
      </c>
      <c r="H91" t="s">
        <v>687</v>
      </c>
      <c r="I91" t="s">
        <v>6932</v>
      </c>
      <c r="J91" t="s">
        <v>6497</v>
      </c>
      <c r="L91">
        <f>IFERROR(INDEX(所属情報!$E:$E,MATCH(男子登録情報!A91,所属情報!$A:$A,0)),"")</f>
        <v>492218</v>
      </c>
      <c r="M91" t="str">
        <f t="shared" si="3"/>
        <v>岡野　瑚道 (2)</v>
      </c>
      <c r="N91" t="str">
        <f t="shared" si="4"/>
        <v>ｵｶﾉ ｺﾄﾞｳ</v>
      </c>
      <c r="O91" t="str">
        <f t="shared" si="5"/>
        <v>OKANO Kodo (06)</v>
      </c>
      <c r="P91">
        <f>IFERROR(INDEX(リスト!$AE:$AE,MATCH($G91,リスト!$AD:$AD,0)),"")</f>
        <v>36</v>
      </c>
      <c r="Q91" t="str">
        <f>IFERROR(INDEX(リスト!$AH:$AH,MATCH($J91,リスト!$AG:$AG,0)),"")</f>
        <v>JPN</v>
      </c>
      <c r="R91" s="118" t="str">
        <f>IF($B91="","",TEXT(RIGHT($E91,6)*1000+COUNTIF($E$2:$E91,$E91),"000000000"))</f>
        <v>060804001</v>
      </c>
    </row>
    <row r="92" spans="1:18" customFormat="1" x14ac:dyDescent="0.45">
      <c r="A92" t="s">
        <v>385</v>
      </c>
      <c r="B92">
        <v>91</v>
      </c>
      <c r="C92" t="s">
        <v>5002</v>
      </c>
      <c r="D92" t="s">
        <v>5003</v>
      </c>
      <c r="E92">
        <v>20061109</v>
      </c>
      <c r="F92">
        <v>2</v>
      </c>
      <c r="G92" t="s">
        <v>4985</v>
      </c>
      <c r="H92" t="s">
        <v>2899</v>
      </c>
      <c r="I92" t="s">
        <v>129</v>
      </c>
      <c r="J92" t="s">
        <v>6497</v>
      </c>
      <c r="L92">
        <f>IFERROR(INDEX(所属情報!$E:$E,MATCH(男子登録情報!A92,所属情報!$A:$A,0)),"")</f>
        <v>492218</v>
      </c>
      <c r="M92" t="str">
        <f t="shared" si="3"/>
        <v>松尾　晃成 (2)</v>
      </c>
      <c r="N92" t="str">
        <f t="shared" si="4"/>
        <v>ﾏﾂｵ ｺｳｾｲ</v>
      </c>
      <c r="O92" t="str">
        <f t="shared" si="5"/>
        <v>MATSUO Kosei (06)</v>
      </c>
      <c r="P92">
        <f>IFERROR(INDEX(リスト!$AE:$AE,MATCH($G92,リスト!$AD:$AD,0)),"")</f>
        <v>22</v>
      </c>
      <c r="Q92" t="str">
        <f>IFERROR(INDEX(リスト!$AH:$AH,MATCH($J92,リスト!$AG:$AG,0)),"")</f>
        <v>JPN</v>
      </c>
      <c r="R92" s="118" t="str">
        <f>IF($B92="","",TEXT(RIGHT($E92,6)*1000+COUNTIF($E$2:$E92,$E92),"000000000"))</f>
        <v>061109001</v>
      </c>
    </row>
    <row r="93" spans="1:18" customFormat="1" x14ac:dyDescent="0.45">
      <c r="A93" t="s">
        <v>385</v>
      </c>
      <c r="B93">
        <v>92</v>
      </c>
      <c r="C93" t="s">
        <v>5004</v>
      </c>
      <c r="D93" t="s">
        <v>5005</v>
      </c>
      <c r="E93">
        <v>20060413</v>
      </c>
      <c r="F93">
        <v>2</v>
      </c>
      <c r="G93" t="s">
        <v>4989</v>
      </c>
      <c r="H93" t="s">
        <v>826</v>
      </c>
      <c r="I93" t="s">
        <v>492</v>
      </c>
      <c r="J93" t="s">
        <v>6497</v>
      </c>
      <c r="L93">
        <f>IFERROR(INDEX(所属情報!$E:$E,MATCH(男子登録情報!A93,所属情報!$A:$A,0)),"")</f>
        <v>492218</v>
      </c>
      <c r="M93" t="str">
        <f t="shared" si="3"/>
        <v>奥田　将生 (2)</v>
      </c>
      <c r="N93" t="str">
        <f t="shared" si="4"/>
        <v>ｵｸﾀﾞ ｼﾞｮｳ</v>
      </c>
      <c r="O93" t="str">
        <f t="shared" si="5"/>
        <v>OKUDA Jo (06)</v>
      </c>
      <c r="P93">
        <f>IFERROR(INDEX(リスト!$AE:$AE,MATCH($G93,リスト!$AD:$AD,0)),"")</f>
        <v>25</v>
      </c>
      <c r="Q93" t="str">
        <f>IFERROR(INDEX(リスト!$AH:$AH,MATCH($J93,リスト!$AG:$AG,0)),"")</f>
        <v>JPN</v>
      </c>
      <c r="R93" s="118" t="str">
        <f>IF($B93="","",TEXT(RIGHT($E93,6)*1000+COUNTIF($E$2:$E93,$E93),"000000000"))</f>
        <v>060413001</v>
      </c>
    </row>
    <row r="94" spans="1:18" customFormat="1" x14ac:dyDescent="0.45">
      <c r="A94" t="s">
        <v>385</v>
      </c>
      <c r="B94">
        <v>93</v>
      </c>
      <c r="C94" t="s">
        <v>5006</v>
      </c>
      <c r="D94" t="s">
        <v>5007</v>
      </c>
      <c r="E94">
        <v>20061002</v>
      </c>
      <c r="F94">
        <v>2</v>
      </c>
      <c r="G94" t="s">
        <v>4975</v>
      </c>
      <c r="H94" t="s">
        <v>6933</v>
      </c>
      <c r="I94" t="s">
        <v>53</v>
      </c>
      <c r="J94" t="s">
        <v>6497</v>
      </c>
      <c r="L94">
        <f>IFERROR(INDEX(所属情報!$E:$E,MATCH(男子登録情報!A94,所属情報!$A:$A,0)),"")</f>
        <v>492218</v>
      </c>
      <c r="M94" t="str">
        <f t="shared" si="3"/>
        <v>高崎　航希 (2)</v>
      </c>
      <c r="N94" t="str">
        <f t="shared" si="4"/>
        <v>ﾀｶｻｷ ｺｳｷ</v>
      </c>
      <c r="O94" t="str">
        <f t="shared" si="5"/>
        <v>TAKASAKI Koki (06)</v>
      </c>
      <c r="P94">
        <f>IFERROR(INDEX(リスト!$AE:$AE,MATCH($G94,リスト!$AD:$AD,0)),"")</f>
        <v>28</v>
      </c>
      <c r="Q94" t="str">
        <f>IFERROR(INDEX(リスト!$AH:$AH,MATCH($J94,リスト!$AG:$AG,0)),"")</f>
        <v>JPN</v>
      </c>
      <c r="R94" s="118" t="str">
        <f>IF($B94="","",TEXT(RIGHT($E94,6)*1000+COUNTIF($E$2:$E94,$E94),"000000000"))</f>
        <v>061002001</v>
      </c>
    </row>
    <row r="95" spans="1:18" customFormat="1" x14ac:dyDescent="0.45">
      <c r="A95" t="s">
        <v>385</v>
      </c>
      <c r="B95">
        <v>94</v>
      </c>
      <c r="C95" t="s">
        <v>5008</v>
      </c>
      <c r="D95" t="s">
        <v>5009</v>
      </c>
      <c r="E95">
        <v>20060509</v>
      </c>
      <c r="F95">
        <v>2</v>
      </c>
      <c r="G95" t="s">
        <v>4976</v>
      </c>
      <c r="H95" t="s">
        <v>4805</v>
      </c>
      <c r="I95" t="s">
        <v>112</v>
      </c>
      <c r="J95" t="s">
        <v>6497</v>
      </c>
      <c r="L95">
        <f>IFERROR(INDEX(所属情報!$E:$E,MATCH(男子登録情報!A95,所属情報!$A:$A,0)),"")</f>
        <v>492218</v>
      </c>
      <c r="M95" t="str">
        <f t="shared" si="3"/>
        <v>倉本　直弥 (2)</v>
      </c>
      <c r="N95" t="str">
        <f t="shared" si="4"/>
        <v>ｸﾗﾓﾄ ﾅｵﾔ</v>
      </c>
      <c r="O95" t="str">
        <f t="shared" si="5"/>
        <v>KURAMOTO Naoya (06)</v>
      </c>
      <c r="P95">
        <f>IFERROR(INDEX(リスト!$AE:$AE,MATCH($G95,リスト!$AD:$AD,0)),"")</f>
        <v>27</v>
      </c>
      <c r="Q95" t="str">
        <f>IFERROR(INDEX(リスト!$AH:$AH,MATCH($J95,リスト!$AG:$AG,0)),"")</f>
        <v>JPN</v>
      </c>
      <c r="R95" s="118" t="str">
        <f>IF($B95="","",TEXT(RIGHT($E95,6)*1000+COUNTIF($E$2:$E95,$E95),"000000000"))</f>
        <v>060509001</v>
      </c>
    </row>
    <row r="96" spans="1:18" customFormat="1" x14ac:dyDescent="0.45">
      <c r="A96" t="s">
        <v>385</v>
      </c>
      <c r="B96">
        <v>95</v>
      </c>
      <c r="C96" t="s">
        <v>5010</v>
      </c>
      <c r="D96" t="s">
        <v>5011</v>
      </c>
      <c r="E96">
        <v>20070224</v>
      </c>
      <c r="F96">
        <v>2</v>
      </c>
      <c r="G96" t="s">
        <v>4975</v>
      </c>
      <c r="H96" t="s">
        <v>4803</v>
      </c>
      <c r="I96" t="s">
        <v>249</v>
      </c>
      <c r="J96" t="s">
        <v>6497</v>
      </c>
      <c r="L96">
        <f>IFERROR(INDEX(所属情報!$E:$E,MATCH(男子登録情報!A96,所属情報!$A:$A,0)),"")</f>
        <v>492218</v>
      </c>
      <c r="M96" t="str">
        <f t="shared" si="3"/>
        <v>田口　隼也 (2)</v>
      </c>
      <c r="N96" t="str">
        <f t="shared" si="4"/>
        <v>ﾀｸﾞﾁ ｼｭﾝﾔ</v>
      </c>
      <c r="O96" t="str">
        <f t="shared" si="5"/>
        <v>TAGUCHI Shunya (07)</v>
      </c>
      <c r="P96">
        <f>IFERROR(INDEX(リスト!$AE:$AE,MATCH($G96,リスト!$AD:$AD,0)),"")</f>
        <v>28</v>
      </c>
      <c r="Q96" t="str">
        <f>IFERROR(INDEX(リスト!$AH:$AH,MATCH($J96,リスト!$AG:$AG,0)),"")</f>
        <v>JPN</v>
      </c>
      <c r="R96" s="118" t="str">
        <f>IF($B96="","",TEXT(RIGHT($E96,6)*1000+COUNTIF($E$2:$E96,$E96),"000000000"))</f>
        <v>070224001</v>
      </c>
    </row>
    <row r="97" spans="1:18" customFormat="1" x14ac:dyDescent="0.45">
      <c r="A97" t="s">
        <v>385</v>
      </c>
      <c r="B97">
        <v>96</v>
      </c>
      <c r="C97" t="s">
        <v>5012</v>
      </c>
      <c r="D97" t="s">
        <v>5013</v>
      </c>
      <c r="E97">
        <v>20070325</v>
      </c>
      <c r="F97">
        <v>2</v>
      </c>
      <c r="G97" t="s">
        <v>4975</v>
      </c>
      <c r="H97" t="s">
        <v>102</v>
      </c>
      <c r="I97" t="s">
        <v>6934</v>
      </c>
      <c r="J97" t="s">
        <v>6497</v>
      </c>
      <c r="L97">
        <f>IFERROR(INDEX(所属情報!$E:$E,MATCH(男子登録情報!A97,所属情報!$A:$A,0)),"")</f>
        <v>492218</v>
      </c>
      <c r="M97" t="str">
        <f t="shared" si="3"/>
        <v>中村　心宝 (2)</v>
      </c>
      <c r="N97" t="str">
        <f t="shared" si="4"/>
        <v>ﾅｶﾑﾗ ｼﾎｳ</v>
      </c>
      <c r="O97" t="str">
        <f t="shared" si="5"/>
        <v>NAKAMURA Shihou (07)</v>
      </c>
      <c r="P97">
        <f>IFERROR(INDEX(リスト!$AE:$AE,MATCH($G97,リスト!$AD:$AD,0)),"")</f>
        <v>28</v>
      </c>
      <c r="Q97" t="str">
        <f>IFERROR(INDEX(リスト!$AH:$AH,MATCH($J97,リスト!$AG:$AG,0)),"")</f>
        <v>JPN</v>
      </c>
      <c r="R97" s="118" t="str">
        <f>IF($B97="","",TEXT(RIGHT($E97,6)*1000+COUNTIF($E$2:$E97,$E97),"000000000"))</f>
        <v>070325001</v>
      </c>
    </row>
    <row r="98" spans="1:18" customFormat="1" x14ac:dyDescent="0.45">
      <c r="A98" t="s">
        <v>385</v>
      </c>
      <c r="B98">
        <v>97</v>
      </c>
      <c r="C98" t="s">
        <v>5014</v>
      </c>
      <c r="D98" t="s">
        <v>2068</v>
      </c>
      <c r="E98">
        <v>20070105</v>
      </c>
      <c r="F98">
        <v>2</v>
      </c>
      <c r="G98" t="s">
        <v>4975</v>
      </c>
      <c r="H98" t="s">
        <v>151</v>
      </c>
      <c r="I98" t="s">
        <v>122</v>
      </c>
      <c r="J98" t="s">
        <v>6497</v>
      </c>
      <c r="L98">
        <f>IFERROR(INDEX(所属情報!$E:$E,MATCH(男子登録情報!A98,所属情報!$A:$A,0)),"")</f>
        <v>492218</v>
      </c>
      <c r="M98" t="str">
        <f t="shared" si="3"/>
        <v>吉田　湧真 (2)</v>
      </c>
      <c r="N98" t="str">
        <f t="shared" si="4"/>
        <v>ﾖｼﾀﾞ ﾕｳﾏ</v>
      </c>
      <c r="O98" t="str">
        <f t="shared" si="5"/>
        <v>YOSHIDA Yuma (07)</v>
      </c>
      <c r="P98">
        <f>IFERROR(INDEX(リスト!$AE:$AE,MATCH($G98,リスト!$AD:$AD,0)),"")</f>
        <v>28</v>
      </c>
      <c r="Q98" t="str">
        <f>IFERROR(INDEX(リスト!$AH:$AH,MATCH($J98,リスト!$AG:$AG,0)),"")</f>
        <v>JPN</v>
      </c>
      <c r="R98" s="118" t="str">
        <f>IF($B98="","",TEXT(RIGHT($E98,6)*1000+COUNTIF($E$2:$E98,$E98),"000000000"))</f>
        <v>070105001</v>
      </c>
    </row>
    <row r="99" spans="1:18" customFormat="1" x14ac:dyDescent="0.45">
      <c r="A99" t="s">
        <v>385</v>
      </c>
      <c r="B99">
        <v>98</v>
      </c>
      <c r="C99" t="s">
        <v>5015</v>
      </c>
      <c r="D99" t="s">
        <v>5016</v>
      </c>
      <c r="E99">
        <v>20070218</v>
      </c>
      <c r="F99">
        <v>2</v>
      </c>
      <c r="G99" t="s">
        <v>4979</v>
      </c>
      <c r="H99" t="s">
        <v>6935</v>
      </c>
      <c r="I99" t="s">
        <v>3110</v>
      </c>
      <c r="J99" t="s">
        <v>6497</v>
      </c>
      <c r="L99">
        <f>IFERROR(INDEX(所属情報!$E:$E,MATCH(男子登録情報!A99,所属情報!$A:$A,0)),"")</f>
        <v>492218</v>
      </c>
      <c r="M99" t="str">
        <f t="shared" si="3"/>
        <v>戸津　春舞 (2)</v>
      </c>
      <c r="N99" t="str">
        <f t="shared" si="4"/>
        <v>ﾄﾂ ﾊﾙﾏ</v>
      </c>
      <c r="O99" t="str">
        <f t="shared" si="5"/>
        <v>TOTSU Haruma (07)</v>
      </c>
      <c r="P99">
        <f>IFERROR(INDEX(リスト!$AE:$AE,MATCH($G99,リスト!$AD:$AD,0)),"")</f>
        <v>29</v>
      </c>
      <c r="Q99" t="str">
        <f>IFERROR(INDEX(リスト!$AH:$AH,MATCH($J99,リスト!$AG:$AG,0)),"")</f>
        <v>JPN</v>
      </c>
      <c r="R99" s="118" t="str">
        <f>IF($B99="","",TEXT(RIGHT($E99,6)*1000+COUNTIF($E$2:$E99,$E99),"000000000"))</f>
        <v>070218001</v>
      </c>
    </row>
    <row r="100" spans="1:18" customFormat="1" x14ac:dyDescent="0.45">
      <c r="A100" t="s">
        <v>385</v>
      </c>
      <c r="B100">
        <v>99</v>
      </c>
      <c r="C100" t="s">
        <v>5017</v>
      </c>
      <c r="D100" t="s">
        <v>5018</v>
      </c>
      <c r="E100">
        <v>20060414</v>
      </c>
      <c r="F100">
        <v>2</v>
      </c>
      <c r="G100" t="s">
        <v>4980</v>
      </c>
      <c r="H100" t="s">
        <v>66</v>
      </c>
      <c r="I100" t="s">
        <v>393</v>
      </c>
      <c r="J100" t="s">
        <v>6497</v>
      </c>
      <c r="L100">
        <f>IFERROR(INDEX(所属情報!$E:$E,MATCH(男子登録情報!A100,所属情報!$A:$A,0)),"")</f>
        <v>492218</v>
      </c>
      <c r="M100" t="str">
        <f t="shared" si="3"/>
        <v>藤原　悠宇 (2)</v>
      </c>
      <c r="N100" t="str">
        <f t="shared" si="4"/>
        <v>ﾌｼﾞﾜﾗ ﾕｳ</v>
      </c>
      <c r="O100" t="str">
        <f t="shared" si="5"/>
        <v>FUJIWARA Yu (06)</v>
      </c>
      <c r="P100">
        <f>IFERROR(INDEX(リスト!$AE:$AE,MATCH($G100,リスト!$AD:$AD,0)),"")</f>
        <v>33</v>
      </c>
      <c r="Q100" t="str">
        <f>IFERROR(INDEX(リスト!$AH:$AH,MATCH($J100,リスト!$AG:$AG,0)),"")</f>
        <v>JPN</v>
      </c>
      <c r="R100" s="118" t="str">
        <f>IF($B100="","",TEXT(RIGHT($E100,6)*1000+COUNTIF($E$2:$E100,$E100),"000000000"))</f>
        <v>060414001</v>
      </c>
    </row>
    <row r="101" spans="1:18" customFormat="1" x14ac:dyDescent="0.45">
      <c r="A101" t="s">
        <v>385</v>
      </c>
      <c r="B101">
        <v>100</v>
      </c>
      <c r="C101" t="s">
        <v>5019</v>
      </c>
      <c r="D101" t="s">
        <v>5020</v>
      </c>
      <c r="E101">
        <v>20060831</v>
      </c>
      <c r="F101">
        <v>2</v>
      </c>
      <c r="G101" t="s">
        <v>4976</v>
      </c>
      <c r="H101" t="s">
        <v>6936</v>
      </c>
      <c r="I101" t="s">
        <v>1431</v>
      </c>
      <c r="J101" t="s">
        <v>6497</v>
      </c>
      <c r="L101">
        <f>IFERROR(INDEX(所属情報!$E:$E,MATCH(男子登録情報!A101,所属情報!$A:$A,0)),"")</f>
        <v>492218</v>
      </c>
      <c r="M101" t="str">
        <f t="shared" si="3"/>
        <v>延原　羽海 (2)</v>
      </c>
      <c r="N101" t="str">
        <f t="shared" si="4"/>
        <v>ﾉﾌﾞﾊﾗ ｳﾐ</v>
      </c>
      <c r="O101" t="str">
        <f t="shared" si="5"/>
        <v>NOBUHARA Umi (06)</v>
      </c>
      <c r="P101">
        <f>IFERROR(INDEX(リスト!$AE:$AE,MATCH($G101,リスト!$AD:$AD,0)),"")</f>
        <v>27</v>
      </c>
      <c r="Q101" t="str">
        <f>IFERROR(INDEX(リスト!$AH:$AH,MATCH($J101,リスト!$AG:$AG,0)),"")</f>
        <v>JPN</v>
      </c>
      <c r="R101" s="118" t="str">
        <f>IF($B101="","",TEXT(RIGHT($E101,6)*1000+COUNTIF($E$2:$E101,$E101),"000000000"))</f>
        <v>060831001</v>
      </c>
    </row>
    <row r="102" spans="1:18" customFormat="1" x14ac:dyDescent="0.45">
      <c r="A102" t="s">
        <v>385</v>
      </c>
      <c r="B102">
        <v>101</v>
      </c>
      <c r="C102" t="s">
        <v>5021</v>
      </c>
      <c r="D102" t="s">
        <v>5022</v>
      </c>
      <c r="E102">
        <v>20060615</v>
      </c>
      <c r="F102">
        <v>2</v>
      </c>
      <c r="G102" t="s">
        <v>4976</v>
      </c>
      <c r="H102" t="s">
        <v>6937</v>
      </c>
      <c r="I102" t="s">
        <v>6938</v>
      </c>
      <c r="J102" t="s">
        <v>6497</v>
      </c>
      <c r="L102">
        <f>IFERROR(INDEX(所属情報!$E:$E,MATCH(男子登録情報!A102,所属情報!$A:$A,0)),"")</f>
        <v>492218</v>
      </c>
      <c r="M102" t="str">
        <f t="shared" si="3"/>
        <v>宗田　澄海 (2)</v>
      </c>
      <c r="N102" t="str">
        <f t="shared" si="4"/>
        <v>ｿｳﾀﾞ ｽｶｲ</v>
      </c>
      <c r="O102" t="str">
        <f t="shared" si="5"/>
        <v>SODA Sukai (06)</v>
      </c>
      <c r="P102">
        <f>IFERROR(INDEX(リスト!$AE:$AE,MATCH($G102,リスト!$AD:$AD,0)),"")</f>
        <v>27</v>
      </c>
      <c r="Q102" t="str">
        <f>IFERROR(INDEX(リスト!$AH:$AH,MATCH($J102,リスト!$AG:$AG,0)),"")</f>
        <v>JPN</v>
      </c>
      <c r="R102" s="118" t="str">
        <f>IF($B102="","",TEXT(RIGHT($E102,6)*1000+COUNTIF($E$2:$E102,$E102),"000000000"))</f>
        <v>060615001</v>
      </c>
    </row>
    <row r="103" spans="1:18" customFormat="1" x14ac:dyDescent="0.45">
      <c r="A103" t="s">
        <v>385</v>
      </c>
      <c r="B103">
        <v>102</v>
      </c>
      <c r="C103" t="s">
        <v>5023</v>
      </c>
      <c r="D103" t="s">
        <v>5024</v>
      </c>
      <c r="E103">
        <v>20061112</v>
      </c>
      <c r="F103">
        <v>2</v>
      </c>
      <c r="G103" t="s">
        <v>4976</v>
      </c>
      <c r="H103" t="s">
        <v>100</v>
      </c>
      <c r="I103" t="s">
        <v>462</v>
      </c>
      <c r="J103" t="s">
        <v>6497</v>
      </c>
      <c r="L103">
        <f>IFERROR(INDEX(所属情報!$E:$E,MATCH(男子登録情報!A103,所属情報!$A:$A,0)),"")</f>
        <v>492218</v>
      </c>
      <c r="M103" t="str">
        <f t="shared" si="3"/>
        <v>田中　謙信 (2)</v>
      </c>
      <c r="N103" t="str">
        <f t="shared" si="4"/>
        <v>ﾀﾅｶ ｹﾝｼﾝ</v>
      </c>
      <c r="O103" t="str">
        <f t="shared" si="5"/>
        <v>TANAKA Kenshin (06)</v>
      </c>
      <c r="P103">
        <f>IFERROR(INDEX(リスト!$AE:$AE,MATCH($G103,リスト!$AD:$AD,0)),"")</f>
        <v>27</v>
      </c>
      <c r="Q103" t="str">
        <f>IFERROR(INDEX(リスト!$AH:$AH,MATCH($J103,リスト!$AG:$AG,0)),"")</f>
        <v>JPN</v>
      </c>
      <c r="R103" s="118" t="str">
        <f>IF($B103="","",TEXT(RIGHT($E103,6)*1000+COUNTIF($E$2:$E103,$E103),"000000000"))</f>
        <v>061112001</v>
      </c>
    </row>
    <row r="104" spans="1:18" customFormat="1" x14ac:dyDescent="0.45">
      <c r="A104" t="s">
        <v>385</v>
      </c>
      <c r="B104">
        <v>103</v>
      </c>
      <c r="C104" t="s">
        <v>5025</v>
      </c>
      <c r="D104" t="s">
        <v>5026</v>
      </c>
      <c r="E104">
        <v>20060523</v>
      </c>
      <c r="F104">
        <v>2</v>
      </c>
      <c r="G104" t="s">
        <v>4975</v>
      </c>
      <c r="H104" t="s">
        <v>100</v>
      </c>
      <c r="I104" t="s">
        <v>431</v>
      </c>
      <c r="J104" t="s">
        <v>6497</v>
      </c>
      <c r="L104">
        <f>IFERROR(INDEX(所属情報!$E:$E,MATCH(男子登録情報!A104,所属情報!$A:$A,0)),"")</f>
        <v>492218</v>
      </c>
      <c r="M104" t="str">
        <f t="shared" si="3"/>
        <v>田中　玲央 (2)</v>
      </c>
      <c r="N104" t="str">
        <f t="shared" si="4"/>
        <v>ﾀﾅｶ ﾚｵ</v>
      </c>
      <c r="O104" t="str">
        <f t="shared" si="5"/>
        <v>TANAKA Reo (06)</v>
      </c>
      <c r="P104">
        <f>IFERROR(INDEX(リスト!$AE:$AE,MATCH($G104,リスト!$AD:$AD,0)),"")</f>
        <v>28</v>
      </c>
      <c r="Q104" t="str">
        <f>IFERROR(INDEX(リスト!$AH:$AH,MATCH($J104,リスト!$AG:$AG,0)),"")</f>
        <v>JPN</v>
      </c>
      <c r="R104" s="118" t="str">
        <f>IF($B104="","",TEXT(RIGHT($E104,6)*1000+COUNTIF($E$2:$E104,$E104),"000000000"))</f>
        <v>060523001</v>
      </c>
    </row>
    <row r="105" spans="1:18" customFormat="1" x14ac:dyDescent="0.45">
      <c r="A105" t="s">
        <v>385</v>
      </c>
      <c r="B105">
        <v>104</v>
      </c>
      <c r="C105" t="s">
        <v>5027</v>
      </c>
      <c r="D105" t="s">
        <v>5028</v>
      </c>
      <c r="E105">
        <v>20061118</v>
      </c>
      <c r="F105">
        <v>2</v>
      </c>
      <c r="G105" t="s">
        <v>4980</v>
      </c>
      <c r="H105" t="s">
        <v>376</v>
      </c>
      <c r="I105" t="s">
        <v>116</v>
      </c>
      <c r="J105" t="s">
        <v>6497</v>
      </c>
      <c r="L105">
        <f>IFERROR(INDEX(所属情報!$E:$E,MATCH(男子登録情報!A105,所属情報!$A:$A,0)),"")</f>
        <v>492218</v>
      </c>
      <c r="M105" t="str">
        <f t="shared" si="3"/>
        <v>黒田　陸斗 (2)</v>
      </c>
      <c r="N105" t="str">
        <f t="shared" si="4"/>
        <v>ｸﾛﾀﾞ ﾘｸﾄ</v>
      </c>
      <c r="O105" t="str">
        <f t="shared" si="5"/>
        <v>KURODA Rikuto (06)</v>
      </c>
      <c r="P105">
        <f>IFERROR(INDEX(リスト!$AE:$AE,MATCH($G105,リスト!$AD:$AD,0)),"")</f>
        <v>33</v>
      </c>
      <c r="Q105" t="str">
        <f>IFERROR(INDEX(リスト!$AH:$AH,MATCH($J105,リスト!$AG:$AG,0)),"")</f>
        <v>JPN</v>
      </c>
      <c r="R105" s="118" t="str">
        <f>IF($B105="","",TEXT(RIGHT($E105,6)*1000+COUNTIF($E$2:$E105,$E105),"000000000"))</f>
        <v>061118001</v>
      </c>
    </row>
    <row r="106" spans="1:18" customFormat="1" x14ac:dyDescent="0.45">
      <c r="A106" t="s">
        <v>385</v>
      </c>
      <c r="B106">
        <v>105</v>
      </c>
      <c r="C106" t="s">
        <v>5029</v>
      </c>
      <c r="D106" t="s">
        <v>5030</v>
      </c>
      <c r="E106">
        <v>20060915</v>
      </c>
      <c r="F106">
        <v>2</v>
      </c>
      <c r="G106" t="s">
        <v>5031</v>
      </c>
      <c r="H106" t="s">
        <v>426</v>
      </c>
      <c r="I106" t="s">
        <v>537</v>
      </c>
      <c r="J106" t="s">
        <v>6497</v>
      </c>
      <c r="L106">
        <f>IFERROR(INDEX(所属情報!$E:$E,MATCH(男子登録情報!A106,所属情報!$A:$A,0)),"")</f>
        <v>492218</v>
      </c>
      <c r="M106" t="str">
        <f t="shared" si="3"/>
        <v>小西　修司 (2)</v>
      </c>
      <c r="N106" t="str">
        <f t="shared" si="4"/>
        <v>ｺﾆｼ ｼｭｳｼﾞ</v>
      </c>
      <c r="O106" t="str">
        <f t="shared" si="5"/>
        <v>KONISHI Shuji (06)</v>
      </c>
      <c r="P106">
        <f>IFERROR(INDEX(リスト!$AE:$AE,MATCH($G106,リスト!$AD:$AD,0)),"")</f>
        <v>37</v>
      </c>
      <c r="Q106" t="str">
        <f>IFERROR(INDEX(リスト!$AH:$AH,MATCH($J106,リスト!$AG:$AG,0)),"")</f>
        <v>JPN</v>
      </c>
      <c r="R106" s="118" t="str">
        <f>IF($B106="","",TEXT(RIGHT($E106,6)*1000+COUNTIF($E$2:$E106,$E106),"000000000"))</f>
        <v>060915001</v>
      </c>
    </row>
    <row r="107" spans="1:18" customFormat="1" x14ac:dyDescent="0.45">
      <c r="A107" t="s">
        <v>385</v>
      </c>
      <c r="B107">
        <v>106</v>
      </c>
      <c r="C107" t="s">
        <v>5032</v>
      </c>
      <c r="D107" t="s">
        <v>5033</v>
      </c>
      <c r="E107">
        <v>20060919</v>
      </c>
      <c r="F107">
        <v>2</v>
      </c>
      <c r="G107" t="s">
        <v>4976</v>
      </c>
      <c r="H107" t="s">
        <v>6939</v>
      </c>
      <c r="I107" t="s">
        <v>136</v>
      </c>
      <c r="J107" t="s">
        <v>6497</v>
      </c>
      <c r="L107">
        <f>IFERROR(INDEX(所属情報!$E:$E,MATCH(男子登録情報!A107,所属情報!$A:$A,0)),"")</f>
        <v>492218</v>
      </c>
      <c r="M107" t="str">
        <f t="shared" si="3"/>
        <v>岡谷　佑星 (2)</v>
      </c>
      <c r="N107" t="str">
        <f t="shared" si="4"/>
        <v>ｵｶﾀﾆ ﾕｳｾｲ</v>
      </c>
      <c r="O107" t="str">
        <f t="shared" si="5"/>
        <v>OKATANI Yusei (06)</v>
      </c>
      <c r="P107">
        <f>IFERROR(INDEX(リスト!$AE:$AE,MATCH($G107,リスト!$AD:$AD,0)),"")</f>
        <v>27</v>
      </c>
      <c r="Q107" t="str">
        <f>IFERROR(INDEX(リスト!$AH:$AH,MATCH($J107,リスト!$AG:$AG,0)),"")</f>
        <v>JPN</v>
      </c>
      <c r="R107" s="118" t="str">
        <f>IF($B107="","",TEXT(RIGHT($E107,6)*1000+COUNTIF($E$2:$E107,$E107),"000000000"))</f>
        <v>060919001</v>
      </c>
    </row>
    <row r="108" spans="1:18" customFormat="1" x14ac:dyDescent="0.45">
      <c r="A108" t="s">
        <v>385</v>
      </c>
      <c r="B108">
        <v>107</v>
      </c>
      <c r="C108" t="s">
        <v>5034</v>
      </c>
      <c r="D108" t="s">
        <v>5035</v>
      </c>
      <c r="E108">
        <v>20060606</v>
      </c>
      <c r="F108">
        <v>2</v>
      </c>
      <c r="G108" t="s">
        <v>4976</v>
      </c>
      <c r="H108" t="s">
        <v>242</v>
      </c>
      <c r="I108" t="s">
        <v>6940</v>
      </c>
      <c r="J108" t="s">
        <v>6497</v>
      </c>
      <c r="L108">
        <f>IFERROR(INDEX(所属情報!$E:$E,MATCH(男子登録情報!A108,所属情報!$A:$A,0)),"")</f>
        <v>492218</v>
      </c>
      <c r="M108" t="str">
        <f t="shared" si="3"/>
        <v>廣瀨　耀天 (2)</v>
      </c>
      <c r="N108" t="str">
        <f t="shared" si="4"/>
        <v>ﾋﾛｾ ｱｷﾀｶ</v>
      </c>
      <c r="O108" t="str">
        <f t="shared" si="5"/>
        <v>HIROSE Akitaka (06)</v>
      </c>
      <c r="P108">
        <f>IFERROR(INDEX(リスト!$AE:$AE,MATCH($G108,リスト!$AD:$AD,0)),"")</f>
        <v>27</v>
      </c>
      <c r="Q108" t="str">
        <f>IFERROR(INDEX(リスト!$AH:$AH,MATCH($J108,リスト!$AG:$AG,0)),"")</f>
        <v>JPN</v>
      </c>
      <c r="R108" s="118" t="str">
        <f>IF($B108="","",TEXT(RIGHT($E108,6)*1000+COUNTIF($E$2:$E108,$E108),"000000000"))</f>
        <v>060606001</v>
      </c>
    </row>
    <row r="109" spans="1:18" customFormat="1" x14ac:dyDescent="0.45">
      <c r="A109" t="s">
        <v>385</v>
      </c>
      <c r="B109">
        <v>108</v>
      </c>
      <c r="C109" t="s">
        <v>5036</v>
      </c>
      <c r="D109" t="s">
        <v>5037</v>
      </c>
      <c r="E109">
        <v>20061030</v>
      </c>
      <c r="F109">
        <v>2</v>
      </c>
      <c r="G109" t="s">
        <v>4978</v>
      </c>
      <c r="H109" t="s">
        <v>6941</v>
      </c>
      <c r="I109" t="s">
        <v>6942</v>
      </c>
      <c r="J109" t="s">
        <v>6497</v>
      </c>
      <c r="L109">
        <f>IFERROR(INDEX(所属情報!$E:$E,MATCH(男子登録情報!A109,所属情報!$A:$A,0)),"")</f>
        <v>492218</v>
      </c>
      <c r="M109" t="str">
        <f t="shared" si="3"/>
        <v>樋山　輝利也 (2)</v>
      </c>
      <c r="N109" t="str">
        <f t="shared" si="4"/>
        <v>ﾋﾔﾏ ｷﾘﾔ</v>
      </c>
      <c r="O109" t="str">
        <f t="shared" si="5"/>
        <v>HIYAMA Kiriya (06)</v>
      </c>
      <c r="P109">
        <f>IFERROR(INDEX(リスト!$AE:$AE,MATCH($G109,リスト!$AD:$AD,0)),"")</f>
        <v>30</v>
      </c>
      <c r="Q109" t="str">
        <f>IFERROR(INDEX(リスト!$AH:$AH,MATCH($J109,リスト!$AG:$AG,0)),"")</f>
        <v>JPN</v>
      </c>
      <c r="R109" s="118" t="str">
        <f>IF($B109="","",TEXT(RIGHT($E109,6)*1000+COUNTIF($E$2:$E109,$E109),"000000000"))</f>
        <v>061030001</v>
      </c>
    </row>
    <row r="110" spans="1:18" customFormat="1" x14ac:dyDescent="0.45">
      <c r="A110" t="s">
        <v>385</v>
      </c>
      <c r="B110">
        <v>109</v>
      </c>
      <c r="C110" t="s">
        <v>5038</v>
      </c>
      <c r="D110" t="s">
        <v>5039</v>
      </c>
      <c r="E110">
        <v>20060912</v>
      </c>
      <c r="F110">
        <v>2</v>
      </c>
      <c r="G110" t="s">
        <v>4979</v>
      </c>
      <c r="H110" t="s">
        <v>649</v>
      </c>
      <c r="I110" t="s">
        <v>47</v>
      </c>
      <c r="J110" t="s">
        <v>6497</v>
      </c>
      <c r="L110">
        <f>IFERROR(INDEX(所属情報!$E:$E,MATCH(男子登録情報!A110,所属情報!$A:$A,0)),"")</f>
        <v>492218</v>
      </c>
      <c r="M110" t="str">
        <f t="shared" si="3"/>
        <v>西岡　大地 (2)</v>
      </c>
      <c r="N110" t="str">
        <f t="shared" si="4"/>
        <v>ﾆｼｵｶ ﾀﾞｲﾁ</v>
      </c>
      <c r="O110" t="str">
        <f t="shared" si="5"/>
        <v>NISHIOKA Daichi (06)</v>
      </c>
      <c r="P110">
        <f>IFERROR(INDEX(リスト!$AE:$AE,MATCH($G110,リスト!$AD:$AD,0)),"")</f>
        <v>29</v>
      </c>
      <c r="Q110" t="str">
        <f>IFERROR(INDEX(リスト!$AH:$AH,MATCH($J110,リスト!$AG:$AG,0)),"")</f>
        <v>JPN</v>
      </c>
      <c r="R110" s="118" t="str">
        <f>IF($B110="","",TEXT(RIGHT($E110,6)*1000+COUNTIF($E$2:$E110,$E110),"000000000"))</f>
        <v>060912001</v>
      </c>
    </row>
    <row r="111" spans="1:18" customFormat="1" x14ac:dyDescent="0.45">
      <c r="A111" t="s">
        <v>385</v>
      </c>
      <c r="B111">
        <v>110</v>
      </c>
      <c r="C111" t="s">
        <v>5040</v>
      </c>
      <c r="D111" t="s">
        <v>5041</v>
      </c>
      <c r="E111">
        <v>20060520</v>
      </c>
      <c r="F111">
        <v>2</v>
      </c>
      <c r="G111" t="s">
        <v>4979</v>
      </c>
      <c r="H111" t="s">
        <v>826</v>
      </c>
      <c r="I111" t="s">
        <v>71</v>
      </c>
      <c r="J111" t="s">
        <v>6497</v>
      </c>
      <c r="L111">
        <f>IFERROR(INDEX(所属情報!$E:$E,MATCH(男子登録情報!A111,所属情報!$A:$A,0)),"")</f>
        <v>492218</v>
      </c>
      <c r="M111" t="str">
        <f t="shared" si="3"/>
        <v>奥田　颯太 (2)</v>
      </c>
      <c r="N111" t="str">
        <f t="shared" si="4"/>
        <v>ｵｸﾀﾞ ｿｳﾀ</v>
      </c>
      <c r="O111" t="str">
        <f t="shared" si="5"/>
        <v>OKUDA Sota (06)</v>
      </c>
      <c r="P111">
        <f>IFERROR(INDEX(リスト!$AE:$AE,MATCH($G111,リスト!$AD:$AD,0)),"")</f>
        <v>29</v>
      </c>
      <c r="Q111" t="str">
        <f>IFERROR(INDEX(リスト!$AH:$AH,MATCH($J111,リスト!$AG:$AG,0)),"")</f>
        <v>JPN</v>
      </c>
      <c r="R111" s="118" t="str">
        <f>IF($B111="","",TEXT(RIGHT($E111,6)*1000+COUNTIF($E$2:$E111,$E111),"000000000"))</f>
        <v>060520001</v>
      </c>
    </row>
    <row r="112" spans="1:18" customFormat="1" x14ac:dyDescent="0.45">
      <c r="A112" t="s">
        <v>385</v>
      </c>
      <c r="B112">
        <v>111</v>
      </c>
      <c r="C112" t="s">
        <v>5042</v>
      </c>
      <c r="D112" t="s">
        <v>5043</v>
      </c>
      <c r="E112">
        <v>20070311</v>
      </c>
      <c r="F112">
        <v>2</v>
      </c>
      <c r="G112" t="s">
        <v>4978</v>
      </c>
      <c r="H112" t="s">
        <v>1322</v>
      </c>
      <c r="I112" t="s">
        <v>613</v>
      </c>
      <c r="J112" t="s">
        <v>6497</v>
      </c>
      <c r="L112">
        <f>IFERROR(INDEX(所属情報!$E:$E,MATCH(男子登録情報!A112,所属情報!$A:$A,0)),"")</f>
        <v>492218</v>
      </c>
      <c r="M112" t="str">
        <f t="shared" si="3"/>
        <v>源　遥弥 (2)</v>
      </c>
      <c r="N112" t="str">
        <f t="shared" si="4"/>
        <v>ｹﾞﾝ ﾊﾙﾔ</v>
      </c>
      <c r="O112" t="str">
        <f t="shared" si="5"/>
        <v>GEN Haruya (07)</v>
      </c>
      <c r="P112">
        <f>IFERROR(INDEX(リスト!$AE:$AE,MATCH($G112,リスト!$AD:$AD,0)),"")</f>
        <v>30</v>
      </c>
      <c r="Q112" t="str">
        <f>IFERROR(INDEX(リスト!$AH:$AH,MATCH($J112,リスト!$AG:$AG,0)),"")</f>
        <v>JPN</v>
      </c>
      <c r="R112" s="118" t="str">
        <f>IF($B112="","",TEXT(RIGHT($E112,6)*1000+COUNTIF($E$2:$E112,$E112),"000000000"))</f>
        <v>070311001</v>
      </c>
    </row>
    <row r="113" spans="1:18" customFormat="1" x14ac:dyDescent="0.45">
      <c r="A113" t="s">
        <v>385</v>
      </c>
      <c r="B113">
        <v>112</v>
      </c>
      <c r="C113" t="s">
        <v>5044</v>
      </c>
      <c r="D113" t="s">
        <v>5045</v>
      </c>
      <c r="E113">
        <v>20070328</v>
      </c>
      <c r="F113">
        <v>2</v>
      </c>
      <c r="G113" t="s">
        <v>4979</v>
      </c>
      <c r="H113" t="s">
        <v>81</v>
      </c>
      <c r="I113" t="s">
        <v>3035</v>
      </c>
      <c r="J113" t="s">
        <v>6497</v>
      </c>
      <c r="L113">
        <f>IFERROR(INDEX(所属情報!$E:$E,MATCH(男子登録情報!A113,所属情報!$A:$A,0)),"")</f>
        <v>492218</v>
      </c>
      <c r="M113" t="str">
        <f t="shared" si="3"/>
        <v>小林　蓮大 (2)</v>
      </c>
      <c r="N113" t="str">
        <f t="shared" si="4"/>
        <v>ｺﾊﾞﾔｼ ﾚﾝﾀ</v>
      </c>
      <c r="O113" t="str">
        <f t="shared" si="5"/>
        <v>KOBAYASHI Renta (07)</v>
      </c>
      <c r="P113">
        <f>IFERROR(INDEX(リスト!$AE:$AE,MATCH($G113,リスト!$AD:$AD,0)),"")</f>
        <v>29</v>
      </c>
      <c r="Q113" t="str">
        <f>IFERROR(INDEX(リスト!$AH:$AH,MATCH($J113,リスト!$AG:$AG,0)),"")</f>
        <v>JPN</v>
      </c>
      <c r="R113" s="118" t="str">
        <f>IF($B113="","",TEXT(RIGHT($E113,6)*1000+COUNTIF($E$2:$E113,$E113),"000000000"))</f>
        <v>070328001</v>
      </c>
    </row>
    <row r="114" spans="1:18" customFormat="1" x14ac:dyDescent="0.45">
      <c r="A114" t="s">
        <v>385</v>
      </c>
      <c r="B114">
        <v>113</v>
      </c>
      <c r="C114" t="s">
        <v>5046</v>
      </c>
      <c r="D114" t="s">
        <v>5047</v>
      </c>
      <c r="E114">
        <v>20070215</v>
      </c>
      <c r="F114">
        <v>2</v>
      </c>
      <c r="G114" t="s">
        <v>4975</v>
      </c>
      <c r="H114" t="s">
        <v>304</v>
      </c>
      <c r="I114" t="s">
        <v>253</v>
      </c>
      <c r="J114" t="s">
        <v>6497</v>
      </c>
      <c r="L114">
        <f>IFERROR(INDEX(所属情報!$E:$E,MATCH(男子登録情報!A114,所属情報!$A:$A,0)),"")</f>
        <v>492218</v>
      </c>
      <c r="M114" t="str">
        <f t="shared" si="3"/>
        <v>玉置　智大 (2)</v>
      </c>
      <c r="N114" t="str">
        <f t="shared" si="4"/>
        <v>ﾀﾏｷ ﾄﾓﾋﾛ</v>
      </c>
      <c r="O114" t="str">
        <f t="shared" si="5"/>
        <v>TAMAKI Tomohiro (07)</v>
      </c>
      <c r="P114">
        <f>IFERROR(INDEX(リスト!$AE:$AE,MATCH($G114,リスト!$AD:$AD,0)),"")</f>
        <v>28</v>
      </c>
      <c r="Q114" t="str">
        <f>IFERROR(INDEX(リスト!$AH:$AH,MATCH($J114,リスト!$AG:$AG,0)),"")</f>
        <v>JPN</v>
      </c>
      <c r="R114" s="118" t="str">
        <f>IF($B114="","",TEXT(RIGHT($E114,6)*1000+COUNTIF($E$2:$E114,$E114),"000000000"))</f>
        <v>070215001</v>
      </c>
    </row>
    <row r="115" spans="1:18" customFormat="1" x14ac:dyDescent="0.45">
      <c r="A115" t="s">
        <v>385</v>
      </c>
      <c r="B115">
        <v>114</v>
      </c>
      <c r="C115" t="s">
        <v>5048</v>
      </c>
      <c r="D115" t="s">
        <v>5049</v>
      </c>
      <c r="E115">
        <v>20070319</v>
      </c>
      <c r="F115">
        <v>2</v>
      </c>
      <c r="G115" t="s">
        <v>4975</v>
      </c>
      <c r="H115" t="s">
        <v>34</v>
      </c>
      <c r="I115" t="s">
        <v>342</v>
      </c>
      <c r="J115" t="s">
        <v>6497</v>
      </c>
      <c r="L115">
        <f>IFERROR(INDEX(所属情報!$E:$E,MATCH(男子登録情報!A115,所属情報!$A:$A,0)),"")</f>
        <v>492218</v>
      </c>
      <c r="M115" t="str">
        <f t="shared" si="3"/>
        <v>坂本　慧 (2)</v>
      </c>
      <c r="N115" t="str">
        <f t="shared" si="4"/>
        <v>ｻｶﾓﾄ ｹｲ</v>
      </c>
      <c r="O115" t="str">
        <f t="shared" si="5"/>
        <v>SAKAMOTO Kei (07)</v>
      </c>
      <c r="P115">
        <f>IFERROR(INDEX(リスト!$AE:$AE,MATCH($G115,リスト!$AD:$AD,0)),"")</f>
        <v>28</v>
      </c>
      <c r="Q115" t="str">
        <f>IFERROR(INDEX(リスト!$AH:$AH,MATCH($J115,リスト!$AG:$AG,0)),"")</f>
        <v>JPN</v>
      </c>
      <c r="R115" s="118" t="str">
        <f>IF($B115="","",TEXT(RIGHT($E115,6)*1000+COUNTIF($E$2:$E115,$E115),"000000000"))</f>
        <v>070319001</v>
      </c>
    </row>
    <row r="116" spans="1:18" customFormat="1" x14ac:dyDescent="0.45">
      <c r="A116" t="s">
        <v>385</v>
      </c>
      <c r="B116">
        <v>115</v>
      </c>
      <c r="C116" t="s">
        <v>5050</v>
      </c>
      <c r="D116" t="s">
        <v>5051</v>
      </c>
      <c r="E116">
        <v>20060713</v>
      </c>
      <c r="F116">
        <v>2</v>
      </c>
      <c r="G116" t="s">
        <v>4975</v>
      </c>
      <c r="H116" t="s">
        <v>202</v>
      </c>
      <c r="I116" t="s">
        <v>148</v>
      </c>
      <c r="J116" t="s">
        <v>6497</v>
      </c>
      <c r="L116">
        <f>IFERROR(INDEX(所属情報!$E:$E,MATCH(男子登録情報!A116,所属情報!$A:$A,0)),"")</f>
        <v>492218</v>
      </c>
      <c r="M116" t="str">
        <f t="shared" si="3"/>
        <v>山口　開士 (2)</v>
      </c>
      <c r="N116" t="str">
        <f t="shared" si="4"/>
        <v>ﾔﾏｸﾞﾁ ｶｲﾄ</v>
      </c>
      <c r="O116" t="str">
        <f t="shared" si="5"/>
        <v>YAMAGUCHI Kaito (06)</v>
      </c>
      <c r="P116">
        <f>IFERROR(INDEX(リスト!$AE:$AE,MATCH($G116,リスト!$AD:$AD,0)),"")</f>
        <v>28</v>
      </c>
      <c r="Q116" t="str">
        <f>IFERROR(INDEX(リスト!$AH:$AH,MATCH($J116,リスト!$AG:$AG,0)),"")</f>
        <v>JPN</v>
      </c>
      <c r="R116" s="118" t="str">
        <f>IF($B116="","",TEXT(RIGHT($E116,6)*1000+COUNTIF($E$2:$E116,$E116),"000000000"))</f>
        <v>060713001</v>
      </c>
    </row>
    <row r="117" spans="1:18" customFormat="1" x14ac:dyDescent="0.45">
      <c r="A117" t="s">
        <v>385</v>
      </c>
      <c r="B117">
        <v>116</v>
      </c>
      <c r="C117" t="s">
        <v>5052</v>
      </c>
      <c r="D117" t="s">
        <v>5053</v>
      </c>
      <c r="E117">
        <v>20070120</v>
      </c>
      <c r="F117">
        <v>2</v>
      </c>
      <c r="G117" t="s">
        <v>4979</v>
      </c>
      <c r="H117" t="s">
        <v>4632</v>
      </c>
      <c r="I117" t="s">
        <v>129</v>
      </c>
      <c r="J117" t="s">
        <v>6497</v>
      </c>
      <c r="L117">
        <f>IFERROR(INDEX(所属情報!$E:$E,MATCH(男子登録情報!A117,所属情報!$A:$A,0)),"")</f>
        <v>492218</v>
      </c>
      <c r="M117" t="str">
        <f t="shared" si="3"/>
        <v>福島　光成 (2)</v>
      </c>
      <c r="N117" t="str">
        <f t="shared" si="4"/>
        <v>ﾌｸｼﾏ ｺｳｾｲ</v>
      </c>
      <c r="O117" t="str">
        <f t="shared" si="5"/>
        <v>FUKUSHIMA Kosei (07)</v>
      </c>
      <c r="P117">
        <f>IFERROR(INDEX(リスト!$AE:$AE,MATCH($G117,リスト!$AD:$AD,0)),"")</f>
        <v>29</v>
      </c>
      <c r="Q117" t="str">
        <f>IFERROR(INDEX(リスト!$AH:$AH,MATCH($J117,リスト!$AG:$AG,0)),"")</f>
        <v>JPN</v>
      </c>
      <c r="R117" s="118" t="str">
        <f>IF($B117="","",TEXT(RIGHT($E117,6)*1000+COUNTIF($E$2:$E117,$E117),"000000000"))</f>
        <v>070120001</v>
      </c>
    </row>
    <row r="118" spans="1:18" customFormat="1" x14ac:dyDescent="0.45">
      <c r="A118" t="s">
        <v>385</v>
      </c>
      <c r="B118">
        <v>117</v>
      </c>
      <c r="C118" t="s">
        <v>5054</v>
      </c>
      <c r="D118" t="s">
        <v>5055</v>
      </c>
      <c r="E118">
        <v>20070103</v>
      </c>
      <c r="F118">
        <v>2</v>
      </c>
      <c r="G118" t="s">
        <v>4975</v>
      </c>
      <c r="H118" t="s">
        <v>6943</v>
      </c>
      <c r="I118" t="s">
        <v>6944</v>
      </c>
      <c r="J118" t="s">
        <v>6497</v>
      </c>
      <c r="L118">
        <f>IFERROR(INDEX(所属情報!$E:$E,MATCH(男子登録情報!A118,所属情報!$A:$A,0)),"")</f>
        <v>492218</v>
      </c>
      <c r="M118" t="str">
        <f t="shared" si="3"/>
        <v>オリビエ　真之亜 (2)</v>
      </c>
      <c r="N118" t="str">
        <f t="shared" si="4"/>
        <v>ｵﾘﾋﾞｴ ﾏﾉｱ</v>
      </c>
      <c r="O118" t="str">
        <f t="shared" si="5"/>
        <v>ORIBIE Manoa (07)</v>
      </c>
      <c r="P118">
        <f>IFERROR(INDEX(リスト!$AE:$AE,MATCH($G118,リスト!$AD:$AD,0)),"")</f>
        <v>28</v>
      </c>
      <c r="Q118" t="str">
        <f>IFERROR(INDEX(リスト!$AH:$AH,MATCH($J118,リスト!$AG:$AG,0)),"")</f>
        <v>JPN</v>
      </c>
      <c r="R118" s="118" t="str">
        <f>IF($B118="","",TEXT(RIGHT($E118,6)*1000+COUNTIF($E$2:$E118,$E118),"000000000"))</f>
        <v>070103001</v>
      </c>
    </row>
    <row r="119" spans="1:18" customFormat="1" x14ac:dyDescent="0.45">
      <c r="A119" t="s">
        <v>385</v>
      </c>
      <c r="B119">
        <v>118</v>
      </c>
      <c r="C119" t="s">
        <v>5056</v>
      </c>
      <c r="D119" t="s">
        <v>5057</v>
      </c>
      <c r="E119">
        <v>20060713</v>
      </c>
      <c r="F119">
        <v>2</v>
      </c>
      <c r="G119" t="s">
        <v>4976</v>
      </c>
      <c r="H119" t="s">
        <v>1333</v>
      </c>
      <c r="I119" t="s">
        <v>119</v>
      </c>
      <c r="J119" t="s">
        <v>6497</v>
      </c>
      <c r="L119">
        <f>IFERROR(INDEX(所属情報!$E:$E,MATCH(男子登録情報!A119,所属情報!$A:$A,0)),"")</f>
        <v>492218</v>
      </c>
      <c r="M119" t="str">
        <f t="shared" si="3"/>
        <v>春名　修人 (2)</v>
      </c>
      <c r="N119" t="str">
        <f t="shared" si="4"/>
        <v>ﾊﾙﾅ ｼｭｳﾄ</v>
      </c>
      <c r="O119" t="str">
        <f t="shared" si="5"/>
        <v>HARUNA Shuto (06)</v>
      </c>
      <c r="P119">
        <f>IFERROR(INDEX(リスト!$AE:$AE,MATCH($G119,リスト!$AD:$AD,0)),"")</f>
        <v>27</v>
      </c>
      <c r="Q119" t="str">
        <f>IFERROR(INDEX(リスト!$AH:$AH,MATCH($J119,リスト!$AG:$AG,0)),"")</f>
        <v>JPN</v>
      </c>
      <c r="R119" s="118" t="str">
        <f>IF($B119="","",TEXT(RIGHT($E119,6)*1000+COUNTIF($E$2:$E119,$E119),"000000000"))</f>
        <v>060713002</v>
      </c>
    </row>
    <row r="120" spans="1:18" customFormat="1" x14ac:dyDescent="0.45">
      <c r="A120" t="s">
        <v>385</v>
      </c>
      <c r="B120">
        <v>119</v>
      </c>
      <c r="C120" t="s">
        <v>5058</v>
      </c>
      <c r="D120" t="s">
        <v>5059</v>
      </c>
      <c r="E120">
        <v>20060704</v>
      </c>
      <c r="F120">
        <v>2</v>
      </c>
      <c r="G120" t="s">
        <v>4975</v>
      </c>
      <c r="H120" t="s">
        <v>6945</v>
      </c>
      <c r="I120" t="s">
        <v>201</v>
      </c>
      <c r="J120" t="s">
        <v>6497</v>
      </c>
      <c r="L120">
        <f>IFERROR(INDEX(所属情報!$E:$E,MATCH(男子登録情報!A120,所属情報!$A:$A,0)),"")</f>
        <v>492218</v>
      </c>
      <c r="M120" t="str">
        <f t="shared" si="3"/>
        <v>田下　大翔 (2)</v>
      </c>
      <c r="N120" t="str">
        <f t="shared" si="4"/>
        <v>ﾀｼﾞﾀ ﾊﾙﾄ</v>
      </c>
      <c r="O120" t="str">
        <f t="shared" si="5"/>
        <v>TAJITA Haruto (06)</v>
      </c>
      <c r="P120">
        <f>IFERROR(INDEX(リスト!$AE:$AE,MATCH($G120,リスト!$AD:$AD,0)),"")</f>
        <v>28</v>
      </c>
      <c r="Q120" t="str">
        <f>IFERROR(INDEX(リスト!$AH:$AH,MATCH($J120,リスト!$AG:$AG,0)),"")</f>
        <v>JPN</v>
      </c>
      <c r="R120" s="118" t="str">
        <f>IF($B120="","",TEXT(RIGHT($E120,6)*1000+COUNTIF($E$2:$E120,$E120),"000000000"))</f>
        <v>060704001</v>
      </c>
    </row>
    <row r="121" spans="1:18" customFormat="1" x14ac:dyDescent="0.45">
      <c r="A121" t="s">
        <v>385</v>
      </c>
      <c r="B121">
        <v>120</v>
      </c>
      <c r="C121" t="s">
        <v>5060</v>
      </c>
      <c r="D121" t="s">
        <v>5061</v>
      </c>
      <c r="E121">
        <v>20060615</v>
      </c>
      <c r="F121">
        <v>2</v>
      </c>
      <c r="G121" t="s">
        <v>4975</v>
      </c>
      <c r="H121" t="s">
        <v>6946</v>
      </c>
      <c r="I121" t="s">
        <v>6947</v>
      </c>
      <c r="J121" t="s">
        <v>6497</v>
      </c>
      <c r="L121">
        <f>IFERROR(INDEX(所属情報!$E:$E,MATCH(男子登録情報!A121,所属情報!$A:$A,0)),"")</f>
        <v>492218</v>
      </c>
      <c r="M121" t="str">
        <f t="shared" si="3"/>
        <v>栗原　隼之介 (2)</v>
      </c>
      <c r="N121" t="str">
        <f t="shared" si="4"/>
        <v>ｸﾘﾊﾗ ｼｭﾝﾉｽｹ</v>
      </c>
      <c r="O121" t="str">
        <f t="shared" si="5"/>
        <v>KURIHARA Shunnosuke (06)</v>
      </c>
      <c r="P121">
        <f>IFERROR(INDEX(リスト!$AE:$AE,MATCH($G121,リスト!$AD:$AD,0)),"")</f>
        <v>28</v>
      </c>
      <c r="Q121" t="str">
        <f>IFERROR(INDEX(リスト!$AH:$AH,MATCH($J121,リスト!$AG:$AG,0)),"")</f>
        <v>JPN</v>
      </c>
      <c r="R121" s="118" t="str">
        <f>IF($B121="","",TEXT(RIGHT($E121,6)*1000+COUNTIF($E$2:$E121,$E121),"000000000"))</f>
        <v>060615002</v>
      </c>
    </row>
    <row r="122" spans="1:18" customFormat="1" x14ac:dyDescent="0.45">
      <c r="A122" t="s">
        <v>385</v>
      </c>
      <c r="B122">
        <v>121</v>
      </c>
      <c r="C122" t="s">
        <v>5062</v>
      </c>
      <c r="D122" t="s">
        <v>5063</v>
      </c>
      <c r="E122">
        <v>20061031</v>
      </c>
      <c r="F122">
        <v>2</v>
      </c>
      <c r="G122" t="s">
        <v>4975</v>
      </c>
      <c r="H122" t="s">
        <v>155</v>
      </c>
      <c r="I122" t="s">
        <v>284</v>
      </c>
      <c r="J122" t="s">
        <v>6497</v>
      </c>
      <c r="L122">
        <f>IFERROR(INDEX(所属情報!$E:$E,MATCH(男子登録情報!A122,所属情報!$A:$A,0)),"")</f>
        <v>492218</v>
      </c>
      <c r="M122" t="str">
        <f t="shared" si="3"/>
        <v>福田　武琉 (2)</v>
      </c>
      <c r="N122" t="str">
        <f t="shared" si="4"/>
        <v>ﾌｸﾀﾞ ﾀｹﾙ</v>
      </c>
      <c r="O122" t="str">
        <f t="shared" si="5"/>
        <v>FUKUDA Takeru (06)</v>
      </c>
      <c r="P122">
        <f>IFERROR(INDEX(リスト!$AE:$AE,MATCH($G122,リスト!$AD:$AD,0)),"")</f>
        <v>28</v>
      </c>
      <c r="Q122" t="str">
        <f>IFERROR(INDEX(リスト!$AH:$AH,MATCH($J122,リスト!$AG:$AG,0)),"")</f>
        <v>JPN</v>
      </c>
      <c r="R122" s="118" t="str">
        <f>IF($B122="","",TEXT(RIGHT($E122,6)*1000+COUNTIF($E$2:$E122,$E122),"000000000"))</f>
        <v>061031001</v>
      </c>
    </row>
    <row r="123" spans="1:18" customFormat="1" x14ac:dyDescent="0.45">
      <c r="A123" t="s">
        <v>385</v>
      </c>
      <c r="B123">
        <v>122</v>
      </c>
      <c r="C123" t="s">
        <v>5064</v>
      </c>
      <c r="D123" t="s">
        <v>5065</v>
      </c>
      <c r="E123">
        <v>20070606</v>
      </c>
      <c r="F123">
        <v>1</v>
      </c>
      <c r="G123" t="s">
        <v>4975</v>
      </c>
      <c r="H123" t="s">
        <v>6948</v>
      </c>
      <c r="I123" t="s">
        <v>573</v>
      </c>
      <c r="J123" t="s">
        <v>6497</v>
      </c>
      <c r="L123">
        <f>IFERROR(INDEX(所属情報!$E:$E,MATCH(男子登録情報!A123,所属情報!$A:$A,0)),"")</f>
        <v>492218</v>
      </c>
      <c r="M123" t="str">
        <f t="shared" si="3"/>
        <v>隈部　湊 (1)</v>
      </c>
      <c r="N123" t="str">
        <f t="shared" si="4"/>
        <v>ｸﾏﾍﾞ ﾐﾅﾄ</v>
      </c>
      <c r="O123" t="str">
        <f t="shared" si="5"/>
        <v>KUMABE Minato (07)</v>
      </c>
      <c r="P123">
        <f>IFERROR(INDEX(リスト!$AE:$AE,MATCH($G123,リスト!$AD:$AD,0)),"")</f>
        <v>28</v>
      </c>
      <c r="Q123" t="str">
        <f>IFERROR(INDEX(リスト!$AH:$AH,MATCH($J123,リスト!$AG:$AG,0)),"")</f>
        <v>JPN</v>
      </c>
      <c r="R123" s="118" t="str">
        <f>IF($B123="","",TEXT(RIGHT($E123,6)*1000+COUNTIF($E$2:$E123,$E123),"000000000"))</f>
        <v>070606001</v>
      </c>
    </row>
    <row r="124" spans="1:18" customFormat="1" x14ac:dyDescent="0.45">
      <c r="A124" t="s">
        <v>385</v>
      </c>
      <c r="B124">
        <v>123</v>
      </c>
      <c r="C124" t="s">
        <v>5066</v>
      </c>
      <c r="D124" t="s">
        <v>5067</v>
      </c>
      <c r="E124">
        <v>20070928</v>
      </c>
      <c r="F124">
        <v>1</v>
      </c>
      <c r="G124" t="s">
        <v>4976</v>
      </c>
      <c r="H124" t="s">
        <v>3068</v>
      </c>
      <c r="I124" t="s">
        <v>6949</v>
      </c>
      <c r="J124" t="s">
        <v>6497</v>
      </c>
      <c r="L124">
        <f>IFERROR(INDEX(所属情報!$E:$E,MATCH(男子登録情報!A124,所属情報!$A:$A,0)),"")</f>
        <v>492218</v>
      </c>
      <c r="M124" t="str">
        <f t="shared" si="3"/>
        <v>玉井　直太朗 (1)</v>
      </c>
      <c r="N124" t="str">
        <f t="shared" si="4"/>
        <v>ﾀﾏｲ ﾅｵﾀﾛｳ</v>
      </c>
      <c r="O124" t="str">
        <f t="shared" si="5"/>
        <v>TAMAI Naotaro (07)</v>
      </c>
      <c r="P124">
        <f>IFERROR(INDEX(リスト!$AE:$AE,MATCH($G124,リスト!$AD:$AD,0)),"")</f>
        <v>27</v>
      </c>
      <c r="Q124" t="str">
        <f>IFERROR(INDEX(リスト!$AH:$AH,MATCH($J124,リスト!$AG:$AG,0)),"")</f>
        <v>JPN</v>
      </c>
      <c r="R124" s="118" t="str">
        <f>IF($B124="","",TEXT(RIGHT($E124,6)*1000+COUNTIF($E$2:$E124,$E124),"000000000"))</f>
        <v>070928001</v>
      </c>
    </row>
    <row r="125" spans="1:18" customFormat="1" x14ac:dyDescent="0.45">
      <c r="A125" t="s">
        <v>385</v>
      </c>
      <c r="B125">
        <v>124</v>
      </c>
      <c r="C125" t="s">
        <v>5068</v>
      </c>
      <c r="D125" t="s">
        <v>5069</v>
      </c>
      <c r="E125">
        <v>20080114</v>
      </c>
      <c r="F125">
        <v>1</v>
      </c>
      <c r="G125" t="s">
        <v>4976</v>
      </c>
      <c r="H125" t="s">
        <v>120</v>
      </c>
      <c r="I125" t="s">
        <v>527</v>
      </c>
      <c r="J125" t="s">
        <v>6497</v>
      </c>
      <c r="L125">
        <f>IFERROR(INDEX(所属情報!$E:$E,MATCH(男子登録情報!A125,所属情報!$A:$A,0)),"")</f>
        <v>492218</v>
      </c>
      <c r="M125" t="str">
        <f t="shared" si="3"/>
        <v>佐藤　楓太 (1)</v>
      </c>
      <c r="N125" t="str">
        <f t="shared" si="4"/>
        <v>ｻﾄｳ ﾌｳﾀ</v>
      </c>
      <c r="O125" t="str">
        <f t="shared" si="5"/>
        <v>SATO Futa (08)</v>
      </c>
      <c r="P125">
        <f>IFERROR(INDEX(リスト!$AE:$AE,MATCH($G125,リスト!$AD:$AD,0)),"")</f>
        <v>27</v>
      </c>
      <c r="Q125" t="str">
        <f>IFERROR(INDEX(リスト!$AH:$AH,MATCH($J125,リスト!$AG:$AG,0)),"")</f>
        <v>JPN</v>
      </c>
      <c r="R125" s="118" t="str">
        <f>IF($B125="","",TEXT(RIGHT($E125,6)*1000+COUNTIF($E$2:$E125,$E125),"000000000"))</f>
        <v>080114001</v>
      </c>
    </row>
    <row r="126" spans="1:18" customFormat="1" x14ac:dyDescent="0.45">
      <c r="A126" t="s">
        <v>385</v>
      </c>
      <c r="B126">
        <v>125</v>
      </c>
      <c r="C126" t="s">
        <v>5070</v>
      </c>
      <c r="D126" t="s">
        <v>5071</v>
      </c>
      <c r="E126">
        <v>20070620</v>
      </c>
      <c r="F126">
        <v>1</v>
      </c>
      <c r="G126" t="s">
        <v>4982</v>
      </c>
      <c r="H126" t="s">
        <v>703</v>
      </c>
      <c r="I126" t="s">
        <v>2946</v>
      </c>
      <c r="J126" t="s">
        <v>6497</v>
      </c>
      <c r="L126">
        <f>IFERROR(INDEX(所属情報!$E:$E,MATCH(男子登録情報!A126,所属情報!$A:$A,0)),"")</f>
        <v>492218</v>
      </c>
      <c r="M126" t="str">
        <f t="shared" si="3"/>
        <v>青野　友陽 (1)</v>
      </c>
      <c r="N126" t="str">
        <f t="shared" si="4"/>
        <v>ｱｵﾉ ﾕｳﾋ</v>
      </c>
      <c r="O126" t="str">
        <f t="shared" si="5"/>
        <v>AONO Yuhi (07)</v>
      </c>
      <c r="P126">
        <f>IFERROR(INDEX(リスト!$AE:$AE,MATCH($G126,リスト!$AD:$AD,0)),"")</f>
        <v>26</v>
      </c>
      <c r="Q126" t="str">
        <f>IFERROR(INDEX(リスト!$AH:$AH,MATCH($J126,リスト!$AG:$AG,0)),"")</f>
        <v>JPN</v>
      </c>
      <c r="R126" s="118" t="str">
        <f>IF($B126="","",TEXT(RIGHT($E126,6)*1000+COUNTIF($E$2:$E126,$E126),"000000000"))</f>
        <v>070620001</v>
      </c>
    </row>
    <row r="127" spans="1:18" customFormat="1" x14ac:dyDescent="0.45">
      <c r="A127" t="s">
        <v>385</v>
      </c>
      <c r="B127">
        <v>126</v>
      </c>
      <c r="C127" t="s">
        <v>5072</v>
      </c>
      <c r="D127" t="s">
        <v>5073</v>
      </c>
      <c r="E127">
        <v>20070617</v>
      </c>
      <c r="F127">
        <v>1</v>
      </c>
      <c r="G127" t="s">
        <v>5074</v>
      </c>
      <c r="H127" t="s">
        <v>86</v>
      </c>
      <c r="I127" t="s">
        <v>64</v>
      </c>
      <c r="J127" t="s">
        <v>6497</v>
      </c>
      <c r="L127">
        <f>IFERROR(INDEX(所属情報!$E:$E,MATCH(男子登録情報!A127,所属情報!$A:$A,0)),"")</f>
        <v>492218</v>
      </c>
      <c r="M127" t="str">
        <f t="shared" si="3"/>
        <v>前田　晃汰 (1)</v>
      </c>
      <c r="N127" t="str">
        <f t="shared" si="4"/>
        <v>ﾏｴﾀﾞ ｺｳﾀ</v>
      </c>
      <c r="O127" t="str">
        <f t="shared" si="5"/>
        <v>MAEDA Kota (07)</v>
      </c>
      <c r="P127">
        <f>IFERROR(INDEX(リスト!$AE:$AE,MATCH($G127,リスト!$AD:$AD,0)),"")</f>
        <v>4</v>
      </c>
      <c r="Q127" t="str">
        <f>IFERROR(INDEX(リスト!$AH:$AH,MATCH($J127,リスト!$AG:$AG,0)),"")</f>
        <v>JPN</v>
      </c>
      <c r="R127" s="118" t="str">
        <f>IF($B127="","",TEXT(RIGHT($E127,6)*1000+COUNTIF($E$2:$E127,$E127),"000000000"))</f>
        <v>070617001</v>
      </c>
    </row>
    <row r="128" spans="1:18" customFormat="1" x14ac:dyDescent="0.45">
      <c r="A128" t="s">
        <v>385</v>
      </c>
      <c r="B128">
        <v>127</v>
      </c>
      <c r="C128" t="s">
        <v>5075</v>
      </c>
      <c r="D128" t="s">
        <v>5076</v>
      </c>
      <c r="E128">
        <v>20070822</v>
      </c>
      <c r="F128">
        <v>1</v>
      </c>
      <c r="G128" t="s">
        <v>4975</v>
      </c>
      <c r="H128" t="s">
        <v>86</v>
      </c>
      <c r="I128" t="s">
        <v>153</v>
      </c>
      <c r="J128" t="s">
        <v>6497</v>
      </c>
      <c r="L128">
        <f>IFERROR(INDEX(所属情報!$E:$E,MATCH(男子登録情報!A128,所属情報!$A:$A,0)),"")</f>
        <v>492218</v>
      </c>
      <c r="M128" t="str">
        <f t="shared" si="3"/>
        <v>前田　浬 (1)</v>
      </c>
      <c r="N128" t="str">
        <f t="shared" si="4"/>
        <v>ﾏｴﾀﾞ ｶｲﾘ</v>
      </c>
      <c r="O128" t="str">
        <f t="shared" si="5"/>
        <v>MAEDA Kairi (07)</v>
      </c>
      <c r="P128">
        <f>IFERROR(INDEX(リスト!$AE:$AE,MATCH($G128,リスト!$AD:$AD,0)),"")</f>
        <v>28</v>
      </c>
      <c r="Q128" t="str">
        <f>IFERROR(INDEX(リスト!$AH:$AH,MATCH($J128,リスト!$AG:$AG,0)),"")</f>
        <v>JPN</v>
      </c>
      <c r="R128" s="118" t="str">
        <f>IF($B128="","",TEXT(RIGHT($E128,6)*1000+COUNTIF($E$2:$E128,$E128),"000000000"))</f>
        <v>070822001</v>
      </c>
    </row>
    <row r="129" spans="1:18" customFormat="1" x14ac:dyDescent="0.45">
      <c r="A129" t="s">
        <v>385</v>
      </c>
      <c r="B129">
        <v>128</v>
      </c>
      <c r="C129" t="s">
        <v>5077</v>
      </c>
      <c r="D129" t="s">
        <v>5078</v>
      </c>
      <c r="E129">
        <v>20070420</v>
      </c>
      <c r="F129">
        <v>1</v>
      </c>
      <c r="G129" t="s">
        <v>4976</v>
      </c>
      <c r="H129" t="s">
        <v>2945</v>
      </c>
      <c r="I129" t="s">
        <v>6950</v>
      </c>
      <c r="J129" t="s">
        <v>6497</v>
      </c>
      <c r="L129">
        <f>IFERROR(INDEX(所属情報!$E:$E,MATCH(男子登録情報!A129,所属情報!$A:$A,0)),"")</f>
        <v>492218</v>
      </c>
      <c r="M129" t="str">
        <f t="shared" si="3"/>
        <v>原田　青空 (1)</v>
      </c>
      <c r="N129" t="str">
        <f t="shared" si="4"/>
        <v>ﾊﾗﾀﾞ ｾｲﾗ</v>
      </c>
      <c r="O129" t="str">
        <f t="shared" si="5"/>
        <v>HARADA Seira (07)</v>
      </c>
      <c r="P129">
        <f>IFERROR(INDEX(リスト!$AE:$AE,MATCH($G129,リスト!$AD:$AD,0)),"")</f>
        <v>27</v>
      </c>
      <c r="Q129" t="str">
        <f>IFERROR(INDEX(リスト!$AH:$AH,MATCH($J129,リスト!$AG:$AG,0)),"")</f>
        <v>JPN</v>
      </c>
      <c r="R129" s="118" t="str">
        <f>IF($B129="","",TEXT(RIGHT($E129,6)*1000+COUNTIF($E$2:$E129,$E129),"000000000"))</f>
        <v>070420001</v>
      </c>
    </row>
    <row r="130" spans="1:18" customFormat="1" x14ac:dyDescent="0.45">
      <c r="A130" t="s">
        <v>385</v>
      </c>
      <c r="B130">
        <v>129</v>
      </c>
      <c r="C130" t="s">
        <v>5079</v>
      </c>
      <c r="D130" t="s">
        <v>5080</v>
      </c>
      <c r="E130">
        <v>20080120</v>
      </c>
      <c r="F130">
        <v>1</v>
      </c>
      <c r="G130" t="s">
        <v>4979</v>
      </c>
      <c r="H130" t="s">
        <v>172</v>
      </c>
      <c r="I130" t="s">
        <v>179</v>
      </c>
      <c r="J130" t="s">
        <v>6497</v>
      </c>
      <c r="L130">
        <f>IFERROR(INDEX(所属情報!$E:$E,MATCH(男子登録情報!A130,所属情報!$A:$A,0)),"")</f>
        <v>492218</v>
      </c>
      <c r="M130" t="str">
        <f t="shared" si="3"/>
        <v>松山　怜平 (1)</v>
      </c>
      <c r="N130" t="str">
        <f t="shared" si="4"/>
        <v>ﾏﾂﾔﾏ ﾘｮｳﾍｲ</v>
      </c>
      <c r="O130" t="str">
        <f t="shared" si="5"/>
        <v>MATSUYAMA Ryohei (08)</v>
      </c>
      <c r="P130">
        <f>IFERROR(INDEX(リスト!$AE:$AE,MATCH($G130,リスト!$AD:$AD,0)),"")</f>
        <v>29</v>
      </c>
      <c r="Q130" t="str">
        <f>IFERROR(INDEX(リスト!$AH:$AH,MATCH($J130,リスト!$AG:$AG,0)),"")</f>
        <v>JPN</v>
      </c>
      <c r="R130" s="118" t="str">
        <f>IF($B130="","",TEXT(RIGHT($E130,6)*1000+COUNTIF($E$2:$E130,$E130),"000000000"))</f>
        <v>080120001</v>
      </c>
    </row>
    <row r="131" spans="1:18" customFormat="1" x14ac:dyDescent="0.45">
      <c r="A131" t="s">
        <v>385</v>
      </c>
      <c r="B131">
        <v>130</v>
      </c>
      <c r="C131" t="s">
        <v>5081</v>
      </c>
      <c r="D131" t="s">
        <v>5082</v>
      </c>
      <c r="E131">
        <v>20070619</v>
      </c>
      <c r="F131">
        <v>1</v>
      </c>
      <c r="G131" t="s">
        <v>4982</v>
      </c>
      <c r="H131" t="s">
        <v>6951</v>
      </c>
      <c r="I131" t="s">
        <v>147</v>
      </c>
      <c r="J131" t="s">
        <v>6497</v>
      </c>
      <c r="L131">
        <f>IFERROR(INDEX(所属情報!$E:$E,MATCH(男子登録情報!A131,所属情報!$A:$A,0)),"")</f>
        <v>492218</v>
      </c>
      <c r="M131" t="str">
        <f t="shared" ref="M131:M194" si="6">$C131&amp;" "&amp;"("&amp;$F131&amp;")"</f>
        <v>多賀野　樹 (1)</v>
      </c>
      <c r="N131" t="str">
        <f t="shared" ref="N131:N194" si="7">$D131</f>
        <v>ﾀｶﾞﾉ ｲﾂｷ</v>
      </c>
      <c r="O131" t="str">
        <f t="shared" ref="O131:O194" si="8">$H131&amp;" "&amp;$I131&amp;" "&amp;"("&amp;MID($E131,3,2)&amp;")"</f>
        <v>TAGANO Itsuki (07)</v>
      </c>
      <c r="P131">
        <f>IFERROR(INDEX(リスト!$AE:$AE,MATCH($G131,リスト!$AD:$AD,0)),"")</f>
        <v>26</v>
      </c>
      <c r="Q131" t="str">
        <f>IFERROR(INDEX(リスト!$AH:$AH,MATCH($J131,リスト!$AG:$AG,0)),"")</f>
        <v>JPN</v>
      </c>
      <c r="R131" s="118" t="str">
        <f>IF($B131="","",TEXT(RIGHT($E131,6)*1000+COUNTIF($E$2:$E131,$E131),"000000000"))</f>
        <v>070619001</v>
      </c>
    </row>
    <row r="132" spans="1:18" customFormat="1" x14ac:dyDescent="0.45">
      <c r="A132" t="s">
        <v>385</v>
      </c>
      <c r="B132">
        <v>131</v>
      </c>
      <c r="C132" t="s">
        <v>5083</v>
      </c>
      <c r="D132" t="s">
        <v>5084</v>
      </c>
      <c r="E132">
        <v>20070723</v>
      </c>
      <c r="F132">
        <v>1</v>
      </c>
      <c r="G132" t="s">
        <v>4982</v>
      </c>
      <c r="H132" t="s">
        <v>320</v>
      </c>
      <c r="I132" t="s">
        <v>27</v>
      </c>
      <c r="J132" t="s">
        <v>6497</v>
      </c>
      <c r="L132">
        <f>IFERROR(INDEX(所属情報!$E:$E,MATCH(男子登録情報!A132,所属情報!$A:$A,0)),"")</f>
        <v>492218</v>
      </c>
      <c r="M132" t="str">
        <f t="shared" si="6"/>
        <v>中野　功太郎 (1)</v>
      </c>
      <c r="N132" t="str">
        <f t="shared" si="7"/>
        <v>ﾅｶﾉ ｺｳﾀﾛｳ</v>
      </c>
      <c r="O132" t="str">
        <f t="shared" si="8"/>
        <v>NAKANO Kotaro (07)</v>
      </c>
      <c r="P132">
        <f>IFERROR(INDEX(リスト!$AE:$AE,MATCH($G132,リスト!$AD:$AD,0)),"")</f>
        <v>26</v>
      </c>
      <c r="Q132" t="str">
        <f>IFERROR(INDEX(リスト!$AH:$AH,MATCH($J132,リスト!$AG:$AG,0)),"")</f>
        <v>JPN</v>
      </c>
      <c r="R132" s="118" t="str">
        <f>IF($B132="","",TEXT(RIGHT($E132,6)*1000+COUNTIF($E$2:$E132,$E132),"000000000"))</f>
        <v>070723001</v>
      </c>
    </row>
    <row r="133" spans="1:18" customFormat="1" x14ac:dyDescent="0.45">
      <c r="A133" t="s">
        <v>385</v>
      </c>
      <c r="B133">
        <v>132</v>
      </c>
      <c r="C133" t="s">
        <v>5085</v>
      </c>
      <c r="D133" t="s">
        <v>5086</v>
      </c>
      <c r="E133">
        <v>20071127</v>
      </c>
      <c r="F133">
        <v>1</v>
      </c>
      <c r="G133" t="s">
        <v>4976</v>
      </c>
      <c r="H133" t="s">
        <v>699</v>
      </c>
      <c r="I133" t="s">
        <v>6952</v>
      </c>
      <c r="J133" t="s">
        <v>6497</v>
      </c>
      <c r="L133">
        <f>IFERROR(INDEX(所属情報!$E:$E,MATCH(男子登録情報!A133,所属情報!$A:$A,0)),"")</f>
        <v>492218</v>
      </c>
      <c r="M133" t="str">
        <f t="shared" si="6"/>
        <v>長尾　颯太郎 (1)</v>
      </c>
      <c r="N133" t="str">
        <f t="shared" si="7"/>
        <v>ﾅｶﾞｵ ｿｳﾀﾛｳ</v>
      </c>
      <c r="O133" t="str">
        <f t="shared" si="8"/>
        <v>NAGAO Sotaro (07)</v>
      </c>
      <c r="P133">
        <f>IFERROR(INDEX(リスト!$AE:$AE,MATCH($G133,リスト!$AD:$AD,0)),"")</f>
        <v>27</v>
      </c>
      <c r="Q133" t="str">
        <f>IFERROR(INDEX(リスト!$AH:$AH,MATCH($J133,リスト!$AG:$AG,0)),"")</f>
        <v>JPN</v>
      </c>
      <c r="R133" s="118" t="str">
        <f>IF($B133="","",TEXT(RIGHT($E133,6)*1000+COUNTIF($E$2:$E133,$E133),"000000000"))</f>
        <v>071127001</v>
      </c>
    </row>
    <row r="134" spans="1:18" customFormat="1" x14ac:dyDescent="0.45">
      <c r="A134" t="s">
        <v>385</v>
      </c>
      <c r="B134">
        <v>133</v>
      </c>
      <c r="C134" t="s">
        <v>5087</v>
      </c>
      <c r="D134" t="s">
        <v>5088</v>
      </c>
      <c r="E134">
        <v>20071110</v>
      </c>
      <c r="F134">
        <v>1</v>
      </c>
      <c r="G134" t="s">
        <v>4976</v>
      </c>
      <c r="H134" t="s">
        <v>6953</v>
      </c>
      <c r="I134" t="s">
        <v>562</v>
      </c>
      <c r="J134" t="s">
        <v>6497</v>
      </c>
      <c r="L134">
        <f>IFERROR(INDEX(所属情報!$E:$E,MATCH(男子登録情報!A134,所属情報!$A:$A,0)),"")</f>
        <v>492218</v>
      </c>
      <c r="M134" t="str">
        <f t="shared" si="6"/>
        <v>上前　音和 (1)</v>
      </c>
      <c r="N134" t="str">
        <f t="shared" si="7"/>
        <v>ｳｴﾏｴ ﾄﾜ</v>
      </c>
      <c r="O134" t="str">
        <f t="shared" si="8"/>
        <v>UEMAE Towa (07)</v>
      </c>
      <c r="P134">
        <f>IFERROR(INDEX(リスト!$AE:$AE,MATCH($G134,リスト!$AD:$AD,0)),"")</f>
        <v>27</v>
      </c>
      <c r="Q134" t="str">
        <f>IFERROR(INDEX(リスト!$AH:$AH,MATCH($J134,リスト!$AG:$AG,0)),"")</f>
        <v>JPN</v>
      </c>
      <c r="R134" s="118" t="str">
        <f>IF($B134="","",TEXT(RIGHT($E134,6)*1000+COUNTIF($E$2:$E134,$E134),"000000000"))</f>
        <v>071110001</v>
      </c>
    </row>
    <row r="135" spans="1:18" customFormat="1" x14ac:dyDescent="0.45">
      <c r="A135" t="s">
        <v>385</v>
      </c>
      <c r="B135">
        <v>134</v>
      </c>
      <c r="C135" t="s">
        <v>5089</v>
      </c>
      <c r="D135" t="s">
        <v>5090</v>
      </c>
      <c r="E135">
        <v>20070817</v>
      </c>
      <c r="F135">
        <v>1</v>
      </c>
      <c r="G135" t="s">
        <v>4976</v>
      </c>
      <c r="H135" t="s">
        <v>6954</v>
      </c>
      <c r="I135" t="s">
        <v>416</v>
      </c>
      <c r="J135" t="s">
        <v>6497</v>
      </c>
      <c r="L135">
        <f>IFERROR(INDEX(所属情報!$E:$E,MATCH(男子登録情報!A135,所属情報!$A:$A,0)),"")</f>
        <v>492218</v>
      </c>
      <c r="M135" t="str">
        <f t="shared" si="6"/>
        <v>宮川　澄也 (1)</v>
      </c>
      <c r="N135" t="str">
        <f t="shared" si="7"/>
        <v>ﾐﾔｶﾞﾜ ﾄｳﾔ</v>
      </c>
      <c r="O135" t="str">
        <f t="shared" si="8"/>
        <v>MIYAGAWA Toya (07)</v>
      </c>
      <c r="P135">
        <f>IFERROR(INDEX(リスト!$AE:$AE,MATCH($G135,リスト!$AD:$AD,0)),"")</f>
        <v>27</v>
      </c>
      <c r="Q135" t="str">
        <f>IFERROR(INDEX(リスト!$AH:$AH,MATCH($J135,リスト!$AG:$AG,0)),"")</f>
        <v>JPN</v>
      </c>
      <c r="R135" s="118" t="str">
        <f>IF($B135="","",TEXT(RIGHT($E135,6)*1000+COUNTIF($E$2:$E135,$E135),"000000000"))</f>
        <v>070817001</v>
      </c>
    </row>
    <row r="136" spans="1:18" customFormat="1" x14ac:dyDescent="0.45">
      <c r="A136" t="s">
        <v>385</v>
      </c>
      <c r="B136">
        <v>135</v>
      </c>
      <c r="C136" t="s">
        <v>5091</v>
      </c>
      <c r="D136" t="s">
        <v>5092</v>
      </c>
      <c r="E136">
        <v>20080326</v>
      </c>
      <c r="F136">
        <v>1</v>
      </c>
      <c r="G136" t="s">
        <v>4975</v>
      </c>
      <c r="H136" t="s">
        <v>4632</v>
      </c>
      <c r="I136" t="s">
        <v>6955</v>
      </c>
      <c r="J136" t="s">
        <v>6497</v>
      </c>
      <c r="L136">
        <f>IFERROR(INDEX(所属情報!$E:$E,MATCH(男子登録情報!A136,所属情報!$A:$A,0)),"")</f>
        <v>492218</v>
      </c>
      <c r="M136" t="str">
        <f t="shared" si="6"/>
        <v>福島　遙 (1)</v>
      </c>
      <c r="N136" t="str">
        <f t="shared" si="7"/>
        <v>ﾌｸｼﾏ ﾊﾙｶ</v>
      </c>
      <c r="O136" t="str">
        <f t="shared" si="8"/>
        <v>FUKUSHIMA Haruka (08)</v>
      </c>
      <c r="P136">
        <f>IFERROR(INDEX(リスト!$AE:$AE,MATCH($G136,リスト!$AD:$AD,0)),"")</f>
        <v>28</v>
      </c>
      <c r="Q136" t="str">
        <f>IFERROR(INDEX(リスト!$AH:$AH,MATCH($J136,リスト!$AG:$AG,0)),"")</f>
        <v>JPN</v>
      </c>
      <c r="R136" s="118" t="str">
        <f>IF($B136="","",TEXT(RIGHT($E136,6)*1000+COUNTIF($E$2:$E136,$E136),"000000000"))</f>
        <v>080326001</v>
      </c>
    </row>
    <row r="137" spans="1:18" customFormat="1" x14ac:dyDescent="0.45">
      <c r="A137" t="s">
        <v>139</v>
      </c>
      <c r="B137">
        <v>136</v>
      </c>
      <c r="C137" t="s">
        <v>714</v>
      </c>
      <c r="D137" t="s">
        <v>715</v>
      </c>
      <c r="E137">
        <v>20021030</v>
      </c>
      <c r="F137" t="s">
        <v>381</v>
      </c>
      <c r="G137" t="s">
        <v>4984</v>
      </c>
      <c r="H137" t="s">
        <v>220</v>
      </c>
      <c r="I137" t="s">
        <v>253</v>
      </c>
      <c r="J137" t="s">
        <v>6497</v>
      </c>
      <c r="L137">
        <f>IFERROR(INDEX(所属情報!$E:$E,MATCH(男子登録情報!A137,所属情報!$A:$A,0)),"")</f>
        <v>492200</v>
      </c>
      <c r="M137" t="str">
        <f t="shared" si="6"/>
        <v>山本　智丈 (M2)</v>
      </c>
      <c r="N137" t="str">
        <f t="shared" si="7"/>
        <v>ﾔﾏﾓﾄ ﾄﾓﾋﾛ</v>
      </c>
      <c r="O137" t="str">
        <f t="shared" si="8"/>
        <v>YAMAMOTO Tomohiro (02)</v>
      </c>
      <c r="P137">
        <f>IFERROR(INDEX(リスト!$AE:$AE,MATCH($G137,リスト!$AD:$AD,0)),"")</f>
        <v>49</v>
      </c>
      <c r="Q137" t="str">
        <f>IFERROR(INDEX(リスト!$AH:$AH,MATCH($J137,リスト!$AG:$AG,0)),"")</f>
        <v>JPN</v>
      </c>
      <c r="R137" s="118" t="str">
        <f>IF($B137="","",TEXT(RIGHT($E137,6)*1000+COUNTIF($E$2:$E137,$E137),"000000000"))</f>
        <v>021030001</v>
      </c>
    </row>
    <row r="138" spans="1:18" customFormat="1" x14ac:dyDescent="0.45">
      <c r="A138" t="s">
        <v>139</v>
      </c>
      <c r="B138">
        <v>137</v>
      </c>
      <c r="C138" t="s">
        <v>716</v>
      </c>
      <c r="D138" t="s">
        <v>717</v>
      </c>
      <c r="E138">
        <v>20011122</v>
      </c>
      <c r="F138" t="s">
        <v>381</v>
      </c>
      <c r="G138" t="s">
        <v>4984</v>
      </c>
      <c r="H138" t="s">
        <v>718</v>
      </c>
      <c r="I138" t="s">
        <v>35</v>
      </c>
      <c r="J138" t="s">
        <v>6497</v>
      </c>
      <c r="L138">
        <f>IFERROR(INDEX(所属情報!$E:$E,MATCH(男子登録情報!A138,所属情報!$A:$A,0)),"")</f>
        <v>492200</v>
      </c>
      <c r="M138" t="str">
        <f t="shared" si="6"/>
        <v>細江　友暉 (M2)</v>
      </c>
      <c r="N138" t="str">
        <f t="shared" si="7"/>
        <v>ﾎｿｴ ﾕｳｷ</v>
      </c>
      <c r="O138" t="str">
        <f t="shared" si="8"/>
        <v>HOSOE Yuki (01)</v>
      </c>
      <c r="P138">
        <f>IFERROR(INDEX(リスト!$AE:$AE,MATCH($G138,リスト!$AD:$AD,0)),"")</f>
        <v>49</v>
      </c>
      <c r="Q138" t="str">
        <f>IFERROR(INDEX(リスト!$AH:$AH,MATCH($J138,リスト!$AG:$AG,0)),"")</f>
        <v>JPN</v>
      </c>
      <c r="R138" s="118" t="str">
        <f>IF($B138="","",TEXT(RIGHT($E138,6)*1000+COUNTIF($E$2:$E138,$E138),"000000000"))</f>
        <v>011122001</v>
      </c>
    </row>
    <row r="139" spans="1:18" customFormat="1" x14ac:dyDescent="0.45">
      <c r="A139" t="s">
        <v>139</v>
      </c>
      <c r="B139">
        <v>138</v>
      </c>
      <c r="C139" t="s">
        <v>719</v>
      </c>
      <c r="D139" t="s">
        <v>720</v>
      </c>
      <c r="E139">
        <v>20020829</v>
      </c>
      <c r="F139" t="s">
        <v>381</v>
      </c>
      <c r="G139" t="s">
        <v>4982</v>
      </c>
      <c r="H139" t="s">
        <v>272</v>
      </c>
      <c r="I139" t="s">
        <v>330</v>
      </c>
      <c r="J139" t="s">
        <v>6497</v>
      </c>
      <c r="L139">
        <f>IFERROR(INDEX(所属情報!$E:$E,MATCH(男子登録情報!A139,所属情報!$A:$A,0)),"")</f>
        <v>492200</v>
      </c>
      <c r="M139" t="str">
        <f t="shared" si="6"/>
        <v>橋本　慶太 (M2)</v>
      </c>
      <c r="N139" t="str">
        <f t="shared" si="7"/>
        <v>ﾊｼﾓﾄ ｹｲﾀ</v>
      </c>
      <c r="O139" t="str">
        <f t="shared" si="8"/>
        <v>HASHIMOTO Keita (02)</v>
      </c>
      <c r="P139">
        <f>IFERROR(INDEX(リスト!$AE:$AE,MATCH($G139,リスト!$AD:$AD,0)),"")</f>
        <v>26</v>
      </c>
      <c r="Q139" t="str">
        <f>IFERROR(INDEX(リスト!$AH:$AH,MATCH($J139,リスト!$AG:$AG,0)),"")</f>
        <v>JPN</v>
      </c>
      <c r="R139" s="118" t="str">
        <f>IF($B139="","",TEXT(RIGHT($E139,6)*1000+COUNTIF($E$2:$E139,$E139),"000000000"))</f>
        <v>020829001</v>
      </c>
    </row>
    <row r="140" spans="1:18" customFormat="1" x14ac:dyDescent="0.45">
      <c r="A140" t="s">
        <v>139</v>
      </c>
      <c r="B140">
        <v>139</v>
      </c>
      <c r="C140" t="s">
        <v>721</v>
      </c>
      <c r="D140" t="s">
        <v>722</v>
      </c>
      <c r="E140">
        <v>20020403</v>
      </c>
      <c r="F140" t="s">
        <v>381</v>
      </c>
      <c r="G140" t="s">
        <v>4984</v>
      </c>
      <c r="H140" t="s">
        <v>513</v>
      </c>
      <c r="I140" t="s">
        <v>27</v>
      </c>
      <c r="J140" t="s">
        <v>6497</v>
      </c>
      <c r="L140">
        <f>IFERROR(INDEX(所属情報!$E:$E,MATCH(男子登録情報!A140,所属情報!$A:$A,0)),"")</f>
        <v>492200</v>
      </c>
      <c r="M140" t="str">
        <f t="shared" si="6"/>
        <v>関　晃太朗 (M2)</v>
      </c>
      <c r="N140" t="str">
        <f t="shared" si="7"/>
        <v>ｾｷ ｺｳﾀﾛｳ</v>
      </c>
      <c r="O140" t="str">
        <f t="shared" si="8"/>
        <v>SEKI Kotaro (02)</v>
      </c>
      <c r="P140">
        <f>IFERROR(INDEX(リスト!$AE:$AE,MATCH($G140,リスト!$AD:$AD,0)),"")</f>
        <v>49</v>
      </c>
      <c r="Q140" t="str">
        <f>IFERROR(INDEX(リスト!$AH:$AH,MATCH($J140,リスト!$AG:$AG,0)),"")</f>
        <v>JPN</v>
      </c>
      <c r="R140" s="118" t="str">
        <f>IF($B140="","",TEXT(RIGHT($E140,6)*1000+COUNTIF($E$2:$E140,$E140),"000000000"))</f>
        <v>020403001</v>
      </c>
    </row>
    <row r="141" spans="1:18" customFormat="1" x14ac:dyDescent="0.45">
      <c r="A141" t="s">
        <v>139</v>
      </c>
      <c r="B141">
        <v>140</v>
      </c>
      <c r="C141" t="s">
        <v>723</v>
      </c>
      <c r="D141" t="s">
        <v>724</v>
      </c>
      <c r="E141">
        <v>20010921</v>
      </c>
      <c r="F141" t="s">
        <v>381</v>
      </c>
      <c r="G141" t="s">
        <v>4976</v>
      </c>
      <c r="H141" t="s">
        <v>102</v>
      </c>
      <c r="I141" t="s">
        <v>200</v>
      </c>
      <c r="J141" t="s">
        <v>6497</v>
      </c>
      <c r="L141">
        <f>IFERROR(INDEX(所属情報!$E:$E,MATCH(男子登録情報!A141,所属情報!$A:$A,0)),"")</f>
        <v>492200</v>
      </c>
      <c r="M141" t="str">
        <f t="shared" si="6"/>
        <v>中村　一貴 (M2)</v>
      </c>
      <c r="N141" t="str">
        <f t="shared" si="7"/>
        <v>ﾅｶﾑﾗ ｶｽﾞﾀｶ</v>
      </c>
      <c r="O141" t="str">
        <f t="shared" si="8"/>
        <v>NAKAMURA Kazutaka (01)</v>
      </c>
      <c r="P141">
        <f>IFERROR(INDEX(リスト!$AE:$AE,MATCH($G141,リスト!$AD:$AD,0)),"")</f>
        <v>27</v>
      </c>
      <c r="Q141" t="str">
        <f>IFERROR(INDEX(リスト!$AH:$AH,MATCH($J141,リスト!$AG:$AG,0)),"")</f>
        <v>JPN</v>
      </c>
      <c r="R141" s="118" t="str">
        <f>IF($B141="","",TEXT(RIGHT($E141,6)*1000+COUNTIF($E$2:$E141,$E141),"000000000"))</f>
        <v>010921001</v>
      </c>
    </row>
    <row r="142" spans="1:18" customFormat="1" x14ac:dyDescent="0.45">
      <c r="A142" t="s">
        <v>139</v>
      </c>
      <c r="B142">
        <v>141</v>
      </c>
      <c r="C142" t="s">
        <v>1373</v>
      </c>
      <c r="D142" t="s">
        <v>1374</v>
      </c>
      <c r="E142">
        <v>20030805</v>
      </c>
      <c r="F142" t="s">
        <v>140</v>
      </c>
      <c r="G142" t="s">
        <v>4985</v>
      </c>
      <c r="H142" t="s">
        <v>470</v>
      </c>
      <c r="I142" t="s">
        <v>85</v>
      </c>
      <c r="J142" t="s">
        <v>6497</v>
      </c>
      <c r="L142">
        <f>IFERROR(INDEX(所属情報!$E:$E,MATCH(男子登録情報!A142,所属情報!$A:$A,0)),"")</f>
        <v>492200</v>
      </c>
      <c r="M142" t="str">
        <f t="shared" si="6"/>
        <v>田原　佳悟 (M1)</v>
      </c>
      <c r="N142" t="str">
        <f t="shared" si="7"/>
        <v>ﾀﾊﾗ ｹｲｺﾞ</v>
      </c>
      <c r="O142" t="str">
        <f t="shared" si="8"/>
        <v>TAHARA Keigo (03)</v>
      </c>
      <c r="P142">
        <f>IFERROR(INDEX(リスト!$AE:$AE,MATCH($G142,リスト!$AD:$AD,0)),"")</f>
        <v>22</v>
      </c>
      <c r="Q142" t="str">
        <f>IFERROR(INDEX(リスト!$AH:$AH,MATCH($J142,リスト!$AG:$AG,0)),"")</f>
        <v>JPN</v>
      </c>
      <c r="R142" s="118" t="str">
        <f>IF($B142="","",TEXT(RIGHT($E142,6)*1000+COUNTIF($E$2:$E142,$E142),"000000000"))</f>
        <v>030805001</v>
      </c>
    </row>
    <row r="143" spans="1:18" customFormat="1" x14ac:dyDescent="0.45">
      <c r="A143" t="s">
        <v>139</v>
      </c>
      <c r="B143">
        <v>142</v>
      </c>
      <c r="C143" t="s">
        <v>1406</v>
      </c>
      <c r="D143" t="s">
        <v>1407</v>
      </c>
      <c r="E143">
        <v>20020424</v>
      </c>
      <c r="F143" t="s">
        <v>140</v>
      </c>
      <c r="G143" t="s">
        <v>5093</v>
      </c>
      <c r="H143" t="s">
        <v>1408</v>
      </c>
      <c r="I143" t="s">
        <v>83</v>
      </c>
      <c r="J143" t="s">
        <v>6497</v>
      </c>
      <c r="L143">
        <f>IFERROR(INDEX(所属情報!$E:$E,MATCH(男子登録情報!A143,所属情報!$A:$A,0)),"")</f>
        <v>492200</v>
      </c>
      <c r="M143" t="str">
        <f t="shared" si="6"/>
        <v>久永　健太 (M1)</v>
      </c>
      <c r="N143" t="str">
        <f t="shared" si="7"/>
        <v>ﾋｻﾅｶﾞ ｹﾝﾀ</v>
      </c>
      <c r="O143" t="str">
        <f t="shared" si="8"/>
        <v>HISANAGA Kenta (02)</v>
      </c>
      <c r="P143">
        <f>IFERROR(INDEX(リスト!$AE:$AE,MATCH($G143,リスト!$AD:$AD,0)),"")</f>
        <v>45</v>
      </c>
      <c r="Q143" t="str">
        <f>IFERROR(INDEX(リスト!$AH:$AH,MATCH($J143,リスト!$AG:$AG,0)),"")</f>
        <v>JPN</v>
      </c>
      <c r="R143" s="118" t="str">
        <f>IF($B143="","",TEXT(RIGHT($E143,6)*1000+COUNTIF($E$2:$E143,$E143),"000000000"))</f>
        <v>020424001</v>
      </c>
    </row>
    <row r="144" spans="1:18" customFormat="1" x14ac:dyDescent="0.45">
      <c r="A144" t="s">
        <v>139</v>
      </c>
      <c r="B144">
        <v>143</v>
      </c>
      <c r="C144" t="s">
        <v>1376</v>
      </c>
      <c r="D144" t="s">
        <v>1377</v>
      </c>
      <c r="E144">
        <v>20030403</v>
      </c>
      <c r="F144" t="s">
        <v>140</v>
      </c>
      <c r="G144" t="s">
        <v>5094</v>
      </c>
      <c r="H144" t="s">
        <v>668</v>
      </c>
      <c r="I144" t="s">
        <v>60</v>
      </c>
      <c r="J144" t="s">
        <v>6497</v>
      </c>
      <c r="L144">
        <f>IFERROR(INDEX(所属情報!$E:$E,MATCH(男子登録情報!A144,所属情報!$A:$A,0)),"")</f>
        <v>492200</v>
      </c>
      <c r="M144" t="str">
        <f t="shared" si="6"/>
        <v>北川　広大 (M1)</v>
      </c>
      <c r="N144" t="str">
        <f t="shared" si="7"/>
        <v>ｷﾀｶﾞﾜ ｺｳﾀﾞｲ</v>
      </c>
      <c r="O144" t="str">
        <f t="shared" si="8"/>
        <v>KITAGAWA Kodai (03)</v>
      </c>
      <c r="P144">
        <f>IFERROR(INDEX(リスト!$AE:$AE,MATCH($G144,リスト!$AD:$AD,0)),"")</f>
        <v>1</v>
      </c>
      <c r="Q144" t="str">
        <f>IFERROR(INDEX(リスト!$AH:$AH,MATCH($J144,リスト!$AG:$AG,0)),"")</f>
        <v>JPN</v>
      </c>
      <c r="R144" s="118" t="str">
        <f>IF($B144="","",TEXT(RIGHT($E144,6)*1000+COUNTIF($E$2:$E144,$E144),"000000000"))</f>
        <v>030403001</v>
      </c>
    </row>
    <row r="145" spans="1:18" customFormat="1" x14ac:dyDescent="0.45">
      <c r="A145" t="s">
        <v>139</v>
      </c>
      <c r="B145">
        <v>144</v>
      </c>
      <c r="C145" t="s">
        <v>1380</v>
      </c>
      <c r="D145" t="s">
        <v>1381</v>
      </c>
      <c r="E145">
        <v>20030707</v>
      </c>
      <c r="F145" t="s">
        <v>140</v>
      </c>
      <c r="G145" t="s">
        <v>5095</v>
      </c>
      <c r="H145" t="s">
        <v>272</v>
      </c>
      <c r="I145" t="s">
        <v>222</v>
      </c>
      <c r="J145" t="s">
        <v>6497</v>
      </c>
      <c r="L145">
        <f>IFERROR(INDEX(所属情報!$E:$E,MATCH(男子登録情報!A145,所属情報!$A:$A,0)),"")</f>
        <v>492200</v>
      </c>
      <c r="M145" t="str">
        <f t="shared" si="6"/>
        <v>橋本　翔太 (M1)</v>
      </c>
      <c r="N145" t="str">
        <f t="shared" si="7"/>
        <v>ﾊｼﾓﾄ ｼｮｳﾀ</v>
      </c>
      <c r="O145" t="str">
        <f t="shared" si="8"/>
        <v>HASHIMOTO Shota (03)</v>
      </c>
      <c r="P145">
        <f>IFERROR(INDEX(リスト!$AE:$AE,MATCH($G145,リスト!$AD:$AD,0)),"")</f>
        <v>14</v>
      </c>
      <c r="Q145" t="str">
        <f>IFERROR(INDEX(リスト!$AH:$AH,MATCH($J145,リスト!$AG:$AG,0)),"")</f>
        <v>JPN</v>
      </c>
      <c r="R145" s="118" t="str">
        <f>IF($B145="","",TEXT(RIGHT($E145,6)*1000+COUNTIF($E$2:$E145,$E145),"000000000"))</f>
        <v>030707001</v>
      </c>
    </row>
    <row r="146" spans="1:18" customFormat="1" x14ac:dyDescent="0.45">
      <c r="A146" t="s">
        <v>139</v>
      </c>
      <c r="B146">
        <v>145</v>
      </c>
      <c r="C146" t="s">
        <v>1383</v>
      </c>
      <c r="D146" t="s">
        <v>1384</v>
      </c>
      <c r="E146">
        <v>20040701</v>
      </c>
      <c r="F146">
        <v>4</v>
      </c>
      <c r="G146" t="s">
        <v>4989</v>
      </c>
      <c r="H146" t="s">
        <v>363</v>
      </c>
      <c r="I146" t="s">
        <v>142</v>
      </c>
      <c r="J146" t="s">
        <v>6497</v>
      </c>
      <c r="L146">
        <f>IFERROR(INDEX(所属情報!$E:$E,MATCH(男子登録情報!A146,所属情報!$A:$A,0)),"")</f>
        <v>492200</v>
      </c>
      <c r="M146" t="str">
        <f t="shared" si="6"/>
        <v>児玉　航洋 (4)</v>
      </c>
      <c r="N146" t="str">
        <f t="shared" si="7"/>
        <v>ｺﾀﾞﾏ ｺｳﾖｳ</v>
      </c>
      <c r="O146" t="str">
        <f t="shared" si="8"/>
        <v>KODAMA Koyo (04)</v>
      </c>
      <c r="P146">
        <f>IFERROR(INDEX(リスト!$AE:$AE,MATCH($G146,リスト!$AD:$AD,0)),"")</f>
        <v>25</v>
      </c>
      <c r="Q146" t="str">
        <f>IFERROR(INDEX(リスト!$AH:$AH,MATCH($J146,リスト!$AG:$AG,0)),"")</f>
        <v>JPN</v>
      </c>
      <c r="R146" s="118" t="str">
        <f>IF($B146="","",TEXT(RIGHT($E146,6)*1000+COUNTIF($E$2:$E146,$E146),"000000000"))</f>
        <v>040701001</v>
      </c>
    </row>
    <row r="147" spans="1:18" customFormat="1" x14ac:dyDescent="0.45">
      <c r="A147" t="s">
        <v>139</v>
      </c>
      <c r="B147">
        <v>146</v>
      </c>
      <c r="C147" t="s">
        <v>1385</v>
      </c>
      <c r="D147" t="s">
        <v>1386</v>
      </c>
      <c r="E147">
        <v>20040922</v>
      </c>
      <c r="F147">
        <v>4</v>
      </c>
      <c r="G147" t="s">
        <v>4975</v>
      </c>
      <c r="H147" t="s">
        <v>151</v>
      </c>
      <c r="I147" t="s">
        <v>1387</v>
      </c>
      <c r="J147" t="s">
        <v>6497</v>
      </c>
      <c r="L147">
        <f>IFERROR(INDEX(所属情報!$E:$E,MATCH(男子登録情報!A147,所属情報!$A:$A,0)),"")</f>
        <v>492200</v>
      </c>
      <c r="M147" t="str">
        <f t="shared" si="6"/>
        <v>吉田　正道 (4)</v>
      </c>
      <c r="N147" t="str">
        <f t="shared" si="7"/>
        <v>ﾖｼﾀﾞ ﾏｻﾐﾁ</v>
      </c>
      <c r="O147" t="str">
        <f t="shared" si="8"/>
        <v>YOSHIDA Masamichi (04)</v>
      </c>
      <c r="P147">
        <f>IFERROR(INDEX(リスト!$AE:$AE,MATCH($G147,リスト!$AD:$AD,0)),"")</f>
        <v>28</v>
      </c>
      <c r="Q147" t="str">
        <f>IFERROR(INDEX(リスト!$AH:$AH,MATCH($J147,リスト!$AG:$AG,0)),"")</f>
        <v>JPN</v>
      </c>
      <c r="R147" s="118" t="str">
        <f>IF($B147="","",TEXT(RIGHT($E147,6)*1000+COUNTIF($E$2:$E147,$E147),"000000000"))</f>
        <v>040922001</v>
      </c>
    </row>
    <row r="148" spans="1:18" customFormat="1" x14ac:dyDescent="0.45">
      <c r="A148" t="s">
        <v>139</v>
      </c>
      <c r="B148">
        <v>147</v>
      </c>
      <c r="C148" t="s">
        <v>1388</v>
      </c>
      <c r="D148" t="s">
        <v>1389</v>
      </c>
      <c r="E148">
        <v>20040725</v>
      </c>
      <c r="F148">
        <v>4</v>
      </c>
      <c r="G148" t="s">
        <v>4989</v>
      </c>
      <c r="H148" t="s">
        <v>558</v>
      </c>
      <c r="I148" t="s">
        <v>27</v>
      </c>
      <c r="J148" t="s">
        <v>6497</v>
      </c>
      <c r="L148">
        <f>IFERROR(INDEX(所属情報!$E:$E,MATCH(男子登録情報!A148,所属情報!$A:$A,0)),"")</f>
        <v>492200</v>
      </c>
      <c r="M148" t="str">
        <f t="shared" si="6"/>
        <v>堀　航太朗 (4)</v>
      </c>
      <c r="N148" t="str">
        <f t="shared" si="7"/>
        <v>ﾎﾘ ｺｳﾀﾛｳ</v>
      </c>
      <c r="O148" t="str">
        <f t="shared" si="8"/>
        <v>HORI Kotaro (04)</v>
      </c>
      <c r="P148">
        <f>IFERROR(INDEX(リスト!$AE:$AE,MATCH($G148,リスト!$AD:$AD,0)),"")</f>
        <v>25</v>
      </c>
      <c r="Q148" t="str">
        <f>IFERROR(INDEX(リスト!$AH:$AH,MATCH($J148,リスト!$AG:$AG,0)),"")</f>
        <v>JPN</v>
      </c>
      <c r="R148" s="118" t="str">
        <f>IF($B148="","",TEXT(RIGHT($E148,6)*1000+COUNTIF($E$2:$E148,$E148),"000000000"))</f>
        <v>040725001</v>
      </c>
    </row>
    <row r="149" spans="1:18" customFormat="1" x14ac:dyDescent="0.45">
      <c r="A149" t="s">
        <v>139</v>
      </c>
      <c r="B149">
        <v>148</v>
      </c>
      <c r="C149" t="s">
        <v>1390</v>
      </c>
      <c r="D149" t="s">
        <v>1391</v>
      </c>
      <c r="E149">
        <v>20040807</v>
      </c>
      <c r="F149">
        <v>4</v>
      </c>
      <c r="G149" t="s">
        <v>4989</v>
      </c>
      <c r="H149" t="s">
        <v>1392</v>
      </c>
      <c r="I149" t="s">
        <v>201</v>
      </c>
      <c r="J149" t="s">
        <v>6497</v>
      </c>
      <c r="L149">
        <f>IFERROR(INDEX(所属情報!$E:$E,MATCH(男子登録情報!A149,所属情報!$A:$A,0)),"")</f>
        <v>492200</v>
      </c>
      <c r="M149" t="str">
        <f t="shared" si="6"/>
        <v>今岡　遥仁 (4)</v>
      </c>
      <c r="N149" t="str">
        <f t="shared" si="7"/>
        <v>ｲﾏｵｶ ﾊﾙﾄ</v>
      </c>
      <c r="O149" t="str">
        <f t="shared" si="8"/>
        <v>IMAOKA Haruto (04)</v>
      </c>
      <c r="P149">
        <f>IFERROR(INDEX(リスト!$AE:$AE,MATCH($G149,リスト!$AD:$AD,0)),"")</f>
        <v>25</v>
      </c>
      <c r="Q149" t="str">
        <f>IFERROR(INDEX(リスト!$AH:$AH,MATCH($J149,リスト!$AG:$AG,0)),"")</f>
        <v>JPN</v>
      </c>
      <c r="R149" s="118" t="str">
        <f>IF($B149="","",TEXT(RIGHT($E149,6)*1000+COUNTIF($E$2:$E149,$E149),"000000000"))</f>
        <v>040807002</v>
      </c>
    </row>
    <row r="150" spans="1:18" customFormat="1" x14ac:dyDescent="0.45">
      <c r="A150" t="s">
        <v>139</v>
      </c>
      <c r="B150">
        <v>149</v>
      </c>
      <c r="C150" t="s">
        <v>1393</v>
      </c>
      <c r="D150" t="s">
        <v>1394</v>
      </c>
      <c r="E150">
        <v>20041110</v>
      </c>
      <c r="F150">
        <v>4</v>
      </c>
      <c r="G150" t="s">
        <v>5094</v>
      </c>
      <c r="H150" t="s">
        <v>1395</v>
      </c>
      <c r="I150" t="s">
        <v>144</v>
      </c>
      <c r="J150" t="s">
        <v>6497</v>
      </c>
      <c r="L150">
        <f>IFERROR(INDEX(所属情報!$E:$E,MATCH(男子登録情報!A150,所属情報!$A:$A,0)),"")</f>
        <v>492200</v>
      </c>
      <c r="M150" t="str">
        <f t="shared" si="6"/>
        <v>宮坂　侑汰 (4)</v>
      </c>
      <c r="N150" t="str">
        <f t="shared" si="7"/>
        <v>ﾐﾔｻｶ ﾕｳﾀ</v>
      </c>
      <c r="O150" t="str">
        <f t="shared" si="8"/>
        <v>MIYASAKA Yuta (04)</v>
      </c>
      <c r="P150">
        <f>IFERROR(INDEX(リスト!$AE:$AE,MATCH($G150,リスト!$AD:$AD,0)),"")</f>
        <v>1</v>
      </c>
      <c r="Q150" t="str">
        <f>IFERROR(INDEX(リスト!$AH:$AH,MATCH($J150,リスト!$AG:$AG,0)),"")</f>
        <v>JPN</v>
      </c>
      <c r="R150" s="118" t="str">
        <f>IF($B150="","",TEXT(RIGHT($E150,6)*1000+COUNTIF($E$2:$E150,$E150),"000000000"))</f>
        <v>041110001</v>
      </c>
    </row>
    <row r="151" spans="1:18" customFormat="1" x14ac:dyDescent="0.45">
      <c r="A151" t="s">
        <v>139</v>
      </c>
      <c r="B151">
        <v>150</v>
      </c>
      <c r="C151" t="s">
        <v>1396</v>
      </c>
      <c r="D151" t="s">
        <v>1397</v>
      </c>
      <c r="E151">
        <v>20041219</v>
      </c>
      <c r="F151">
        <v>4</v>
      </c>
      <c r="G151" t="s">
        <v>4975</v>
      </c>
      <c r="H151" t="s">
        <v>198</v>
      </c>
      <c r="I151" t="s">
        <v>93</v>
      </c>
      <c r="J151" t="s">
        <v>6497</v>
      </c>
      <c r="L151">
        <f>IFERROR(INDEX(所属情報!$E:$E,MATCH(男子登録情報!A151,所属情報!$A:$A,0)),"")</f>
        <v>492200</v>
      </c>
      <c r="M151" t="str">
        <f t="shared" si="6"/>
        <v>中山　柊太 (4)</v>
      </c>
      <c r="N151" t="str">
        <f t="shared" si="7"/>
        <v>ﾅｶﾔﾏ ｼｭｳﾀ</v>
      </c>
      <c r="O151" t="str">
        <f t="shared" si="8"/>
        <v>NAKAYAMA Shuta (04)</v>
      </c>
      <c r="P151">
        <f>IFERROR(INDEX(リスト!$AE:$AE,MATCH($G151,リスト!$AD:$AD,0)),"")</f>
        <v>28</v>
      </c>
      <c r="Q151" t="str">
        <f>IFERROR(INDEX(リスト!$AH:$AH,MATCH($J151,リスト!$AG:$AG,0)),"")</f>
        <v>JPN</v>
      </c>
      <c r="R151" s="118" t="str">
        <f>IF($B151="","",TEXT(RIGHT($E151,6)*1000+COUNTIF($E$2:$E151,$E151),"000000000"))</f>
        <v>041219001</v>
      </c>
    </row>
    <row r="152" spans="1:18" customFormat="1" x14ac:dyDescent="0.45">
      <c r="A152" t="s">
        <v>139</v>
      </c>
      <c r="B152">
        <v>151</v>
      </c>
      <c r="C152" t="s">
        <v>1398</v>
      </c>
      <c r="D152" t="s">
        <v>1399</v>
      </c>
      <c r="E152">
        <v>20040911</v>
      </c>
      <c r="F152">
        <v>4</v>
      </c>
      <c r="G152" t="s">
        <v>4988</v>
      </c>
      <c r="H152" t="s">
        <v>317</v>
      </c>
      <c r="I152" t="s">
        <v>239</v>
      </c>
      <c r="J152" t="s">
        <v>6497</v>
      </c>
      <c r="L152">
        <f>IFERROR(INDEX(所属情報!$E:$E,MATCH(男子登録情報!A152,所属情報!$A:$A,0)),"")</f>
        <v>492200</v>
      </c>
      <c r="M152" t="str">
        <f t="shared" si="6"/>
        <v>髙木　大翔 (4)</v>
      </c>
      <c r="N152" t="str">
        <f t="shared" si="7"/>
        <v>ﾀｶｷﾞ ﾀｲﾄ</v>
      </c>
      <c r="O152" t="str">
        <f t="shared" si="8"/>
        <v>TAKAGI Taito (04)</v>
      </c>
      <c r="P152">
        <f>IFERROR(INDEX(リスト!$AE:$AE,MATCH($G152,リスト!$AD:$AD,0)),"")</f>
        <v>40</v>
      </c>
      <c r="Q152" t="str">
        <f>IFERROR(INDEX(リスト!$AH:$AH,MATCH($J152,リスト!$AG:$AG,0)),"")</f>
        <v>JPN</v>
      </c>
      <c r="R152" s="118" t="str">
        <f>IF($B152="","",TEXT(RIGHT($E152,6)*1000+COUNTIF($E$2:$E152,$E152),"000000000"))</f>
        <v>040911001</v>
      </c>
    </row>
    <row r="153" spans="1:18" customFormat="1" x14ac:dyDescent="0.45">
      <c r="A153" t="s">
        <v>139</v>
      </c>
      <c r="B153">
        <v>152</v>
      </c>
      <c r="C153" t="s">
        <v>1400</v>
      </c>
      <c r="D153" t="s">
        <v>1401</v>
      </c>
      <c r="E153">
        <v>20040924</v>
      </c>
      <c r="F153">
        <v>4</v>
      </c>
      <c r="G153" t="s">
        <v>4975</v>
      </c>
      <c r="H153" t="s">
        <v>427</v>
      </c>
      <c r="I153" t="s">
        <v>222</v>
      </c>
      <c r="J153" t="s">
        <v>6497</v>
      </c>
      <c r="L153">
        <f>IFERROR(INDEX(所属情報!$E:$E,MATCH(男子登録情報!A153,所属情報!$A:$A,0)),"")</f>
        <v>492200</v>
      </c>
      <c r="M153" t="str">
        <f t="shared" si="6"/>
        <v>中井　翔太 (4)</v>
      </c>
      <c r="N153" t="str">
        <f t="shared" si="7"/>
        <v>ﾅｶｲ ｼｮｳﾀ</v>
      </c>
      <c r="O153" t="str">
        <f t="shared" si="8"/>
        <v>NAKAI Shota (04)</v>
      </c>
      <c r="P153">
        <f>IFERROR(INDEX(リスト!$AE:$AE,MATCH($G153,リスト!$AD:$AD,0)),"")</f>
        <v>28</v>
      </c>
      <c r="Q153" t="str">
        <f>IFERROR(INDEX(リスト!$AH:$AH,MATCH($J153,リスト!$AG:$AG,0)),"")</f>
        <v>JPN</v>
      </c>
      <c r="R153" s="118" t="str">
        <f>IF($B153="","",TEXT(RIGHT($E153,6)*1000+COUNTIF($E$2:$E153,$E153),"000000000"))</f>
        <v>040924001</v>
      </c>
    </row>
    <row r="154" spans="1:18" customFormat="1" x14ac:dyDescent="0.45">
      <c r="A154" t="s">
        <v>139</v>
      </c>
      <c r="B154">
        <v>153</v>
      </c>
      <c r="C154" t="s">
        <v>1402</v>
      </c>
      <c r="D154" t="s">
        <v>1403</v>
      </c>
      <c r="E154">
        <v>20040611</v>
      </c>
      <c r="F154">
        <v>4</v>
      </c>
      <c r="G154" t="s">
        <v>5031</v>
      </c>
      <c r="H154" t="s">
        <v>384</v>
      </c>
      <c r="I154" t="s">
        <v>227</v>
      </c>
      <c r="J154" t="s">
        <v>6497</v>
      </c>
      <c r="L154">
        <f>IFERROR(INDEX(所属情報!$E:$E,MATCH(男子登録情報!A154,所属情報!$A:$A,0)),"")</f>
        <v>492200</v>
      </c>
      <c r="M154" t="str">
        <f t="shared" si="6"/>
        <v>村田　真一朗 (4)</v>
      </c>
      <c r="N154" t="str">
        <f t="shared" si="7"/>
        <v>ﾑﾗﾀ ｼﾝｲﾁﾛｳ</v>
      </c>
      <c r="O154" t="str">
        <f t="shared" si="8"/>
        <v>MURATA Shinichiro (04)</v>
      </c>
      <c r="P154">
        <f>IFERROR(INDEX(リスト!$AE:$AE,MATCH($G154,リスト!$AD:$AD,0)),"")</f>
        <v>37</v>
      </c>
      <c r="Q154" t="str">
        <f>IFERROR(INDEX(リスト!$AH:$AH,MATCH($J154,リスト!$AG:$AG,0)),"")</f>
        <v>JPN</v>
      </c>
      <c r="R154" s="118" t="str">
        <f>IF($B154="","",TEXT(RIGHT($E154,6)*1000+COUNTIF($E$2:$E154,$E154),"000000000"))</f>
        <v>040611001</v>
      </c>
    </row>
    <row r="155" spans="1:18" customFormat="1" x14ac:dyDescent="0.45">
      <c r="A155" t="s">
        <v>139</v>
      </c>
      <c r="B155">
        <v>154</v>
      </c>
      <c r="C155" t="s">
        <v>1404</v>
      </c>
      <c r="D155" t="s">
        <v>1405</v>
      </c>
      <c r="E155">
        <v>20040831</v>
      </c>
      <c r="F155">
        <v>4</v>
      </c>
      <c r="G155" t="s">
        <v>4985</v>
      </c>
      <c r="H155" t="s">
        <v>819</v>
      </c>
      <c r="I155" t="s">
        <v>488</v>
      </c>
      <c r="J155" t="s">
        <v>6497</v>
      </c>
      <c r="L155">
        <f>IFERROR(INDEX(所属情報!$E:$E,MATCH(男子登録情報!A155,所属情報!$A:$A,0)),"")</f>
        <v>492200</v>
      </c>
      <c r="M155" t="str">
        <f t="shared" si="6"/>
        <v>藪田　虎志朗 (4)</v>
      </c>
      <c r="N155" t="str">
        <f t="shared" si="7"/>
        <v>ﾔﾌﾞﾀ ｺｼﾞﾛｳ</v>
      </c>
      <c r="O155" t="str">
        <f t="shared" si="8"/>
        <v>YABUTA Kojiro (04)</v>
      </c>
      <c r="P155">
        <f>IFERROR(INDEX(リスト!$AE:$AE,MATCH($G155,リスト!$AD:$AD,0)),"")</f>
        <v>22</v>
      </c>
      <c r="Q155" t="str">
        <f>IFERROR(INDEX(リスト!$AH:$AH,MATCH($J155,リスト!$AG:$AG,0)),"")</f>
        <v>JPN</v>
      </c>
      <c r="R155" s="118" t="str">
        <f>IF($B155="","",TEXT(RIGHT($E155,6)*1000+COUNTIF($E$2:$E155,$E155),"000000000"))</f>
        <v>040831001</v>
      </c>
    </row>
    <row r="156" spans="1:18" customFormat="1" x14ac:dyDescent="0.45">
      <c r="A156" t="s">
        <v>139</v>
      </c>
      <c r="B156">
        <v>155</v>
      </c>
      <c r="C156" t="s">
        <v>1409</v>
      </c>
      <c r="D156" t="s">
        <v>1410</v>
      </c>
      <c r="E156">
        <v>20040530</v>
      </c>
      <c r="F156">
        <v>4</v>
      </c>
      <c r="G156" t="s">
        <v>4984</v>
      </c>
      <c r="H156" t="s">
        <v>266</v>
      </c>
      <c r="I156" t="s">
        <v>236</v>
      </c>
      <c r="J156" t="s">
        <v>6497</v>
      </c>
      <c r="L156">
        <f>IFERROR(INDEX(所属情報!$E:$E,MATCH(男子登録情報!A156,所属情報!$A:$A,0)),"")</f>
        <v>492200</v>
      </c>
      <c r="M156" t="str">
        <f t="shared" si="6"/>
        <v>望月　大生 (4)</v>
      </c>
      <c r="N156" t="str">
        <f t="shared" si="7"/>
        <v>ﾓﾁﾂﾞｷ ﾀｲｾｲ</v>
      </c>
      <c r="O156" t="str">
        <f t="shared" si="8"/>
        <v>MOCHIZUKI Taisei (04)</v>
      </c>
      <c r="P156">
        <f>IFERROR(INDEX(リスト!$AE:$AE,MATCH($G156,リスト!$AD:$AD,0)),"")</f>
        <v>49</v>
      </c>
      <c r="Q156" t="str">
        <f>IFERROR(INDEX(リスト!$AH:$AH,MATCH($J156,リスト!$AG:$AG,0)),"")</f>
        <v>JPN</v>
      </c>
      <c r="R156" s="118" t="str">
        <f>IF($B156="","",TEXT(RIGHT($E156,6)*1000+COUNTIF($E$2:$E156,$E156),"000000000"))</f>
        <v>040530001</v>
      </c>
    </row>
    <row r="157" spans="1:18" customFormat="1" x14ac:dyDescent="0.45">
      <c r="A157" t="s">
        <v>139</v>
      </c>
      <c r="B157">
        <v>156</v>
      </c>
      <c r="C157" t="s">
        <v>1959</v>
      </c>
      <c r="D157" t="s">
        <v>1960</v>
      </c>
      <c r="E157">
        <v>20041110</v>
      </c>
      <c r="F157">
        <v>4</v>
      </c>
      <c r="G157" t="s">
        <v>4975</v>
      </c>
      <c r="H157" t="s">
        <v>272</v>
      </c>
      <c r="I157" t="s">
        <v>110</v>
      </c>
      <c r="J157" t="s">
        <v>6497</v>
      </c>
      <c r="L157">
        <f>IFERROR(INDEX(所属情報!$E:$E,MATCH(男子登録情報!A157,所属情報!$A:$A,0)),"")</f>
        <v>492200</v>
      </c>
      <c r="M157" t="str">
        <f t="shared" si="6"/>
        <v>橋本　和希 (4)</v>
      </c>
      <c r="N157" t="str">
        <f t="shared" si="7"/>
        <v>ﾊｼﾓﾄ ｶｽﾞｷ</v>
      </c>
      <c r="O157" t="str">
        <f t="shared" si="8"/>
        <v>HASHIMOTO Kazuki (04)</v>
      </c>
      <c r="P157">
        <f>IFERROR(INDEX(リスト!$AE:$AE,MATCH($G157,リスト!$AD:$AD,0)),"")</f>
        <v>28</v>
      </c>
      <c r="Q157" t="str">
        <f>IFERROR(INDEX(リスト!$AH:$AH,MATCH($J157,リスト!$AG:$AG,0)),"")</f>
        <v>JPN</v>
      </c>
      <c r="R157" s="118" t="str">
        <f>IF($B157="","",TEXT(RIGHT($E157,6)*1000+COUNTIF($E$2:$E157,$E157),"000000000"))</f>
        <v>041110002</v>
      </c>
    </row>
    <row r="158" spans="1:18" customFormat="1" x14ac:dyDescent="0.45">
      <c r="A158" t="s">
        <v>139</v>
      </c>
      <c r="B158">
        <v>157</v>
      </c>
      <c r="C158" t="s">
        <v>1961</v>
      </c>
      <c r="D158" t="s">
        <v>1962</v>
      </c>
      <c r="E158">
        <v>20040622</v>
      </c>
      <c r="F158">
        <v>4</v>
      </c>
      <c r="G158" t="s">
        <v>5096</v>
      </c>
      <c r="H158" t="s">
        <v>307</v>
      </c>
      <c r="I158" t="s">
        <v>69</v>
      </c>
      <c r="J158" t="s">
        <v>6497</v>
      </c>
      <c r="L158">
        <f>IFERROR(INDEX(所属情報!$E:$E,MATCH(男子登録情報!A158,所属情報!$A:$A,0)),"")</f>
        <v>492200</v>
      </c>
      <c r="M158" t="str">
        <f t="shared" si="6"/>
        <v>髙橋　早大 (4)</v>
      </c>
      <c r="N158" t="str">
        <f t="shared" si="7"/>
        <v>ﾀｶﾊｼ ﾊﾔﾄ</v>
      </c>
      <c r="O158" t="str">
        <f t="shared" si="8"/>
        <v>TAKAHASHI Hayato (04)</v>
      </c>
      <c r="P158">
        <f>IFERROR(INDEX(リスト!$AE:$AE,MATCH($G158,リスト!$AD:$AD,0)),"")</f>
        <v>11</v>
      </c>
      <c r="Q158" t="str">
        <f>IFERROR(INDEX(リスト!$AH:$AH,MATCH($J158,リスト!$AG:$AG,0)),"")</f>
        <v>JPN</v>
      </c>
      <c r="R158" s="118" t="str">
        <f>IF($B158="","",TEXT(RIGHT($E158,6)*1000+COUNTIF($E$2:$E158,$E158),"000000000"))</f>
        <v>040622001</v>
      </c>
    </row>
    <row r="159" spans="1:18" customFormat="1" x14ac:dyDescent="0.45">
      <c r="A159" t="s">
        <v>139</v>
      </c>
      <c r="B159">
        <v>158</v>
      </c>
      <c r="C159" t="s">
        <v>1963</v>
      </c>
      <c r="D159" t="s">
        <v>1964</v>
      </c>
      <c r="E159">
        <v>20040701</v>
      </c>
      <c r="F159">
        <v>4</v>
      </c>
      <c r="G159" t="s">
        <v>4982</v>
      </c>
      <c r="H159" t="s">
        <v>75</v>
      </c>
      <c r="I159" t="s">
        <v>71</v>
      </c>
      <c r="J159" t="s">
        <v>6497</v>
      </c>
      <c r="L159">
        <f>IFERROR(INDEX(所属情報!$E:$E,MATCH(男子登録情報!A159,所属情報!$A:$A,0)),"")</f>
        <v>492200</v>
      </c>
      <c r="M159" t="str">
        <f t="shared" si="6"/>
        <v>今井　颯太 (4)</v>
      </c>
      <c r="N159" t="str">
        <f t="shared" si="7"/>
        <v>ｲﾏｲ ｿｳﾀ</v>
      </c>
      <c r="O159" t="str">
        <f t="shared" si="8"/>
        <v>IMAI Sota (04)</v>
      </c>
      <c r="P159">
        <f>IFERROR(INDEX(リスト!$AE:$AE,MATCH($G159,リスト!$AD:$AD,0)),"")</f>
        <v>26</v>
      </c>
      <c r="Q159" t="str">
        <f>IFERROR(INDEX(リスト!$AH:$AH,MATCH($J159,リスト!$AG:$AG,0)),"")</f>
        <v>JPN</v>
      </c>
      <c r="R159" s="118" t="str">
        <f>IF($B159="","",TEXT(RIGHT($E159,6)*1000+COUNTIF($E$2:$E159,$E159),"000000000"))</f>
        <v>040701002</v>
      </c>
    </row>
    <row r="160" spans="1:18" customFormat="1" x14ac:dyDescent="0.45">
      <c r="A160" t="s">
        <v>139</v>
      </c>
      <c r="B160">
        <v>159</v>
      </c>
      <c r="C160" t="s">
        <v>2089</v>
      </c>
      <c r="D160" t="s">
        <v>2090</v>
      </c>
      <c r="E160">
        <v>20040806</v>
      </c>
      <c r="F160">
        <v>4</v>
      </c>
      <c r="G160" t="s">
        <v>4989</v>
      </c>
      <c r="H160" t="s">
        <v>274</v>
      </c>
      <c r="I160" t="s">
        <v>456</v>
      </c>
      <c r="J160" t="s">
        <v>6497</v>
      </c>
      <c r="L160">
        <f>IFERROR(INDEX(所属情報!$E:$E,MATCH(男子登録情報!A160,所属情報!$A:$A,0)),"")</f>
        <v>492200</v>
      </c>
      <c r="M160" t="str">
        <f t="shared" si="6"/>
        <v>吉川　大洋 (4)</v>
      </c>
      <c r="N160" t="str">
        <f t="shared" si="7"/>
        <v>ﾖｼｶﾜ ﾀｲﾖｳ</v>
      </c>
      <c r="O160" t="str">
        <f t="shared" si="8"/>
        <v>YOSHIKAWA Taiyo (04)</v>
      </c>
      <c r="P160">
        <f>IFERROR(INDEX(リスト!$AE:$AE,MATCH($G160,リスト!$AD:$AD,0)),"")</f>
        <v>25</v>
      </c>
      <c r="Q160" t="str">
        <f>IFERROR(INDEX(リスト!$AH:$AH,MATCH($J160,リスト!$AG:$AG,0)),"")</f>
        <v>JPN</v>
      </c>
      <c r="R160" s="118" t="str">
        <f>IF($B160="","",TEXT(RIGHT($E160,6)*1000+COUNTIF($E$2:$E160,$E160),"000000000"))</f>
        <v>040806001</v>
      </c>
    </row>
    <row r="161" spans="1:18" customFormat="1" x14ac:dyDescent="0.45">
      <c r="A161" t="s">
        <v>139</v>
      </c>
      <c r="B161">
        <v>160</v>
      </c>
      <c r="C161" t="s">
        <v>2091</v>
      </c>
      <c r="D161" t="s">
        <v>2092</v>
      </c>
      <c r="E161">
        <v>20040520</v>
      </c>
      <c r="F161">
        <v>4</v>
      </c>
      <c r="G161" t="s">
        <v>5097</v>
      </c>
      <c r="H161" t="s">
        <v>151</v>
      </c>
      <c r="I161" t="s">
        <v>114</v>
      </c>
      <c r="J161" t="s">
        <v>6497</v>
      </c>
      <c r="L161">
        <f>IFERROR(INDEX(所属情報!$E:$E,MATCH(男子登録情報!A161,所属情報!$A:$A,0)),"")</f>
        <v>492200</v>
      </c>
      <c r="M161" t="str">
        <f t="shared" si="6"/>
        <v>吉田　蒼 (4)</v>
      </c>
      <c r="N161" t="str">
        <f t="shared" si="7"/>
        <v>ﾖｼﾀﾞ ｿｳ</v>
      </c>
      <c r="O161" t="str">
        <f t="shared" si="8"/>
        <v>YOSHIDA So (04)</v>
      </c>
      <c r="P161">
        <f>IFERROR(INDEX(リスト!$AE:$AE,MATCH($G161,リスト!$AD:$AD,0)),"")</f>
        <v>8</v>
      </c>
      <c r="Q161" t="str">
        <f>IFERROR(INDEX(リスト!$AH:$AH,MATCH($J161,リスト!$AG:$AG,0)),"")</f>
        <v>JPN</v>
      </c>
      <c r="R161" s="118" t="str">
        <f>IF($B161="","",TEXT(RIGHT($E161,6)*1000+COUNTIF($E$2:$E161,$E161),"000000000"))</f>
        <v>040520001</v>
      </c>
    </row>
    <row r="162" spans="1:18" customFormat="1" x14ac:dyDescent="0.45">
      <c r="A162" t="s">
        <v>139</v>
      </c>
      <c r="B162">
        <v>161</v>
      </c>
      <c r="C162" t="s">
        <v>2093</v>
      </c>
      <c r="D162" t="s">
        <v>2094</v>
      </c>
      <c r="E162">
        <v>20040828</v>
      </c>
      <c r="F162">
        <v>4</v>
      </c>
      <c r="G162" t="s">
        <v>5098</v>
      </c>
      <c r="H162" t="s">
        <v>221</v>
      </c>
      <c r="I162" t="s">
        <v>71</v>
      </c>
      <c r="J162" t="s">
        <v>6497</v>
      </c>
      <c r="L162">
        <f>IFERROR(INDEX(所属情報!$E:$E,MATCH(男子登録情報!A162,所属情報!$A:$A,0)),"")</f>
        <v>492200</v>
      </c>
      <c r="M162" t="str">
        <f t="shared" si="6"/>
        <v>渡邉　壮大 (4)</v>
      </c>
      <c r="N162" t="str">
        <f t="shared" si="7"/>
        <v>ﾜﾀﾅﾍﾞ ｿｳﾀ</v>
      </c>
      <c r="O162" t="str">
        <f t="shared" si="8"/>
        <v>WATANABE Sota (04)</v>
      </c>
      <c r="P162">
        <f>IFERROR(INDEX(リスト!$AE:$AE,MATCH($G162,リスト!$AD:$AD,0)),"")</f>
        <v>6</v>
      </c>
      <c r="Q162" t="str">
        <f>IFERROR(INDEX(リスト!$AH:$AH,MATCH($J162,リスト!$AG:$AG,0)),"")</f>
        <v>JPN</v>
      </c>
      <c r="R162" s="118" t="str">
        <f>IF($B162="","",TEXT(RIGHT($E162,6)*1000+COUNTIF($E$2:$E162,$E162),"000000000"))</f>
        <v>040828001</v>
      </c>
    </row>
    <row r="163" spans="1:18" customFormat="1" x14ac:dyDescent="0.45">
      <c r="A163" t="s">
        <v>139</v>
      </c>
      <c r="B163">
        <v>162</v>
      </c>
      <c r="C163" t="s">
        <v>2095</v>
      </c>
      <c r="D163" t="s">
        <v>2096</v>
      </c>
      <c r="E163">
        <v>20040801</v>
      </c>
      <c r="F163">
        <v>4</v>
      </c>
      <c r="G163" t="s">
        <v>4982</v>
      </c>
      <c r="H163" t="s">
        <v>2877</v>
      </c>
      <c r="I163" t="s">
        <v>2878</v>
      </c>
      <c r="J163" t="s">
        <v>6497</v>
      </c>
      <c r="L163">
        <f>IFERROR(INDEX(所属情報!$E:$E,MATCH(男子登録情報!A163,所属情報!$A:$A,0)),"")</f>
        <v>492200</v>
      </c>
      <c r="M163" t="str">
        <f t="shared" si="6"/>
        <v>井田　想 (4)</v>
      </c>
      <c r="N163" t="str">
        <f t="shared" si="7"/>
        <v>ｲﾀﾞ ｺｺﾛ</v>
      </c>
      <c r="O163" t="str">
        <f t="shared" si="8"/>
        <v>IDA Kokoro (04)</v>
      </c>
      <c r="P163">
        <f>IFERROR(INDEX(リスト!$AE:$AE,MATCH($G163,リスト!$AD:$AD,0)),"")</f>
        <v>26</v>
      </c>
      <c r="Q163" t="str">
        <f>IFERROR(INDEX(リスト!$AH:$AH,MATCH($J163,リスト!$AG:$AG,0)),"")</f>
        <v>JPN</v>
      </c>
      <c r="R163" s="118" t="str">
        <f>IF($B163="","",TEXT(RIGHT($E163,6)*1000+COUNTIF($E$2:$E163,$E163),"000000000"))</f>
        <v>040801001</v>
      </c>
    </row>
    <row r="164" spans="1:18" customFormat="1" x14ac:dyDescent="0.45">
      <c r="A164" t="s">
        <v>139</v>
      </c>
      <c r="B164">
        <v>163</v>
      </c>
      <c r="C164" t="s">
        <v>2097</v>
      </c>
      <c r="D164" t="s">
        <v>2098</v>
      </c>
      <c r="E164">
        <v>20040818</v>
      </c>
      <c r="F164">
        <v>4</v>
      </c>
      <c r="G164" t="s">
        <v>5099</v>
      </c>
      <c r="H164" t="s">
        <v>2879</v>
      </c>
      <c r="I164" t="s">
        <v>613</v>
      </c>
      <c r="J164" t="s">
        <v>6497</v>
      </c>
      <c r="L164">
        <f>IFERROR(INDEX(所属情報!$E:$E,MATCH(男子登録情報!A164,所属情報!$A:$A,0)),"")</f>
        <v>492200</v>
      </c>
      <c r="M164" t="str">
        <f t="shared" si="6"/>
        <v>小穴　陽哉 (4)</v>
      </c>
      <c r="N164" t="str">
        <f t="shared" si="7"/>
        <v>ｵｱﾅ ﾊﾙﾔ</v>
      </c>
      <c r="O164" t="str">
        <f t="shared" si="8"/>
        <v>OANA Haruya (04)</v>
      </c>
      <c r="P164">
        <f>IFERROR(INDEX(リスト!$AE:$AE,MATCH($G164,リスト!$AD:$AD,0)),"")</f>
        <v>21</v>
      </c>
      <c r="Q164" t="str">
        <f>IFERROR(INDEX(リスト!$AH:$AH,MATCH($J164,リスト!$AG:$AG,0)),"")</f>
        <v>JPN</v>
      </c>
      <c r="R164" s="118" t="str">
        <f>IF($B164="","",TEXT(RIGHT($E164,6)*1000+COUNTIF($E$2:$E164,$E164),"000000000"))</f>
        <v>040818001</v>
      </c>
    </row>
    <row r="165" spans="1:18" customFormat="1" x14ac:dyDescent="0.45">
      <c r="A165" t="s">
        <v>139</v>
      </c>
      <c r="B165">
        <v>164</v>
      </c>
      <c r="C165" t="s">
        <v>2099</v>
      </c>
      <c r="D165" t="s">
        <v>2100</v>
      </c>
      <c r="E165">
        <v>20040617</v>
      </c>
      <c r="F165">
        <v>4</v>
      </c>
      <c r="G165" t="s">
        <v>4989</v>
      </c>
      <c r="H165" t="s">
        <v>2880</v>
      </c>
      <c r="I165" t="s">
        <v>2881</v>
      </c>
      <c r="J165" t="s">
        <v>6497</v>
      </c>
      <c r="L165">
        <f>IFERROR(INDEX(所属情報!$E:$E,MATCH(男子登録情報!A165,所属情報!$A:$A,0)),"")</f>
        <v>492200</v>
      </c>
      <c r="M165" t="str">
        <f t="shared" si="6"/>
        <v>川路　竜平 (4)</v>
      </c>
      <c r="N165" t="str">
        <f t="shared" si="7"/>
        <v>ｶﾜｼﾞ ﾘｭｳﾍｲ</v>
      </c>
      <c r="O165" t="str">
        <f t="shared" si="8"/>
        <v>KAWAJI Ryuhei (04)</v>
      </c>
      <c r="P165">
        <f>IFERROR(INDEX(リスト!$AE:$AE,MATCH($G165,リスト!$AD:$AD,0)),"")</f>
        <v>25</v>
      </c>
      <c r="Q165" t="str">
        <f>IFERROR(INDEX(リスト!$AH:$AH,MATCH($J165,リスト!$AG:$AG,0)),"")</f>
        <v>JPN</v>
      </c>
      <c r="R165" s="118" t="str">
        <f>IF($B165="","",TEXT(RIGHT($E165,6)*1000+COUNTIF($E$2:$E165,$E165),"000000000"))</f>
        <v>040617002</v>
      </c>
    </row>
    <row r="166" spans="1:18" customFormat="1" x14ac:dyDescent="0.45">
      <c r="A166" t="s">
        <v>139</v>
      </c>
      <c r="B166">
        <v>165</v>
      </c>
      <c r="C166" t="s">
        <v>2101</v>
      </c>
      <c r="D166" t="s">
        <v>2102</v>
      </c>
      <c r="E166">
        <v>20040730</v>
      </c>
      <c r="F166">
        <v>4</v>
      </c>
      <c r="G166" t="s">
        <v>4984</v>
      </c>
      <c r="H166" t="s">
        <v>2882</v>
      </c>
      <c r="I166" t="s">
        <v>64</v>
      </c>
      <c r="J166" t="s">
        <v>6497</v>
      </c>
      <c r="L166">
        <f>IFERROR(INDEX(所属情報!$E:$E,MATCH(男子登録情報!A166,所属情報!$A:$A,0)),"")</f>
        <v>492200</v>
      </c>
      <c r="M166" t="str">
        <f t="shared" si="6"/>
        <v>安木　康太 (4)</v>
      </c>
      <c r="N166" t="str">
        <f t="shared" si="7"/>
        <v>ﾔｽｷ ｺｳﾀ</v>
      </c>
      <c r="O166" t="str">
        <f t="shared" si="8"/>
        <v>YASUKI Kota (04)</v>
      </c>
      <c r="P166">
        <f>IFERROR(INDEX(リスト!$AE:$AE,MATCH($G166,リスト!$AD:$AD,0)),"")</f>
        <v>49</v>
      </c>
      <c r="Q166" t="str">
        <f>IFERROR(INDEX(リスト!$AH:$AH,MATCH($J166,リスト!$AG:$AG,0)),"")</f>
        <v>JPN</v>
      </c>
      <c r="R166" s="118" t="str">
        <f>IF($B166="","",TEXT(RIGHT($E166,6)*1000+COUNTIF($E$2:$E166,$E166),"000000000"))</f>
        <v>040730001</v>
      </c>
    </row>
    <row r="167" spans="1:18" customFormat="1" x14ac:dyDescent="0.45">
      <c r="A167" t="s">
        <v>139</v>
      </c>
      <c r="B167">
        <v>166</v>
      </c>
      <c r="C167" t="s">
        <v>2103</v>
      </c>
      <c r="D167" t="s">
        <v>2104</v>
      </c>
      <c r="E167">
        <v>20040531</v>
      </c>
      <c r="F167">
        <v>4</v>
      </c>
      <c r="G167" t="s">
        <v>4989</v>
      </c>
      <c r="H167" t="s">
        <v>307</v>
      </c>
      <c r="I167" t="s">
        <v>122</v>
      </c>
      <c r="J167" t="s">
        <v>6497</v>
      </c>
      <c r="L167">
        <f>IFERROR(INDEX(所属情報!$E:$E,MATCH(男子登録情報!A167,所属情報!$A:$A,0)),"")</f>
        <v>492200</v>
      </c>
      <c r="M167" t="str">
        <f t="shared" si="6"/>
        <v>髙橋　侑聖 (4)</v>
      </c>
      <c r="N167" t="str">
        <f t="shared" si="7"/>
        <v>ﾀｶﾊｼ ﾕｳﾏ</v>
      </c>
      <c r="O167" t="str">
        <f t="shared" si="8"/>
        <v>TAKAHASHI Yuma (04)</v>
      </c>
      <c r="P167">
        <f>IFERROR(INDEX(リスト!$AE:$AE,MATCH($G167,リスト!$AD:$AD,0)),"")</f>
        <v>25</v>
      </c>
      <c r="Q167" t="str">
        <f>IFERROR(INDEX(リスト!$AH:$AH,MATCH($J167,リスト!$AG:$AG,0)),"")</f>
        <v>JPN</v>
      </c>
      <c r="R167" s="118" t="str">
        <f>IF($B167="","",TEXT(RIGHT($E167,6)*1000+COUNTIF($E$2:$E167,$E167),"000000000"))</f>
        <v>040531001</v>
      </c>
    </row>
    <row r="168" spans="1:18" customFormat="1" x14ac:dyDescent="0.45">
      <c r="A168" t="s">
        <v>139</v>
      </c>
      <c r="B168">
        <v>167</v>
      </c>
      <c r="C168" t="s">
        <v>2105</v>
      </c>
      <c r="D168" t="s">
        <v>2106</v>
      </c>
      <c r="E168">
        <v>20040702</v>
      </c>
      <c r="F168">
        <v>4</v>
      </c>
      <c r="G168" t="s">
        <v>4982</v>
      </c>
      <c r="H168" t="s">
        <v>125</v>
      </c>
      <c r="I168" t="s">
        <v>216</v>
      </c>
      <c r="J168" t="s">
        <v>6497</v>
      </c>
      <c r="L168">
        <f>IFERROR(INDEX(所属情報!$E:$E,MATCH(男子登録情報!A168,所属情報!$A:$A,0)),"")</f>
        <v>492200</v>
      </c>
      <c r="M168" t="str">
        <f t="shared" si="6"/>
        <v>仲谷　颯真 (4)</v>
      </c>
      <c r="N168" t="str">
        <f t="shared" si="7"/>
        <v>ﾅｶﾀﾆ ｿｳﾏ</v>
      </c>
      <c r="O168" t="str">
        <f t="shared" si="8"/>
        <v>NAKATANI Soma (04)</v>
      </c>
      <c r="P168">
        <f>IFERROR(INDEX(リスト!$AE:$AE,MATCH($G168,リスト!$AD:$AD,0)),"")</f>
        <v>26</v>
      </c>
      <c r="Q168" t="str">
        <f>IFERROR(INDEX(リスト!$AH:$AH,MATCH($J168,リスト!$AG:$AG,0)),"")</f>
        <v>JPN</v>
      </c>
      <c r="R168" s="118" t="str">
        <f>IF($B168="","",TEXT(RIGHT($E168,6)*1000+COUNTIF($E$2:$E168,$E168),"000000000"))</f>
        <v>040702001</v>
      </c>
    </row>
    <row r="169" spans="1:18" customFormat="1" x14ac:dyDescent="0.45">
      <c r="A169" t="s">
        <v>139</v>
      </c>
      <c r="B169">
        <v>168</v>
      </c>
      <c r="C169" t="s">
        <v>2107</v>
      </c>
      <c r="D169" t="s">
        <v>2108</v>
      </c>
      <c r="E169">
        <v>20041212</v>
      </c>
      <c r="F169">
        <v>4</v>
      </c>
      <c r="G169" t="s">
        <v>4976</v>
      </c>
      <c r="H169" t="s">
        <v>2883</v>
      </c>
      <c r="I169" t="s">
        <v>2884</v>
      </c>
      <c r="J169" t="s">
        <v>6497</v>
      </c>
      <c r="L169">
        <f>IFERROR(INDEX(所属情報!$E:$E,MATCH(男子登録情報!A169,所属情報!$A:$A,0)),"")</f>
        <v>492200</v>
      </c>
      <c r="M169" t="str">
        <f t="shared" si="6"/>
        <v>金近　東悟 (4)</v>
      </c>
      <c r="N169" t="str">
        <f t="shared" si="7"/>
        <v>ｶﾈﾁｶ ﾄｳｺﾞ</v>
      </c>
      <c r="O169" t="str">
        <f t="shared" si="8"/>
        <v>KANECHIKA Togo (04)</v>
      </c>
      <c r="P169">
        <f>IFERROR(INDEX(リスト!$AE:$AE,MATCH($G169,リスト!$AD:$AD,0)),"")</f>
        <v>27</v>
      </c>
      <c r="Q169" t="str">
        <f>IFERROR(INDEX(リスト!$AH:$AH,MATCH($J169,リスト!$AG:$AG,0)),"")</f>
        <v>JPN</v>
      </c>
      <c r="R169" s="118" t="str">
        <f>IF($B169="","",TEXT(RIGHT($E169,6)*1000+COUNTIF($E$2:$E169,$E169),"000000000"))</f>
        <v>041212001</v>
      </c>
    </row>
    <row r="170" spans="1:18" customFormat="1" x14ac:dyDescent="0.45">
      <c r="A170" t="s">
        <v>139</v>
      </c>
      <c r="B170">
        <v>169</v>
      </c>
      <c r="C170" t="s">
        <v>2109</v>
      </c>
      <c r="D170" t="s">
        <v>2110</v>
      </c>
      <c r="E170">
        <v>20041222</v>
      </c>
      <c r="F170">
        <v>4</v>
      </c>
      <c r="G170" t="s">
        <v>4984</v>
      </c>
      <c r="H170" t="s">
        <v>521</v>
      </c>
      <c r="I170" t="s">
        <v>2885</v>
      </c>
      <c r="J170" t="s">
        <v>6497</v>
      </c>
      <c r="L170">
        <f>IFERROR(INDEX(所属情報!$E:$E,MATCH(男子登録情報!A170,所属情報!$A:$A,0)),"")</f>
        <v>492200</v>
      </c>
      <c r="M170" t="str">
        <f t="shared" si="6"/>
        <v>畑中　常似 (4)</v>
      </c>
      <c r="N170" t="str">
        <f t="shared" si="7"/>
        <v>ﾊﾀﾅｶ ｼﾞｮｳｼﾞ</v>
      </c>
      <c r="O170" t="str">
        <f t="shared" si="8"/>
        <v>HATANAKA Joji (04)</v>
      </c>
      <c r="P170">
        <f>IFERROR(INDEX(リスト!$AE:$AE,MATCH($G170,リスト!$AD:$AD,0)),"")</f>
        <v>49</v>
      </c>
      <c r="Q170" t="str">
        <f>IFERROR(INDEX(リスト!$AH:$AH,MATCH($J170,リスト!$AG:$AG,0)),"")</f>
        <v>JPN</v>
      </c>
      <c r="R170" s="118" t="str">
        <f>IF($B170="","",TEXT(RIGHT($E170,6)*1000+COUNTIF($E$2:$E170,$E170),"000000000"))</f>
        <v>041222001</v>
      </c>
    </row>
    <row r="171" spans="1:18" customFormat="1" x14ac:dyDescent="0.45">
      <c r="A171" t="s">
        <v>139</v>
      </c>
      <c r="B171">
        <v>170</v>
      </c>
      <c r="C171" t="s">
        <v>2111</v>
      </c>
      <c r="D171" t="s">
        <v>2112</v>
      </c>
      <c r="E171">
        <v>20040814</v>
      </c>
      <c r="F171">
        <v>4</v>
      </c>
      <c r="G171" t="s">
        <v>4989</v>
      </c>
      <c r="H171" t="s">
        <v>121</v>
      </c>
      <c r="I171" t="s">
        <v>2886</v>
      </c>
      <c r="J171" t="s">
        <v>6497</v>
      </c>
      <c r="L171">
        <f>IFERROR(INDEX(所属情報!$E:$E,MATCH(男子登録情報!A171,所属情報!$A:$A,0)),"")</f>
        <v>492200</v>
      </c>
      <c r="M171" t="str">
        <f t="shared" si="6"/>
        <v>柴田　怜人 (4)</v>
      </c>
      <c r="N171" t="str">
        <f t="shared" si="7"/>
        <v>ｼﾊﾞﾀ ﾚｲﾄ</v>
      </c>
      <c r="O171" t="str">
        <f t="shared" si="8"/>
        <v>SHIBATA Reito (04)</v>
      </c>
      <c r="P171">
        <f>IFERROR(INDEX(リスト!$AE:$AE,MATCH($G171,リスト!$AD:$AD,0)),"")</f>
        <v>25</v>
      </c>
      <c r="Q171" t="str">
        <f>IFERROR(INDEX(リスト!$AH:$AH,MATCH($J171,リスト!$AG:$AG,0)),"")</f>
        <v>JPN</v>
      </c>
      <c r="R171" s="118" t="str">
        <f>IF($B171="","",TEXT(RIGHT($E171,6)*1000+COUNTIF($E$2:$E171,$E171),"000000000"))</f>
        <v>040814001</v>
      </c>
    </row>
    <row r="172" spans="1:18" customFormat="1" x14ac:dyDescent="0.45">
      <c r="A172" t="s">
        <v>139</v>
      </c>
      <c r="B172">
        <v>171</v>
      </c>
      <c r="C172" t="s">
        <v>2113</v>
      </c>
      <c r="D172" t="s">
        <v>2114</v>
      </c>
      <c r="E172">
        <v>20040807</v>
      </c>
      <c r="F172">
        <v>4</v>
      </c>
      <c r="G172" t="s">
        <v>4988</v>
      </c>
      <c r="H172" t="s">
        <v>105</v>
      </c>
      <c r="I172" t="s">
        <v>773</v>
      </c>
      <c r="J172" t="s">
        <v>6497</v>
      </c>
      <c r="L172">
        <f>IFERROR(INDEX(所属情報!$E:$E,MATCH(男子登録情報!A172,所属情報!$A:$A,0)),"")</f>
        <v>492200</v>
      </c>
      <c r="M172" t="str">
        <f t="shared" si="6"/>
        <v>齋藤　幹斗 (4)</v>
      </c>
      <c r="N172" t="str">
        <f t="shared" si="7"/>
        <v>ｻｲﾄｳ ﾐｷﾄ</v>
      </c>
      <c r="O172" t="str">
        <f t="shared" si="8"/>
        <v>SAITO Mikito (04)</v>
      </c>
      <c r="P172">
        <f>IFERROR(INDEX(リスト!$AE:$AE,MATCH($G172,リスト!$AD:$AD,0)),"")</f>
        <v>40</v>
      </c>
      <c r="Q172" t="str">
        <f>IFERROR(INDEX(リスト!$AH:$AH,MATCH($J172,リスト!$AG:$AG,0)),"")</f>
        <v>JPN</v>
      </c>
      <c r="R172" s="118" t="str">
        <f>IF($B172="","",TEXT(RIGHT($E172,6)*1000+COUNTIF($E$2:$E172,$E172),"000000000"))</f>
        <v>040807003</v>
      </c>
    </row>
    <row r="173" spans="1:18" customFormat="1" x14ac:dyDescent="0.45">
      <c r="A173" t="s">
        <v>139</v>
      </c>
      <c r="B173">
        <v>172</v>
      </c>
      <c r="C173" t="s">
        <v>2115</v>
      </c>
      <c r="D173" t="s">
        <v>2116</v>
      </c>
      <c r="E173">
        <v>20041103</v>
      </c>
      <c r="F173">
        <v>4</v>
      </c>
      <c r="G173" t="s">
        <v>4980</v>
      </c>
      <c r="H173" t="s">
        <v>1329</v>
      </c>
      <c r="I173" t="s">
        <v>537</v>
      </c>
      <c r="J173" t="s">
        <v>6497</v>
      </c>
      <c r="L173">
        <f>IFERROR(INDEX(所属情報!$E:$E,MATCH(男子登録情報!A173,所属情報!$A:$A,0)),"")</f>
        <v>492200</v>
      </c>
      <c r="M173" t="str">
        <f t="shared" si="6"/>
        <v>秋山　柊二 (4)</v>
      </c>
      <c r="N173" t="str">
        <f t="shared" si="7"/>
        <v>ｱｷﾔﾏ ｼｭｳｼﾞ</v>
      </c>
      <c r="O173" t="str">
        <f t="shared" si="8"/>
        <v>AKIYAMA Shuji (04)</v>
      </c>
      <c r="P173">
        <f>IFERROR(INDEX(リスト!$AE:$AE,MATCH($G173,リスト!$AD:$AD,0)),"")</f>
        <v>33</v>
      </c>
      <c r="Q173" t="str">
        <f>IFERROR(INDEX(リスト!$AH:$AH,MATCH($J173,リスト!$AG:$AG,0)),"")</f>
        <v>JPN</v>
      </c>
      <c r="R173" s="118" t="str">
        <f>IF($B173="","",TEXT(RIGHT($E173,6)*1000+COUNTIF($E$2:$E173,$E173),"000000000"))</f>
        <v>041103001</v>
      </c>
    </row>
    <row r="174" spans="1:18" customFormat="1" x14ac:dyDescent="0.45">
      <c r="A174" t="s">
        <v>139</v>
      </c>
      <c r="B174">
        <v>173</v>
      </c>
      <c r="C174" t="s">
        <v>5100</v>
      </c>
      <c r="D174" t="s">
        <v>2118</v>
      </c>
      <c r="E174">
        <v>20040504</v>
      </c>
      <c r="F174">
        <v>4</v>
      </c>
      <c r="G174" t="s">
        <v>4984</v>
      </c>
      <c r="H174" t="s">
        <v>2887</v>
      </c>
      <c r="I174" t="s">
        <v>2888</v>
      </c>
      <c r="J174" t="s">
        <v>6497</v>
      </c>
      <c r="L174">
        <f>IFERROR(INDEX(所属情報!$E:$E,MATCH(男子登録情報!A174,所属情報!$A:$A,0)),"")</f>
        <v>492200</v>
      </c>
      <c r="M174" t="str">
        <f t="shared" si="6"/>
        <v>髙屋　天海 (4)</v>
      </c>
      <c r="N174" t="str">
        <f t="shared" si="7"/>
        <v>ﾀｶﾔ ﾃﾝｶ</v>
      </c>
      <c r="O174" t="str">
        <f t="shared" si="8"/>
        <v>TAKAYA Tenka (04)</v>
      </c>
      <c r="P174">
        <f>IFERROR(INDEX(リスト!$AE:$AE,MATCH($G174,リスト!$AD:$AD,0)),"")</f>
        <v>49</v>
      </c>
      <c r="Q174" t="str">
        <f>IFERROR(INDEX(リスト!$AH:$AH,MATCH($J174,リスト!$AG:$AG,0)),"")</f>
        <v>JPN</v>
      </c>
      <c r="R174" s="118" t="str">
        <f>IF($B174="","",TEXT(RIGHT($E174,6)*1000+COUNTIF($E$2:$E174,$E174),"000000000"))</f>
        <v>040504001</v>
      </c>
    </row>
    <row r="175" spans="1:18" customFormat="1" x14ac:dyDescent="0.45">
      <c r="A175" t="s">
        <v>139</v>
      </c>
      <c r="B175">
        <v>174</v>
      </c>
      <c r="C175" t="s">
        <v>2119</v>
      </c>
      <c r="D175" t="s">
        <v>2120</v>
      </c>
      <c r="E175">
        <v>20040818</v>
      </c>
      <c r="F175">
        <v>4</v>
      </c>
      <c r="G175" t="s">
        <v>4976</v>
      </c>
      <c r="H175" t="s">
        <v>143</v>
      </c>
      <c r="I175" t="s">
        <v>807</v>
      </c>
      <c r="J175" t="s">
        <v>6497</v>
      </c>
      <c r="L175">
        <f>IFERROR(INDEX(所属情報!$E:$E,MATCH(男子登録情報!A175,所属情報!$A:$A,0)),"")</f>
        <v>492200</v>
      </c>
      <c r="M175" t="str">
        <f t="shared" si="6"/>
        <v>鈴木　陽太 (4)</v>
      </c>
      <c r="N175" t="str">
        <f t="shared" si="7"/>
        <v>ｽｽﾞｷ ﾋﾅﾀ</v>
      </c>
      <c r="O175" t="str">
        <f t="shared" si="8"/>
        <v>SUZUKI Hinata (04)</v>
      </c>
      <c r="P175">
        <f>IFERROR(INDEX(リスト!$AE:$AE,MATCH($G175,リスト!$AD:$AD,0)),"")</f>
        <v>27</v>
      </c>
      <c r="Q175" t="str">
        <f>IFERROR(INDEX(リスト!$AH:$AH,MATCH($J175,リスト!$AG:$AG,0)),"")</f>
        <v>JPN</v>
      </c>
      <c r="R175" s="118" t="str">
        <f>IF($B175="","",TEXT(RIGHT($E175,6)*1000+COUNTIF($E$2:$E175,$E175),"000000000"))</f>
        <v>040818002</v>
      </c>
    </row>
    <row r="176" spans="1:18" customFormat="1" x14ac:dyDescent="0.45">
      <c r="A176" t="s">
        <v>139</v>
      </c>
      <c r="B176">
        <v>175</v>
      </c>
      <c r="C176" t="s">
        <v>2121</v>
      </c>
      <c r="D176" t="s">
        <v>2122</v>
      </c>
      <c r="E176">
        <v>20041023</v>
      </c>
      <c r="F176">
        <v>4</v>
      </c>
      <c r="G176" t="s">
        <v>4983</v>
      </c>
      <c r="H176" t="s">
        <v>2889</v>
      </c>
      <c r="I176" t="s">
        <v>2890</v>
      </c>
      <c r="J176" t="s">
        <v>6497</v>
      </c>
      <c r="L176">
        <f>IFERROR(INDEX(所属情報!$E:$E,MATCH(男子登録情報!A176,所属情報!$A:$A,0)),"")</f>
        <v>492200</v>
      </c>
      <c r="M176" t="str">
        <f t="shared" si="6"/>
        <v>浦﨑　倖碧 (4)</v>
      </c>
      <c r="N176" t="str">
        <f t="shared" si="7"/>
        <v>ｳﾗｻｷ ｺｳﾍｷ</v>
      </c>
      <c r="O176" t="str">
        <f t="shared" si="8"/>
        <v>URASAKI Koheki (04)</v>
      </c>
      <c r="P176">
        <f>IFERROR(INDEX(リスト!$AE:$AE,MATCH($G176,リスト!$AD:$AD,0)),"")</f>
        <v>23</v>
      </c>
      <c r="Q176" t="str">
        <f>IFERROR(INDEX(リスト!$AH:$AH,MATCH($J176,リスト!$AG:$AG,0)),"")</f>
        <v>JPN</v>
      </c>
      <c r="R176" s="118" t="str">
        <f>IF($B176="","",TEXT(RIGHT($E176,6)*1000+COUNTIF($E$2:$E176,$E176),"000000000"))</f>
        <v>041023001</v>
      </c>
    </row>
    <row r="177" spans="1:18" customFormat="1" x14ac:dyDescent="0.45">
      <c r="A177" t="s">
        <v>139</v>
      </c>
      <c r="B177">
        <v>176</v>
      </c>
      <c r="C177" t="s">
        <v>2123</v>
      </c>
      <c r="D177" t="s">
        <v>2124</v>
      </c>
      <c r="E177">
        <v>20040412</v>
      </c>
      <c r="F177">
        <v>4</v>
      </c>
      <c r="G177" t="s">
        <v>5099</v>
      </c>
      <c r="H177" t="s">
        <v>226</v>
      </c>
      <c r="I177" t="s">
        <v>228</v>
      </c>
      <c r="J177" t="s">
        <v>6497</v>
      </c>
      <c r="L177">
        <f>IFERROR(INDEX(所属情報!$E:$E,MATCH(男子登録情報!A177,所属情報!$A:$A,0)),"")</f>
        <v>492200</v>
      </c>
      <c r="M177" t="str">
        <f t="shared" si="6"/>
        <v>落合　駿介 (4)</v>
      </c>
      <c r="N177" t="str">
        <f t="shared" si="7"/>
        <v>ｵﾁｱｲ ｼｭﾝｽｹ</v>
      </c>
      <c r="O177" t="str">
        <f t="shared" si="8"/>
        <v>OCHIAI Shunsuke (04)</v>
      </c>
      <c r="P177">
        <f>IFERROR(INDEX(リスト!$AE:$AE,MATCH($G177,リスト!$AD:$AD,0)),"")</f>
        <v>21</v>
      </c>
      <c r="Q177" t="str">
        <f>IFERROR(INDEX(リスト!$AH:$AH,MATCH($J177,リスト!$AG:$AG,0)),"")</f>
        <v>JPN</v>
      </c>
      <c r="R177" s="118" t="str">
        <f>IF($B177="","",TEXT(RIGHT($E177,6)*1000+COUNTIF($E$2:$E177,$E177),"000000000"))</f>
        <v>040412002</v>
      </c>
    </row>
    <row r="178" spans="1:18" customFormat="1" x14ac:dyDescent="0.45">
      <c r="A178" t="s">
        <v>139</v>
      </c>
      <c r="B178">
        <v>177</v>
      </c>
      <c r="C178" t="s">
        <v>2125</v>
      </c>
      <c r="D178" t="s">
        <v>2126</v>
      </c>
      <c r="E178">
        <v>20040514</v>
      </c>
      <c r="F178">
        <v>4</v>
      </c>
      <c r="G178" t="s">
        <v>4989</v>
      </c>
      <c r="H178" t="s">
        <v>149</v>
      </c>
      <c r="I178" t="s">
        <v>1318</v>
      </c>
      <c r="J178" t="s">
        <v>6497</v>
      </c>
      <c r="L178">
        <f>IFERROR(INDEX(所属情報!$E:$E,MATCH(男子登録情報!A178,所属情報!$A:$A,0)),"")</f>
        <v>492200</v>
      </c>
      <c r="M178" t="str">
        <f t="shared" si="6"/>
        <v>東　誠樹 (4)</v>
      </c>
      <c r="N178" t="str">
        <f t="shared" si="7"/>
        <v>ﾋｶﾞｼ ﾅﾙｷ</v>
      </c>
      <c r="O178" t="str">
        <f t="shared" si="8"/>
        <v>HIGASHI Naruki (04)</v>
      </c>
      <c r="P178">
        <f>IFERROR(INDEX(リスト!$AE:$AE,MATCH($G178,リスト!$AD:$AD,0)),"")</f>
        <v>25</v>
      </c>
      <c r="Q178" t="str">
        <f>IFERROR(INDEX(リスト!$AH:$AH,MATCH($J178,リスト!$AG:$AG,0)),"")</f>
        <v>JPN</v>
      </c>
      <c r="R178" s="118" t="str">
        <f>IF($B178="","",TEXT(RIGHT($E178,6)*1000+COUNTIF($E$2:$E178,$E178),"000000000"))</f>
        <v>040514001</v>
      </c>
    </row>
    <row r="179" spans="1:18" customFormat="1" x14ac:dyDescent="0.45">
      <c r="A179" t="s">
        <v>139</v>
      </c>
      <c r="B179">
        <v>178</v>
      </c>
      <c r="C179" t="s">
        <v>2127</v>
      </c>
      <c r="D179" t="s">
        <v>2128</v>
      </c>
      <c r="E179">
        <v>20030516</v>
      </c>
      <c r="F179">
        <v>4</v>
      </c>
      <c r="G179" t="s">
        <v>4984</v>
      </c>
      <c r="H179" t="s">
        <v>426</v>
      </c>
      <c r="I179" t="s">
        <v>84</v>
      </c>
      <c r="J179" t="s">
        <v>6497</v>
      </c>
      <c r="L179">
        <f>IFERROR(INDEX(所属情報!$E:$E,MATCH(男子登録情報!A179,所属情報!$A:$A,0)),"")</f>
        <v>492200</v>
      </c>
      <c r="M179" t="str">
        <f t="shared" si="6"/>
        <v>小西　篤史 (4)</v>
      </c>
      <c r="N179" t="str">
        <f t="shared" si="7"/>
        <v>ｺﾆｼ ｱﾂｼ</v>
      </c>
      <c r="O179" t="str">
        <f t="shared" si="8"/>
        <v>KONISHI Atsushi (03)</v>
      </c>
      <c r="P179">
        <f>IFERROR(INDEX(リスト!$AE:$AE,MATCH($G179,リスト!$AD:$AD,0)),"")</f>
        <v>49</v>
      </c>
      <c r="Q179" t="str">
        <f>IFERROR(INDEX(リスト!$AH:$AH,MATCH($J179,リスト!$AG:$AG,0)),"")</f>
        <v>JPN</v>
      </c>
      <c r="R179" s="118" t="str">
        <f>IF($B179="","",TEXT(RIGHT($E179,6)*1000+COUNTIF($E$2:$E179,$E179),"000000000"))</f>
        <v>030516001</v>
      </c>
    </row>
    <row r="180" spans="1:18" customFormat="1" x14ac:dyDescent="0.45">
      <c r="A180" t="s">
        <v>139</v>
      </c>
      <c r="B180">
        <v>179</v>
      </c>
      <c r="C180" t="s">
        <v>2129</v>
      </c>
      <c r="D180" t="s">
        <v>2130</v>
      </c>
      <c r="E180">
        <v>20030605</v>
      </c>
      <c r="F180">
        <v>4</v>
      </c>
      <c r="G180" t="s">
        <v>4976</v>
      </c>
      <c r="H180" t="s">
        <v>2891</v>
      </c>
      <c r="I180" t="s">
        <v>171</v>
      </c>
      <c r="J180" t="s">
        <v>6497</v>
      </c>
      <c r="L180">
        <f>IFERROR(INDEX(所属情報!$E:$E,MATCH(男子登録情報!A180,所属情報!$A:$A,0)),"")</f>
        <v>492200</v>
      </c>
      <c r="M180" t="str">
        <f t="shared" si="6"/>
        <v>鈴江　優人 (4)</v>
      </c>
      <c r="N180" t="str">
        <f t="shared" si="7"/>
        <v>ｽｽﾞｴ ﾕｳﾄ</v>
      </c>
      <c r="O180" t="str">
        <f t="shared" si="8"/>
        <v>SUZUE Yuto (03)</v>
      </c>
      <c r="P180">
        <f>IFERROR(INDEX(リスト!$AE:$AE,MATCH($G180,リスト!$AD:$AD,0)),"")</f>
        <v>27</v>
      </c>
      <c r="Q180" t="str">
        <f>IFERROR(INDEX(リスト!$AH:$AH,MATCH($J180,リスト!$AG:$AG,0)),"")</f>
        <v>JPN</v>
      </c>
      <c r="R180" s="118" t="str">
        <f>IF($B180="","",TEXT(RIGHT($E180,6)*1000+COUNTIF($E$2:$E180,$E180),"000000000"))</f>
        <v>030605001</v>
      </c>
    </row>
    <row r="181" spans="1:18" customFormat="1" x14ac:dyDescent="0.45">
      <c r="A181" t="s">
        <v>139</v>
      </c>
      <c r="B181">
        <v>180</v>
      </c>
      <c r="C181" t="s">
        <v>2131</v>
      </c>
      <c r="D181" t="s">
        <v>2132</v>
      </c>
      <c r="E181">
        <v>20040423</v>
      </c>
      <c r="F181">
        <v>4</v>
      </c>
      <c r="G181" t="s">
        <v>4989</v>
      </c>
      <c r="H181" t="s">
        <v>2892</v>
      </c>
      <c r="I181" t="s">
        <v>150</v>
      </c>
      <c r="J181" t="s">
        <v>6497</v>
      </c>
      <c r="L181">
        <f>IFERROR(INDEX(所属情報!$E:$E,MATCH(男子登録情報!A181,所属情報!$A:$A,0)),"")</f>
        <v>492200</v>
      </c>
      <c r="M181" t="str">
        <f t="shared" si="6"/>
        <v>今在家　直暉 (4)</v>
      </c>
      <c r="N181" t="str">
        <f t="shared" si="7"/>
        <v>ｲﾏｻﾞｲｹ ﾅｵｷ</v>
      </c>
      <c r="O181" t="str">
        <f t="shared" si="8"/>
        <v>IMAZAIKE Naoki (04)</v>
      </c>
      <c r="P181">
        <f>IFERROR(INDEX(リスト!$AE:$AE,MATCH($G181,リスト!$AD:$AD,0)),"")</f>
        <v>25</v>
      </c>
      <c r="Q181" t="str">
        <f>IFERROR(INDEX(リスト!$AH:$AH,MATCH($J181,リスト!$AG:$AG,0)),"")</f>
        <v>JPN</v>
      </c>
      <c r="R181" s="118" t="str">
        <f>IF($B181="","",TEXT(RIGHT($E181,6)*1000+COUNTIF($E$2:$E181,$E181),"000000000"))</f>
        <v>040423001</v>
      </c>
    </row>
    <row r="182" spans="1:18" customFormat="1" x14ac:dyDescent="0.45">
      <c r="A182" t="s">
        <v>139</v>
      </c>
      <c r="B182">
        <v>181</v>
      </c>
      <c r="C182" t="s">
        <v>2133</v>
      </c>
      <c r="D182" t="s">
        <v>2134</v>
      </c>
      <c r="E182">
        <v>20040906</v>
      </c>
      <c r="F182">
        <v>4</v>
      </c>
      <c r="G182" t="s">
        <v>4984</v>
      </c>
      <c r="H182" t="s">
        <v>293</v>
      </c>
      <c r="I182" t="s">
        <v>197</v>
      </c>
      <c r="J182" t="s">
        <v>6497</v>
      </c>
      <c r="L182">
        <f>IFERROR(INDEX(所属情報!$E:$E,MATCH(男子登録情報!A182,所属情報!$A:$A,0)),"")</f>
        <v>492200</v>
      </c>
      <c r="M182" t="str">
        <f t="shared" si="6"/>
        <v>織田　誠也 (4)</v>
      </c>
      <c r="N182" t="str">
        <f t="shared" si="7"/>
        <v>ｵﾀﾞ ｾｲﾔ</v>
      </c>
      <c r="O182" t="str">
        <f t="shared" si="8"/>
        <v>ODA Seiya (04)</v>
      </c>
      <c r="P182">
        <f>IFERROR(INDEX(リスト!$AE:$AE,MATCH($G182,リスト!$AD:$AD,0)),"")</f>
        <v>49</v>
      </c>
      <c r="Q182" t="str">
        <f>IFERROR(INDEX(リスト!$AH:$AH,MATCH($J182,リスト!$AG:$AG,0)),"")</f>
        <v>JPN</v>
      </c>
      <c r="R182" s="118" t="str">
        <f>IF($B182="","",TEXT(RIGHT($E182,6)*1000+COUNTIF($E$2:$E182,$E182),"000000000"))</f>
        <v>040906001</v>
      </c>
    </row>
    <row r="183" spans="1:18" customFormat="1" x14ac:dyDescent="0.45">
      <c r="A183" t="s">
        <v>139</v>
      </c>
      <c r="B183">
        <v>182</v>
      </c>
      <c r="C183" t="s">
        <v>2135</v>
      </c>
      <c r="D183" t="s">
        <v>2136</v>
      </c>
      <c r="E183">
        <v>20050113</v>
      </c>
      <c r="F183">
        <v>4</v>
      </c>
      <c r="G183" t="s">
        <v>4983</v>
      </c>
      <c r="H183" t="s">
        <v>76</v>
      </c>
      <c r="I183" t="s">
        <v>53</v>
      </c>
      <c r="J183" t="s">
        <v>6497</v>
      </c>
      <c r="L183">
        <f>IFERROR(INDEX(所属情報!$E:$E,MATCH(男子登録情報!A183,所属情報!$A:$A,0)),"")</f>
        <v>492200</v>
      </c>
      <c r="M183" t="str">
        <f t="shared" si="6"/>
        <v>岩本　嵩己 (4)</v>
      </c>
      <c r="N183" t="str">
        <f t="shared" si="7"/>
        <v>ｲﾜﾓﾄ ｺｳｷ</v>
      </c>
      <c r="O183" t="str">
        <f t="shared" si="8"/>
        <v>IWAMOTO Koki (05)</v>
      </c>
      <c r="P183">
        <f>IFERROR(INDEX(リスト!$AE:$AE,MATCH($G183,リスト!$AD:$AD,0)),"")</f>
        <v>23</v>
      </c>
      <c r="Q183" t="str">
        <f>IFERROR(INDEX(リスト!$AH:$AH,MATCH($J183,リスト!$AG:$AG,0)),"")</f>
        <v>JPN</v>
      </c>
      <c r="R183" s="118" t="str">
        <f>IF($B183="","",TEXT(RIGHT($E183,6)*1000+COUNTIF($E$2:$E183,$E183),"000000000"))</f>
        <v>050113002</v>
      </c>
    </row>
    <row r="184" spans="1:18" customFormat="1" x14ac:dyDescent="0.45">
      <c r="A184" t="s">
        <v>139</v>
      </c>
      <c r="B184">
        <v>183</v>
      </c>
      <c r="C184" t="s">
        <v>2137</v>
      </c>
      <c r="D184" t="s">
        <v>2138</v>
      </c>
      <c r="E184">
        <v>20040901</v>
      </c>
      <c r="F184">
        <v>4</v>
      </c>
      <c r="G184" t="s">
        <v>5099</v>
      </c>
      <c r="H184" t="s">
        <v>2893</v>
      </c>
      <c r="I184" t="s">
        <v>64</v>
      </c>
      <c r="J184" t="s">
        <v>6497</v>
      </c>
      <c r="L184">
        <f>IFERROR(INDEX(所属情報!$E:$E,MATCH(男子登録情報!A184,所属情報!$A:$A,0)),"")</f>
        <v>492200</v>
      </c>
      <c r="M184" t="str">
        <f t="shared" si="6"/>
        <v>五十嵐　滉太 (4)</v>
      </c>
      <c r="N184" t="str">
        <f t="shared" si="7"/>
        <v>ｲｶﾞﾗｼ ｺｳﾀ</v>
      </c>
      <c r="O184" t="str">
        <f t="shared" si="8"/>
        <v>IGARASHI Kota (04)</v>
      </c>
      <c r="P184">
        <f>IFERROR(INDEX(リスト!$AE:$AE,MATCH($G184,リスト!$AD:$AD,0)),"")</f>
        <v>21</v>
      </c>
      <c r="Q184" t="str">
        <f>IFERROR(INDEX(リスト!$AH:$AH,MATCH($J184,リスト!$AG:$AG,0)),"")</f>
        <v>JPN</v>
      </c>
      <c r="R184" s="118" t="str">
        <f>IF($B184="","",TEXT(RIGHT($E184,6)*1000+COUNTIF($E$2:$E184,$E184),"000000000"))</f>
        <v>040901001</v>
      </c>
    </row>
    <row r="185" spans="1:18" customFormat="1" x14ac:dyDescent="0.45">
      <c r="A185" t="s">
        <v>139</v>
      </c>
      <c r="B185">
        <v>184</v>
      </c>
      <c r="C185" t="s">
        <v>2139</v>
      </c>
      <c r="D185" t="s">
        <v>2140</v>
      </c>
      <c r="E185">
        <v>20050203</v>
      </c>
      <c r="F185">
        <v>4</v>
      </c>
      <c r="G185" t="s">
        <v>4984</v>
      </c>
      <c r="H185" t="s">
        <v>2895</v>
      </c>
      <c r="I185" t="s">
        <v>449</v>
      </c>
      <c r="J185" t="s">
        <v>6497</v>
      </c>
      <c r="L185">
        <f>IFERROR(INDEX(所属情報!$E:$E,MATCH(男子登録情報!A185,所属情報!$A:$A,0)),"")</f>
        <v>492200</v>
      </c>
      <c r="M185" t="str">
        <f t="shared" si="6"/>
        <v>三永　大輔 (4)</v>
      </c>
      <c r="N185" t="str">
        <f t="shared" si="7"/>
        <v>ﾐﾅｶﾞ ﾀﾞｲｽｹ</v>
      </c>
      <c r="O185" t="str">
        <f t="shared" si="8"/>
        <v>MINAGA Daisuke (05)</v>
      </c>
      <c r="P185">
        <f>IFERROR(INDEX(リスト!$AE:$AE,MATCH($G185,リスト!$AD:$AD,0)),"")</f>
        <v>49</v>
      </c>
      <c r="Q185" t="str">
        <f>IFERROR(INDEX(リスト!$AH:$AH,MATCH($J185,リスト!$AG:$AG,0)),"")</f>
        <v>JPN</v>
      </c>
      <c r="R185" s="118" t="str">
        <f>IF($B185="","",TEXT(RIGHT($E185,6)*1000+COUNTIF($E$2:$E185,$E185),"000000000"))</f>
        <v>050203001</v>
      </c>
    </row>
    <row r="186" spans="1:18" customFormat="1" x14ac:dyDescent="0.45">
      <c r="A186" t="s">
        <v>139</v>
      </c>
      <c r="B186">
        <v>185</v>
      </c>
      <c r="C186" t="s">
        <v>2141</v>
      </c>
      <c r="D186" t="s">
        <v>2142</v>
      </c>
      <c r="E186">
        <v>20050103</v>
      </c>
      <c r="F186">
        <v>4</v>
      </c>
      <c r="G186" t="s">
        <v>4984</v>
      </c>
      <c r="H186" t="s">
        <v>2896</v>
      </c>
      <c r="I186" t="s">
        <v>555</v>
      </c>
      <c r="J186" t="s">
        <v>6497</v>
      </c>
      <c r="L186">
        <f>IFERROR(INDEX(所属情報!$E:$E,MATCH(男子登録情報!A186,所属情報!$A:$A,0)),"")</f>
        <v>492200</v>
      </c>
      <c r="M186" t="str">
        <f t="shared" si="6"/>
        <v>吉尾　康一 (4)</v>
      </c>
      <c r="N186" t="str">
        <f t="shared" si="7"/>
        <v>ﾖｼｵ ｺｳｲﾁ</v>
      </c>
      <c r="O186" t="str">
        <f t="shared" si="8"/>
        <v>YOSHIO Koichi (05)</v>
      </c>
      <c r="P186">
        <f>IFERROR(INDEX(リスト!$AE:$AE,MATCH($G186,リスト!$AD:$AD,0)),"")</f>
        <v>49</v>
      </c>
      <c r="Q186" t="str">
        <f>IFERROR(INDEX(リスト!$AH:$AH,MATCH($J186,リスト!$AG:$AG,0)),"")</f>
        <v>JPN</v>
      </c>
      <c r="R186" s="118" t="str">
        <f>IF($B186="","",TEXT(RIGHT($E186,6)*1000+COUNTIF($E$2:$E186,$E186),"000000000"))</f>
        <v>050103001</v>
      </c>
    </row>
    <row r="187" spans="1:18" customFormat="1" x14ac:dyDescent="0.45">
      <c r="A187" t="s">
        <v>139</v>
      </c>
      <c r="B187">
        <v>186</v>
      </c>
      <c r="C187" t="s">
        <v>3459</v>
      </c>
      <c r="D187" t="s">
        <v>3460</v>
      </c>
      <c r="E187">
        <v>20040917</v>
      </c>
      <c r="F187">
        <v>4</v>
      </c>
      <c r="G187" t="s">
        <v>4984</v>
      </c>
      <c r="H187" t="s">
        <v>146</v>
      </c>
      <c r="I187" t="s">
        <v>4661</v>
      </c>
      <c r="J187" t="s">
        <v>6497</v>
      </c>
      <c r="L187">
        <f>IFERROR(INDEX(所属情報!$E:$E,MATCH(男子登録情報!A187,所属情報!$A:$A,0)),"")</f>
        <v>492200</v>
      </c>
      <c r="M187" t="str">
        <f t="shared" si="6"/>
        <v>長田　悠仁 (4)</v>
      </c>
      <c r="N187" t="str">
        <f t="shared" si="7"/>
        <v>ﾅｶﾞﾀ ﾕｳｼﾞﾝ</v>
      </c>
      <c r="O187" t="str">
        <f t="shared" si="8"/>
        <v>NAGATA Yujin (04)</v>
      </c>
      <c r="P187">
        <f>IFERROR(INDEX(リスト!$AE:$AE,MATCH($G187,リスト!$AD:$AD,0)),"")</f>
        <v>49</v>
      </c>
      <c r="Q187" t="str">
        <f>IFERROR(INDEX(リスト!$AH:$AH,MATCH($J187,リスト!$AG:$AG,0)),"")</f>
        <v>JPN</v>
      </c>
      <c r="R187" s="118" t="str">
        <f>IF($B187="","",TEXT(RIGHT($E187,6)*1000+COUNTIF($E$2:$E187,$E187),"000000000"))</f>
        <v>040917001</v>
      </c>
    </row>
    <row r="188" spans="1:18" customFormat="1" x14ac:dyDescent="0.45">
      <c r="A188" t="s">
        <v>139</v>
      </c>
      <c r="B188">
        <v>187</v>
      </c>
      <c r="C188" t="s">
        <v>2143</v>
      </c>
      <c r="D188" t="s">
        <v>2144</v>
      </c>
      <c r="E188">
        <v>20050523</v>
      </c>
      <c r="F188">
        <v>3</v>
      </c>
      <c r="G188" t="s">
        <v>4976</v>
      </c>
      <c r="H188" t="s">
        <v>105</v>
      </c>
      <c r="I188" t="s">
        <v>152</v>
      </c>
      <c r="J188" t="s">
        <v>6497</v>
      </c>
      <c r="L188">
        <f>IFERROR(INDEX(所属情報!$E:$E,MATCH(男子登録情報!A188,所属情報!$A:$A,0)),"")</f>
        <v>492200</v>
      </c>
      <c r="M188" t="str">
        <f t="shared" si="6"/>
        <v>齋藤　輝 (3)</v>
      </c>
      <c r="N188" t="str">
        <f t="shared" si="7"/>
        <v>ｻｲﾄｳ ﾋｶﾙ</v>
      </c>
      <c r="O188" t="str">
        <f t="shared" si="8"/>
        <v>SAITO Hikaru (05)</v>
      </c>
      <c r="P188">
        <f>IFERROR(INDEX(リスト!$AE:$AE,MATCH($G188,リスト!$AD:$AD,0)),"")</f>
        <v>27</v>
      </c>
      <c r="Q188" t="str">
        <f>IFERROR(INDEX(リスト!$AH:$AH,MATCH($J188,リスト!$AG:$AG,0)),"")</f>
        <v>JPN</v>
      </c>
      <c r="R188" s="118" t="str">
        <f>IF($B188="","",TEXT(RIGHT($E188,6)*1000+COUNTIF($E$2:$E188,$E188),"000000000"))</f>
        <v>050523001</v>
      </c>
    </row>
    <row r="189" spans="1:18" customFormat="1" x14ac:dyDescent="0.45">
      <c r="A189" t="s">
        <v>139</v>
      </c>
      <c r="B189">
        <v>188</v>
      </c>
      <c r="C189" t="s">
        <v>2145</v>
      </c>
      <c r="D189" t="s">
        <v>2146</v>
      </c>
      <c r="E189">
        <v>20051122</v>
      </c>
      <c r="F189">
        <v>3</v>
      </c>
      <c r="G189" t="s">
        <v>4979</v>
      </c>
      <c r="H189" t="s">
        <v>577</v>
      </c>
      <c r="I189" t="s">
        <v>35</v>
      </c>
      <c r="J189" t="s">
        <v>6497</v>
      </c>
      <c r="L189">
        <f>IFERROR(INDEX(所属情報!$E:$E,MATCH(男子登録情報!A189,所属情報!$A:$A,0)),"")</f>
        <v>492200</v>
      </c>
      <c r="M189" t="str">
        <f t="shared" si="6"/>
        <v>柏木　優希 (3)</v>
      </c>
      <c r="N189" t="str">
        <f t="shared" si="7"/>
        <v>ｶｼﾜｷﾞ ﾕｳｷ</v>
      </c>
      <c r="O189" t="str">
        <f t="shared" si="8"/>
        <v>KASHIWAGI Yuki (05)</v>
      </c>
      <c r="P189">
        <f>IFERROR(INDEX(リスト!$AE:$AE,MATCH($G189,リスト!$AD:$AD,0)),"")</f>
        <v>29</v>
      </c>
      <c r="Q189" t="str">
        <f>IFERROR(INDEX(リスト!$AH:$AH,MATCH($J189,リスト!$AG:$AG,0)),"")</f>
        <v>JPN</v>
      </c>
      <c r="R189" s="118" t="str">
        <f>IF($B189="","",TEXT(RIGHT($E189,6)*1000+COUNTIF($E$2:$E189,$E189),"000000000"))</f>
        <v>051122001</v>
      </c>
    </row>
    <row r="190" spans="1:18" customFormat="1" x14ac:dyDescent="0.45">
      <c r="A190" t="s">
        <v>139</v>
      </c>
      <c r="B190">
        <v>189</v>
      </c>
      <c r="C190" t="s">
        <v>2147</v>
      </c>
      <c r="D190" t="s">
        <v>2148</v>
      </c>
      <c r="E190">
        <v>20050919</v>
      </c>
      <c r="F190">
        <v>3</v>
      </c>
      <c r="G190" t="s">
        <v>4985</v>
      </c>
      <c r="H190" t="s">
        <v>272</v>
      </c>
      <c r="I190" t="s">
        <v>2897</v>
      </c>
      <c r="J190" t="s">
        <v>6497</v>
      </c>
      <c r="L190">
        <f>IFERROR(INDEX(所属情報!$E:$E,MATCH(男子登録情報!A190,所属情報!$A:$A,0)),"")</f>
        <v>492200</v>
      </c>
      <c r="M190" t="str">
        <f t="shared" si="6"/>
        <v>橋本　憲一郎 (3)</v>
      </c>
      <c r="N190" t="str">
        <f t="shared" si="7"/>
        <v>ﾊｼﾓﾄ ｹﾝｲﾁﾛｳ</v>
      </c>
      <c r="O190" t="str">
        <f t="shared" si="8"/>
        <v>HASHIMOTO Kenichiro (05)</v>
      </c>
      <c r="P190">
        <f>IFERROR(INDEX(リスト!$AE:$AE,MATCH($G190,リスト!$AD:$AD,0)),"")</f>
        <v>22</v>
      </c>
      <c r="Q190" t="str">
        <f>IFERROR(INDEX(リスト!$AH:$AH,MATCH($J190,リスト!$AG:$AG,0)),"")</f>
        <v>JPN</v>
      </c>
      <c r="R190" s="118" t="str">
        <f>IF($B190="","",TEXT(RIGHT($E190,6)*1000+COUNTIF($E$2:$E190,$E190),"000000000"))</f>
        <v>050919001</v>
      </c>
    </row>
    <row r="191" spans="1:18" customFormat="1" x14ac:dyDescent="0.45">
      <c r="A191" t="s">
        <v>139</v>
      </c>
      <c r="B191">
        <v>190</v>
      </c>
      <c r="C191" t="s">
        <v>2149</v>
      </c>
      <c r="D191" t="s">
        <v>2150</v>
      </c>
      <c r="E191">
        <v>20050921</v>
      </c>
      <c r="F191">
        <v>3</v>
      </c>
      <c r="G191" t="s">
        <v>4984</v>
      </c>
      <c r="H191" t="s">
        <v>329</v>
      </c>
      <c r="I191" t="s">
        <v>87</v>
      </c>
      <c r="J191" t="s">
        <v>6497</v>
      </c>
      <c r="L191">
        <f>IFERROR(INDEX(所属情報!$E:$E,MATCH(男子登録情報!A191,所属情報!$A:$A,0)),"")</f>
        <v>492200</v>
      </c>
      <c r="M191" t="str">
        <f t="shared" si="6"/>
        <v>末永　倫輝 (3)</v>
      </c>
      <c r="N191" t="str">
        <f t="shared" si="7"/>
        <v>ｽｴﾅｶﾞ ﾄﾓｷ</v>
      </c>
      <c r="O191" t="str">
        <f t="shared" si="8"/>
        <v>SUENAGA Tomoki (05)</v>
      </c>
      <c r="P191">
        <f>IFERROR(INDEX(リスト!$AE:$AE,MATCH($G191,リスト!$AD:$AD,0)),"")</f>
        <v>49</v>
      </c>
      <c r="Q191" t="str">
        <f>IFERROR(INDEX(リスト!$AH:$AH,MATCH($J191,リスト!$AG:$AG,0)),"")</f>
        <v>JPN</v>
      </c>
      <c r="R191" s="118" t="str">
        <f>IF($B191="","",TEXT(RIGHT($E191,6)*1000+COUNTIF($E$2:$E191,$E191),"000000000"))</f>
        <v>050921001</v>
      </c>
    </row>
    <row r="192" spans="1:18" customFormat="1" x14ac:dyDescent="0.45">
      <c r="A192" t="s">
        <v>139</v>
      </c>
      <c r="B192">
        <v>191</v>
      </c>
      <c r="C192" t="s">
        <v>2151</v>
      </c>
      <c r="D192" t="s">
        <v>2152</v>
      </c>
      <c r="E192">
        <v>20050630</v>
      </c>
      <c r="F192">
        <v>3</v>
      </c>
      <c r="G192" t="s">
        <v>4976</v>
      </c>
      <c r="H192" t="s">
        <v>205</v>
      </c>
      <c r="I192" t="s">
        <v>2898</v>
      </c>
      <c r="J192" t="s">
        <v>6497</v>
      </c>
      <c r="L192">
        <f>IFERROR(INDEX(所属情報!$E:$E,MATCH(男子登録情報!A192,所属情報!$A:$A,0)),"")</f>
        <v>492200</v>
      </c>
      <c r="M192" t="str">
        <f t="shared" si="6"/>
        <v>石川　心希 (3)</v>
      </c>
      <c r="N192" t="str">
        <f t="shared" si="7"/>
        <v>ｲｼｶﾜ ｼﾝｷ</v>
      </c>
      <c r="O192" t="str">
        <f t="shared" si="8"/>
        <v>ISHIKAWA Shinki (05)</v>
      </c>
      <c r="P192">
        <f>IFERROR(INDEX(リスト!$AE:$AE,MATCH($G192,リスト!$AD:$AD,0)),"")</f>
        <v>27</v>
      </c>
      <c r="Q192" t="str">
        <f>IFERROR(INDEX(リスト!$AH:$AH,MATCH($J192,リスト!$AG:$AG,0)),"")</f>
        <v>JPN</v>
      </c>
      <c r="R192" s="118" t="str">
        <f>IF($B192="","",TEXT(RIGHT($E192,6)*1000+COUNTIF($E$2:$E192,$E192),"000000000"))</f>
        <v>050630002</v>
      </c>
    </row>
    <row r="193" spans="1:18" customFormat="1" x14ac:dyDescent="0.45">
      <c r="A193" t="s">
        <v>139</v>
      </c>
      <c r="B193">
        <v>192</v>
      </c>
      <c r="C193" t="s">
        <v>2153</v>
      </c>
      <c r="D193" t="s">
        <v>2154</v>
      </c>
      <c r="E193">
        <v>20050613</v>
      </c>
      <c r="F193">
        <v>3</v>
      </c>
      <c r="G193" t="s">
        <v>4984</v>
      </c>
      <c r="H193" t="s">
        <v>2899</v>
      </c>
      <c r="I193" t="s">
        <v>505</v>
      </c>
      <c r="J193" t="s">
        <v>6497</v>
      </c>
      <c r="L193">
        <f>IFERROR(INDEX(所属情報!$E:$E,MATCH(男子登録情報!A193,所属情報!$A:$A,0)),"")</f>
        <v>492200</v>
      </c>
      <c r="M193" t="str">
        <f t="shared" si="6"/>
        <v>松尾　岳 (3)</v>
      </c>
      <c r="N193" t="str">
        <f t="shared" si="7"/>
        <v>ﾏﾂｵ ｶﾞｸ</v>
      </c>
      <c r="O193" t="str">
        <f t="shared" si="8"/>
        <v>MATSUO Gaku (05)</v>
      </c>
      <c r="P193">
        <f>IFERROR(INDEX(リスト!$AE:$AE,MATCH($G193,リスト!$AD:$AD,0)),"")</f>
        <v>49</v>
      </c>
      <c r="Q193" t="str">
        <f>IFERROR(INDEX(リスト!$AH:$AH,MATCH($J193,リスト!$AG:$AG,0)),"")</f>
        <v>JPN</v>
      </c>
      <c r="R193" s="118" t="str">
        <f>IF($B193="","",TEXT(RIGHT($E193,6)*1000+COUNTIF($E$2:$E193,$E193),"000000000"))</f>
        <v>050613001</v>
      </c>
    </row>
    <row r="194" spans="1:18" customFormat="1" x14ac:dyDescent="0.45">
      <c r="A194" t="s">
        <v>139</v>
      </c>
      <c r="B194">
        <v>193</v>
      </c>
      <c r="C194" t="s">
        <v>3461</v>
      </c>
      <c r="D194" t="s">
        <v>2155</v>
      </c>
      <c r="E194">
        <v>20050602</v>
      </c>
      <c r="F194">
        <v>3</v>
      </c>
      <c r="G194" t="s">
        <v>4982</v>
      </c>
      <c r="H194" t="s">
        <v>123</v>
      </c>
      <c r="I194" t="s">
        <v>87</v>
      </c>
      <c r="J194" t="s">
        <v>6497</v>
      </c>
      <c r="L194">
        <f>IFERROR(INDEX(所属情報!$E:$E,MATCH(男子登録情報!A194,所属情報!$A:$A,0)),"")</f>
        <v>492200</v>
      </c>
      <c r="M194" t="str">
        <f t="shared" si="6"/>
        <v>髙田　智生 (3)</v>
      </c>
      <c r="N194" t="str">
        <f t="shared" si="7"/>
        <v>ﾀｶﾀﾞ ﾄﾓｷ</v>
      </c>
      <c r="O194" t="str">
        <f t="shared" si="8"/>
        <v>TAKADA Tomoki (05)</v>
      </c>
      <c r="P194">
        <f>IFERROR(INDEX(リスト!$AE:$AE,MATCH($G194,リスト!$AD:$AD,0)),"")</f>
        <v>26</v>
      </c>
      <c r="Q194" t="str">
        <f>IFERROR(INDEX(リスト!$AH:$AH,MATCH($J194,リスト!$AG:$AG,0)),"")</f>
        <v>JPN</v>
      </c>
      <c r="R194" s="118" t="str">
        <f>IF($B194="","",TEXT(RIGHT($E194,6)*1000+COUNTIF($E$2:$E194,$E194),"000000000"))</f>
        <v>050602001</v>
      </c>
    </row>
    <row r="195" spans="1:18" customFormat="1" x14ac:dyDescent="0.45">
      <c r="A195" t="s">
        <v>139</v>
      </c>
      <c r="B195">
        <v>194</v>
      </c>
      <c r="C195" t="s">
        <v>5101</v>
      </c>
      <c r="D195" t="s">
        <v>2156</v>
      </c>
      <c r="E195">
        <v>20050625</v>
      </c>
      <c r="F195">
        <v>3</v>
      </c>
      <c r="G195" t="s">
        <v>4980</v>
      </c>
      <c r="H195" t="s">
        <v>400</v>
      </c>
      <c r="I195" t="s">
        <v>145</v>
      </c>
      <c r="J195" t="s">
        <v>6497</v>
      </c>
      <c r="L195">
        <f>IFERROR(INDEX(所属情報!$E:$E,MATCH(男子登録情報!A195,所属情報!$A:$A,0)),"")</f>
        <v>492200</v>
      </c>
      <c r="M195" t="str">
        <f t="shared" ref="M195:M258" si="9">$C195&amp;" "&amp;"("&amp;$F195&amp;")"</f>
        <v>濵　良太 (3)</v>
      </c>
      <c r="N195" t="str">
        <f t="shared" ref="N195:N258" si="10">$D195</f>
        <v>ﾊﾏ ﾘｮｳﾀ</v>
      </c>
      <c r="O195" t="str">
        <f t="shared" ref="O195:O258" si="11">$H195&amp;" "&amp;$I195&amp;" "&amp;"("&amp;MID($E195,3,2)&amp;")"</f>
        <v>HAMA Ryota (05)</v>
      </c>
      <c r="P195">
        <f>IFERROR(INDEX(リスト!$AE:$AE,MATCH($G195,リスト!$AD:$AD,0)),"")</f>
        <v>33</v>
      </c>
      <c r="Q195" t="str">
        <f>IFERROR(INDEX(リスト!$AH:$AH,MATCH($J195,リスト!$AG:$AG,0)),"")</f>
        <v>JPN</v>
      </c>
      <c r="R195" s="118" t="str">
        <f>IF($B195="","",TEXT(RIGHT($E195,6)*1000+COUNTIF($E$2:$E195,$E195),"000000000"))</f>
        <v>050625001</v>
      </c>
    </row>
    <row r="196" spans="1:18" customFormat="1" x14ac:dyDescent="0.45">
      <c r="A196" t="s">
        <v>139</v>
      </c>
      <c r="B196">
        <v>195</v>
      </c>
      <c r="C196" t="s">
        <v>2157</v>
      </c>
      <c r="D196" t="s">
        <v>2158</v>
      </c>
      <c r="E196">
        <v>20050525</v>
      </c>
      <c r="F196">
        <v>3</v>
      </c>
      <c r="G196" t="s">
        <v>4985</v>
      </c>
      <c r="H196" t="s">
        <v>205</v>
      </c>
      <c r="I196" t="s">
        <v>1916</v>
      </c>
      <c r="J196" t="s">
        <v>6497</v>
      </c>
      <c r="L196">
        <f>IFERROR(INDEX(所属情報!$E:$E,MATCH(男子登録情報!A196,所属情報!$A:$A,0)),"")</f>
        <v>492200</v>
      </c>
      <c r="M196" t="str">
        <f t="shared" si="9"/>
        <v>石川　智基 (3)</v>
      </c>
      <c r="N196" t="str">
        <f t="shared" si="10"/>
        <v>ｲｼｶﾜ ｻﾄｷ</v>
      </c>
      <c r="O196" t="str">
        <f t="shared" si="11"/>
        <v>ISHIKAWA Satoki (05)</v>
      </c>
      <c r="P196">
        <f>IFERROR(INDEX(リスト!$AE:$AE,MATCH($G196,リスト!$AD:$AD,0)),"")</f>
        <v>22</v>
      </c>
      <c r="Q196" t="str">
        <f>IFERROR(INDEX(リスト!$AH:$AH,MATCH($J196,リスト!$AG:$AG,0)),"")</f>
        <v>JPN</v>
      </c>
      <c r="R196" s="118" t="str">
        <f>IF($B196="","",TEXT(RIGHT($E196,6)*1000+COUNTIF($E$2:$E196,$E196),"000000000"))</f>
        <v>050525001</v>
      </c>
    </row>
    <row r="197" spans="1:18" customFormat="1" x14ac:dyDescent="0.45">
      <c r="A197" t="s">
        <v>139</v>
      </c>
      <c r="B197">
        <v>196</v>
      </c>
      <c r="C197" t="s">
        <v>2159</v>
      </c>
      <c r="D197" t="s">
        <v>2160</v>
      </c>
      <c r="E197">
        <v>20060316</v>
      </c>
      <c r="F197">
        <v>3</v>
      </c>
      <c r="G197" t="s">
        <v>4985</v>
      </c>
      <c r="H197" t="s">
        <v>143</v>
      </c>
      <c r="I197" t="s">
        <v>49</v>
      </c>
      <c r="J197" t="s">
        <v>6497</v>
      </c>
      <c r="L197">
        <f>IFERROR(INDEX(所属情報!$E:$E,MATCH(男子登録情報!A197,所属情報!$A:$A,0)),"")</f>
        <v>492200</v>
      </c>
      <c r="M197" t="str">
        <f t="shared" si="9"/>
        <v>鈴木　哉汰 (3)</v>
      </c>
      <c r="N197" t="str">
        <f t="shared" si="10"/>
        <v>ｽｽﾞｷ ｶﾅﾀ</v>
      </c>
      <c r="O197" t="str">
        <f t="shared" si="11"/>
        <v>SUZUKI Kanata (06)</v>
      </c>
      <c r="P197">
        <f>IFERROR(INDEX(リスト!$AE:$AE,MATCH($G197,リスト!$AD:$AD,0)),"")</f>
        <v>22</v>
      </c>
      <c r="Q197" t="str">
        <f>IFERROR(INDEX(リスト!$AH:$AH,MATCH($J197,リスト!$AG:$AG,0)),"")</f>
        <v>JPN</v>
      </c>
      <c r="R197" s="118" t="str">
        <f>IF($B197="","",TEXT(RIGHT($E197,6)*1000+COUNTIF($E$2:$E197,$E197),"000000000"))</f>
        <v>060316001</v>
      </c>
    </row>
    <row r="198" spans="1:18" customFormat="1" x14ac:dyDescent="0.45">
      <c r="A198" t="s">
        <v>139</v>
      </c>
      <c r="B198">
        <v>197</v>
      </c>
      <c r="C198" t="s">
        <v>3462</v>
      </c>
      <c r="D198" t="s">
        <v>3463</v>
      </c>
      <c r="E198">
        <v>20050925</v>
      </c>
      <c r="F198">
        <v>3</v>
      </c>
      <c r="G198" t="s">
        <v>5102</v>
      </c>
      <c r="H198" t="s">
        <v>513</v>
      </c>
      <c r="I198" t="s">
        <v>175</v>
      </c>
      <c r="J198" t="s">
        <v>6497</v>
      </c>
      <c r="L198">
        <f>IFERROR(INDEX(所属情報!$E:$E,MATCH(男子登録情報!A198,所属情報!$A:$A,0)),"")</f>
        <v>492200</v>
      </c>
      <c r="M198" t="str">
        <f t="shared" si="9"/>
        <v>関　大樹 (3)</v>
      </c>
      <c r="N198" t="str">
        <f t="shared" si="10"/>
        <v>ｾｷ ﾀﾞｲｷ</v>
      </c>
      <c r="O198" t="str">
        <f t="shared" si="11"/>
        <v>SEKI Daiki (05)</v>
      </c>
      <c r="P198">
        <f>IFERROR(INDEX(リスト!$AE:$AE,MATCH($G198,リスト!$AD:$AD,0)),"")</f>
        <v>44</v>
      </c>
      <c r="Q198" t="str">
        <f>IFERROR(INDEX(リスト!$AH:$AH,MATCH($J198,リスト!$AG:$AG,0)),"")</f>
        <v>JPN</v>
      </c>
      <c r="R198" s="118" t="str">
        <f>IF($B198="","",TEXT(RIGHT($E198,6)*1000+COUNTIF($E$2:$E198,$E198),"000000000"))</f>
        <v>050925001</v>
      </c>
    </row>
    <row r="199" spans="1:18" customFormat="1" x14ac:dyDescent="0.45">
      <c r="A199" t="s">
        <v>139</v>
      </c>
      <c r="B199">
        <v>198</v>
      </c>
      <c r="C199" t="s">
        <v>3464</v>
      </c>
      <c r="D199" t="s">
        <v>3465</v>
      </c>
      <c r="E199">
        <v>20050802</v>
      </c>
      <c r="F199">
        <v>3</v>
      </c>
      <c r="G199" t="s">
        <v>4976</v>
      </c>
      <c r="H199" t="s">
        <v>4662</v>
      </c>
      <c r="I199" t="s">
        <v>148</v>
      </c>
      <c r="J199" t="s">
        <v>6497</v>
      </c>
      <c r="L199">
        <f>IFERROR(INDEX(所属情報!$E:$E,MATCH(男子登録情報!A199,所属情報!$A:$A,0)),"")</f>
        <v>492200</v>
      </c>
      <c r="M199" t="str">
        <f t="shared" si="9"/>
        <v>川原畑　海人 (3)</v>
      </c>
      <c r="N199" t="str">
        <f t="shared" si="10"/>
        <v>ｶﾜﾗﾊﾀ ｶｲﾄ</v>
      </c>
      <c r="O199" t="str">
        <f t="shared" si="11"/>
        <v>KAWARAHATA Kaito (05)</v>
      </c>
      <c r="P199">
        <f>IFERROR(INDEX(リスト!$AE:$AE,MATCH($G199,リスト!$AD:$AD,0)),"")</f>
        <v>27</v>
      </c>
      <c r="Q199" t="str">
        <f>IFERROR(INDEX(リスト!$AH:$AH,MATCH($J199,リスト!$AG:$AG,0)),"")</f>
        <v>JPN</v>
      </c>
      <c r="R199" s="118" t="str">
        <f>IF($B199="","",TEXT(RIGHT($E199,6)*1000+COUNTIF($E$2:$E199,$E199),"000000000"))</f>
        <v>050802001</v>
      </c>
    </row>
    <row r="200" spans="1:18" customFormat="1" x14ac:dyDescent="0.45">
      <c r="A200" t="s">
        <v>139</v>
      </c>
      <c r="B200">
        <v>199</v>
      </c>
      <c r="C200" t="s">
        <v>3466</v>
      </c>
      <c r="D200" t="s">
        <v>3467</v>
      </c>
      <c r="E200">
        <v>20050408</v>
      </c>
      <c r="F200">
        <v>3</v>
      </c>
      <c r="G200" t="s">
        <v>4976</v>
      </c>
      <c r="H200" t="s">
        <v>2925</v>
      </c>
      <c r="I200" t="s">
        <v>71</v>
      </c>
      <c r="J200" t="s">
        <v>6497</v>
      </c>
      <c r="L200">
        <f>IFERROR(INDEX(所属情報!$E:$E,MATCH(男子登録情報!A200,所属情報!$A:$A,0)),"")</f>
        <v>492200</v>
      </c>
      <c r="M200" t="str">
        <f t="shared" si="9"/>
        <v>野口　蒼太 (3)</v>
      </c>
      <c r="N200" t="str">
        <f t="shared" si="10"/>
        <v>ﾉｸﾞﾁ ｿｳﾀ</v>
      </c>
      <c r="O200" t="str">
        <f t="shared" si="11"/>
        <v>NOGUCHI Sota (05)</v>
      </c>
      <c r="P200">
        <f>IFERROR(INDEX(リスト!$AE:$AE,MATCH($G200,リスト!$AD:$AD,0)),"")</f>
        <v>27</v>
      </c>
      <c r="Q200" t="str">
        <f>IFERROR(INDEX(リスト!$AH:$AH,MATCH($J200,リスト!$AG:$AG,0)),"")</f>
        <v>JPN</v>
      </c>
      <c r="R200" s="118" t="str">
        <f>IF($B200="","",TEXT(RIGHT($E200,6)*1000+COUNTIF($E$2:$E200,$E200),"000000000"))</f>
        <v>050408001</v>
      </c>
    </row>
    <row r="201" spans="1:18" customFormat="1" x14ac:dyDescent="0.45">
      <c r="A201" t="s">
        <v>139</v>
      </c>
      <c r="B201">
        <v>200</v>
      </c>
      <c r="C201" t="s">
        <v>3468</v>
      </c>
      <c r="D201" t="s">
        <v>3469</v>
      </c>
      <c r="E201">
        <v>20060323</v>
      </c>
      <c r="F201">
        <v>3</v>
      </c>
      <c r="G201" t="s">
        <v>4982</v>
      </c>
      <c r="H201" t="s">
        <v>143</v>
      </c>
      <c r="I201" t="s">
        <v>3011</v>
      </c>
      <c r="J201" t="s">
        <v>6497</v>
      </c>
      <c r="L201">
        <f>IFERROR(INDEX(所属情報!$E:$E,MATCH(男子登録情報!A201,所属情報!$A:$A,0)),"")</f>
        <v>492200</v>
      </c>
      <c r="M201" t="str">
        <f t="shared" si="9"/>
        <v>鈴木　俊瑛 (3)</v>
      </c>
      <c r="N201" t="str">
        <f t="shared" si="10"/>
        <v>ｽｽﾞｷ ﾄｼｱｷ</v>
      </c>
      <c r="O201" t="str">
        <f t="shared" si="11"/>
        <v>SUZUKI Toshiaki (06)</v>
      </c>
      <c r="P201">
        <f>IFERROR(INDEX(リスト!$AE:$AE,MATCH($G201,リスト!$AD:$AD,0)),"")</f>
        <v>26</v>
      </c>
      <c r="Q201" t="str">
        <f>IFERROR(INDEX(リスト!$AH:$AH,MATCH($J201,リスト!$AG:$AG,0)),"")</f>
        <v>JPN</v>
      </c>
      <c r="R201" s="118" t="str">
        <f>IF($B201="","",TEXT(RIGHT($E201,6)*1000+COUNTIF($E$2:$E201,$E201),"000000000"))</f>
        <v>060323001</v>
      </c>
    </row>
    <row r="202" spans="1:18" customFormat="1" x14ac:dyDescent="0.45">
      <c r="A202" t="s">
        <v>139</v>
      </c>
      <c r="B202">
        <v>201</v>
      </c>
      <c r="C202" t="s">
        <v>3470</v>
      </c>
      <c r="D202" t="s">
        <v>3471</v>
      </c>
      <c r="E202">
        <v>20060219</v>
      </c>
      <c r="F202">
        <v>3</v>
      </c>
      <c r="G202" t="s">
        <v>4979</v>
      </c>
      <c r="H202" t="s">
        <v>224</v>
      </c>
      <c r="I202" t="s">
        <v>236</v>
      </c>
      <c r="J202" t="s">
        <v>6497</v>
      </c>
      <c r="L202">
        <f>IFERROR(INDEX(所属情報!$E:$E,MATCH(男子登録情報!A202,所属情報!$A:$A,0)),"")</f>
        <v>492200</v>
      </c>
      <c r="M202" t="str">
        <f t="shared" si="9"/>
        <v>井上　大誠 (3)</v>
      </c>
      <c r="N202" t="str">
        <f t="shared" si="10"/>
        <v>ｲﾉｳｴ ﾀｲｾｲ</v>
      </c>
      <c r="O202" t="str">
        <f t="shared" si="11"/>
        <v>INOUE Taisei (06)</v>
      </c>
      <c r="P202">
        <f>IFERROR(INDEX(リスト!$AE:$AE,MATCH($G202,リスト!$AD:$AD,0)),"")</f>
        <v>29</v>
      </c>
      <c r="Q202" t="str">
        <f>IFERROR(INDEX(リスト!$AH:$AH,MATCH($J202,リスト!$AG:$AG,0)),"")</f>
        <v>JPN</v>
      </c>
      <c r="R202" s="118" t="str">
        <f>IF($B202="","",TEXT(RIGHT($E202,6)*1000+COUNTIF($E$2:$E202,$E202),"000000000"))</f>
        <v>060219001</v>
      </c>
    </row>
    <row r="203" spans="1:18" customFormat="1" x14ac:dyDescent="0.45">
      <c r="A203" t="s">
        <v>139</v>
      </c>
      <c r="B203">
        <v>202</v>
      </c>
      <c r="C203" t="s">
        <v>3472</v>
      </c>
      <c r="D203" t="s">
        <v>3473</v>
      </c>
      <c r="E203">
        <v>20050505</v>
      </c>
      <c r="F203">
        <v>3</v>
      </c>
      <c r="G203" t="s">
        <v>5103</v>
      </c>
      <c r="H203" t="s">
        <v>193</v>
      </c>
      <c r="I203" t="s">
        <v>678</v>
      </c>
      <c r="J203" t="s">
        <v>6497</v>
      </c>
      <c r="L203">
        <f>IFERROR(INDEX(所属情報!$E:$E,MATCH(男子登録情報!A203,所属情報!$A:$A,0)),"")</f>
        <v>492200</v>
      </c>
      <c r="M203" t="str">
        <f t="shared" si="9"/>
        <v>山崎　洸 (3)</v>
      </c>
      <c r="N203" t="str">
        <f t="shared" si="10"/>
        <v>ﾔﾏｻﾞｷ ｺｳ</v>
      </c>
      <c r="O203" t="str">
        <f t="shared" si="11"/>
        <v>YAMAZAKI Ko (05)</v>
      </c>
      <c r="P203">
        <f>IFERROR(INDEX(リスト!$AE:$AE,MATCH($G203,リスト!$AD:$AD,0)),"")</f>
        <v>47</v>
      </c>
      <c r="Q203" t="str">
        <f>IFERROR(INDEX(リスト!$AH:$AH,MATCH($J203,リスト!$AG:$AG,0)),"")</f>
        <v>JPN</v>
      </c>
      <c r="R203" s="118" t="str">
        <f>IF($B203="","",TEXT(RIGHT($E203,6)*1000+COUNTIF($E$2:$E203,$E203),"000000000"))</f>
        <v>050505001</v>
      </c>
    </row>
    <row r="204" spans="1:18" customFormat="1" x14ac:dyDescent="0.45">
      <c r="A204" t="s">
        <v>139</v>
      </c>
      <c r="B204">
        <v>203</v>
      </c>
      <c r="C204" t="s">
        <v>3474</v>
      </c>
      <c r="D204" t="s">
        <v>3475</v>
      </c>
      <c r="E204">
        <v>20050917</v>
      </c>
      <c r="F204">
        <v>3</v>
      </c>
      <c r="G204" t="s">
        <v>4989</v>
      </c>
      <c r="H204" t="s">
        <v>125</v>
      </c>
      <c r="I204" t="s">
        <v>84</v>
      </c>
      <c r="J204" t="s">
        <v>6497</v>
      </c>
      <c r="L204">
        <f>IFERROR(INDEX(所属情報!$E:$E,MATCH(男子登録情報!A204,所属情報!$A:$A,0)),"")</f>
        <v>492200</v>
      </c>
      <c r="M204" t="str">
        <f t="shared" si="9"/>
        <v>中谷　篤司 (3)</v>
      </c>
      <c r="N204" t="str">
        <f t="shared" si="10"/>
        <v>ﾅｶﾀﾆ ｱﾂｼ</v>
      </c>
      <c r="O204" t="str">
        <f t="shared" si="11"/>
        <v>NAKATANI Atsushi (05)</v>
      </c>
      <c r="P204">
        <f>IFERROR(INDEX(リスト!$AE:$AE,MATCH($G204,リスト!$AD:$AD,0)),"")</f>
        <v>25</v>
      </c>
      <c r="Q204" t="str">
        <f>IFERROR(INDEX(リスト!$AH:$AH,MATCH($J204,リスト!$AG:$AG,0)),"")</f>
        <v>JPN</v>
      </c>
      <c r="R204" s="118" t="str">
        <f>IF($B204="","",TEXT(RIGHT($E204,6)*1000+COUNTIF($E$2:$E204,$E204),"000000000"))</f>
        <v>050917001</v>
      </c>
    </row>
    <row r="205" spans="1:18" customFormat="1" x14ac:dyDescent="0.45">
      <c r="A205" t="s">
        <v>139</v>
      </c>
      <c r="B205">
        <v>204</v>
      </c>
      <c r="C205" t="s">
        <v>3476</v>
      </c>
      <c r="D205" t="s">
        <v>3477</v>
      </c>
      <c r="E205">
        <v>20051123</v>
      </c>
      <c r="F205">
        <v>3</v>
      </c>
      <c r="G205" t="s">
        <v>5104</v>
      </c>
      <c r="H205" t="s">
        <v>156</v>
      </c>
      <c r="I205" t="s">
        <v>549</v>
      </c>
      <c r="J205" t="s">
        <v>6497</v>
      </c>
      <c r="L205">
        <f>IFERROR(INDEX(所属情報!$E:$E,MATCH(男子登録情報!A205,所属情報!$A:$A,0)),"")</f>
        <v>492200</v>
      </c>
      <c r="M205" t="str">
        <f t="shared" si="9"/>
        <v>佐々木　隆之介 (3)</v>
      </c>
      <c r="N205" t="str">
        <f t="shared" si="10"/>
        <v>ｻｻｷ ﾘｭｳﾉｽｹ</v>
      </c>
      <c r="O205" t="str">
        <f t="shared" si="11"/>
        <v>SASAKI Ryunosuke (05)</v>
      </c>
      <c r="P205">
        <f>IFERROR(INDEX(リスト!$AE:$AE,MATCH($G205,リスト!$AD:$AD,0)),"")</f>
        <v>17</v>
      </c>
      <c r="Q205" t="str">
        <f>IFERROR(INDEX(リスト!$AH:$AH,MATCH($J205,リスト!$AG:$AG,0)),"")</f>
        <v>JPN</v>
      </c>
      <c r="R205" s="118" t="str">
        <f>IF($B205="","",TEXT(RIGHT($E205,6)*1000+COUNTIF($E$2:$E205,$E205),"000000000"))</f>
        <v>051123001</v>
      </c>
    </row>
    <row r="206" spans="1:18" customFormat="1" x14ac:dyDescent="0.45">
      <c r="A206" t="s">
        <v>139</v>
      </c>
      <c r="B206">
        <v>205</v>
      </c>
      <c r="C206" t="s">
        <v>3478</v>
      </c>
      <c r="D206" t="s">
        <v>3479</v>
      </c>
      <c r="E206">
        <v>20051106</v>
      </c>
      <c r="F206">
        <v>3</v>
      </c>
      <c r="G206" t="s">
        <v>4985</v>
      </c>
      <c r="H206" t="s">
        <v>453</v>
      </c>
      <c r="I206" t="s">
        <v>492</v>
      </c>
      <c r="J206" t="s">
        <v>6497</v>
      </c>
      <c r="L206">
        <f>IFERROR(INDEX(所属情報!$E:$E,MATCH(男子登録情報!A206,所属情報!$A:$A,0)),"")</f>
        <v>492200</v>
      </c>
      <c r="M206" t="str">
        <f t="shared" si="9"/>
        <v>粟井　丈 (3)</v>
      </c>
      <c r="N206" t="str">
        <f t="shared" si="10"/>
        <v>ｱﾜｲ ｼﾞｮｳ</v>
      </c>
      <c r="O206" t="str">
        <f t="shared" si="11"/>
        <v>AWAI Jo (05)</v>
      </c>
      <c r="P206">
        <f>IFERROR(INDEX(リスト!$AE:$AE,MATCH($G206,リスト!$AD:$AD,0)),"")</f>
        <v>22</v>
      </c>
      <c r="Q206" t="str">
        <f>IFERROR(INDEX(リスト!$AH:$AH,MATCH($J206,リスト!$AG:$AG,0)),"")</f>
        <v>JPN</v>
      </c>
      <c r="R206" s="118" t="str">
        <f>IF($B206="","",TEXT(RIGHT($E206,6)*1000+COUNTIF($E$2:$E206,$E206),"000000000"))</f>
        <v>051106001</v>
      </c>
    </row>
    <row r="207" spans="1:18" customFormat="1" x14ac:dyDescent="0.45">
      <c r="A207" t="s">
        <v>139</v>
      </c>
      <c r="B207">
        <v>206</v>
      </c>
      <c r="C207" t="s">
        <v>3480</v>
      </c>
      <c r="D207" t="s">
        <v>3481</v>
      </c>
      <c r="E207">
        <v>20050502</v>
      </c>
      <c r="F207">
        <v>3</v>
      </c>
      <c r="G207" t="s">
        <v>4984</v>
      </c>
      <c r="H207" t="s">
        <v>124</v>
      </c>
      <c r="I207" t="s">
        <v>492</v>
      </c>
      <c r="J207" t="s">
        <v>6497</v>
      </c>
      <c r="L207">
        <f>IFERROR(INDEX(所属情報!$E:$E,MATCH(男子登録情報!A207,所属情報!$A:$A,0)),"")</f>
        <v>492200</v>
      </c>
      <c r="M207" t="str">
        <f t="shared" si="9"/>
        <v>林　壌 (3)</v>
      </c>
      <c r="N207" t="str">
        <f t="shared" si="10"/>
        <v>ﾊﾔｼ ｼﾞｮｳ</v>
      </c>
      <c r="O207" t="str">
        <f t="shared" si="11"/>
        <v>HAYASHI Jo (05)</v>
      </c>
      <c r="P207">
        <f>IFERROR(INDEX(リスト!$AE:$AE,MATCH($G207,リスト!$AD:$AD,0)),"")</f>
        <v>49</v>
      </c>
      <c r="Q207" t="str">
        <f>IFERROR(INDEX(リスト!$AH:$AH,MATCH($J207,リスト!$AG:$AG,0)),"")</f>
        <v>JPN</v>
      </c>
      <c r="R207" s="118" t="str">
        <f>IF($B207="","",TEXT(RIGHT($E207,6)*1000+COUNTIF($E$2:$E207,$E207),"000000000"))</f>
        <v>050502002</v>
      </c>
    </row>
    <row r="208" spans="1:18" customFormat="1" x14ac:dyDescent="0.45">
      <c r="A208" t="s">
        <v>139</v>
      </c>
      <c r="B208">
        <v>207</v>
      </c>
      <c r="C208" t="s">
        <v>3482</v>
      </c>
      <c r="D208" t="s">
        <v>3483</v>
      </c>
      <c r="E208">
        <v>20050418</v>
      </c>
      <c r="F208">
        <v>3</v>
      </c>
      <c r="G208" t="s">
        <v>4981</v>
      </c>
      <c r="H208" t="s">
        <v>783</v>
      </c>
      <c r="I208" t="s">
        <v>201</v>
      </c>
      <c r="J208" t="s">
        <v>6497</v>
      </c>
      <c r="L208">
        <f>IFERROR(INDEX(所属情報!$E:$E,MATCH(男子登録情報!A208,所属情報!$A:$A,0)),"")</f>
        <v>492200</v>
      </c>
      <c r="M208" t="str">
        <f t="shared" si="9"/>
        <v>金森　晴音 (3)</v>
      </c>
      <c r="N208" t="str">
        <f t="shared" si="10"/>
        <v>ｶﾅﾓﾘ ﾊﾙﾄ</v>
      </c>
      <c r="O208" t="str">
        <f t="shared" si="11"/>
        <v>KANAMORI Haruto (05)</v>
      </c>
      <c r="P208">
        <f>IFERROR(INDEX(リスト!$AE:$AE,MATCH($G208,リスト!$AD:$AD,0)),"")</f>
        <v>20</v>
      </c>
      <c r="Q208" t="str">
        <f>IFERROR(INDEX(リスト!$AH:$AH,MATCH($J208,リスト!$AG:$AG,0)),"")</f>
        <v>JPN</v>
      </c>
      <c r="R208" s="118" t="str">
        <f>IF($B208="","",TEXT(RIGHT($E208,6)*1000+COUNTIF($E$2:$E208,$E208),"000000000"))</f>
        <v>050418001</v>
      </c>
    </row>
    <row r="209" spans="1:18" customFormat="1" x14ac:dyDescent="0.45">
      <c r="A209" t="s">
        <v>139</v>
      </c>
      <c r="B209">
        <v>208</v>
      </c>
      <c r="C209" t="s">
        <v>3484</v>
      </c>
      <c r="D209" t="s">
        <v>3485</v>
      </c>
      <c r="E209">
        <v>20050812</v>
      </c>
      <c r="F209">
        <v>3</v>
      </c>
      <c r="G209" t="s">
        <v>4984</v>
      </c>
      <c r="H209" t="s">
        <v>4663</v>
      </c>
      <c r="I209" t="s">
        <v>62</v>
      </c>
      <c r="J209" t="s">
        <v>6497</v>
      </c>
      <c r="L209">
        <f>IFERROR(INDEX(所属情報!$E:$E,MATCH(男子登録情報!A209,所属情報!$A:$A,0)),"")</f>
        <v>492200</v>
      </c>
      <c r="M209" t="str">
        <f t="shared" si="9"/>
        <v>岩男　昇空 (3)</v>
      </c>
      <c r="N209" t="str">
        <f t="shared" si="10"/>
        <v>ｲﾜｵ ｼｮｳ</v>
      </c>
      <c r="O209" t="str">
        <f t="shared" si="11"/>
        <v>IWAO Sho (05)</v>
      </c>
      <c r="P209">
        <f>IFERROR(INDEX(リスト!$AE:$AE,MATCH($G209,リスト!$AD:$AD,0)),"")</f>
        <v>49</v>
      </c>
      <c r="Q209" t="str">
        <f>IFERROR(INDEX(リスト!$AH:$AH,MATCH($J209,リスト!$AG:$AG,0)),"")</f>
        <v>JPN</v>
      </c>
      <c r="R209" s="118" t="str">
        <f>IF($B209="","",TEXT(RIGHT($E209,6)*1000+COUNTIF($E$2:$E209,$E209),"000000000"))</f>
        <v>050812001</v>
      </c>
    </row>
    <row r="210" spans="1:18" customFormat="1" x14ac:dyDescent="0.45">
      <c r="A210" t="s">
        <v>139</v>
      </c>
      <c r="B210">
        <v>209</v>
      </c>
      <c r="C210" t="s">
        <v>3486</v>
      </c>
      <c r="D210" t="s">
        <v>3487</v>
      </c>
      <c r="E210">
        <v>20050704</v>
      </c>
      <c r="F210">
        <v>3</v>
      </c>
      <c r="G210" t="s">
        <v>4976</v>
      </c>
      <c r="H210" t="s">
        <v>4664</v>
      </c>
      <c r="I210" t="s">
        <v>4665</v>
      </c>
      <c r="J210" t="s">
        <v>6497</v>
      </c>
      <c r="L210">
        <f>IFERROR(INDEX(所属情報!$E:$E,MATCH(男子登録情報!A210,所属情報!$A:$A,0)),"")</f>
        <v>492200</v>
      </c>
      <c r="M210" t="str">
        <f t="shared" si="9"/>
        <v>奥野　耀 (3)</v>
      </c>
      <c r="N210" t="str">
        <f t="shared" si="10"/>
        <v>ｵｸﾉ ﾖｳ</v>
      </c>
      <c r="O210" t="str">
        <f t="shared" si="11"/>
        <v>OKUNO Yo (05)</v>
      </c>
      <c r="P210">
        <f>IFERROR(INDEX(リスト!$AE:$AE,MATCH($G210,リスト!$AD:$AD,0)),"")</f>
        <v>27</v>
      </c>
      <c r="Q210" t="str">
        <f>IFERROR(INDEX(リスト!$AH:$AH,MATCH($J210,リスト!$AG:$AG,0)),"")</f>
        <v>JPN</v>
      </c>
      <c r="R210" s="118" t="str">
        <f>IF($B210="","",TEXT(RIGHT($E210,6)*1000+COUNTIF($E$2:$E210,$E210),"000000000"))</f>
        <v>050704001</v>
      </c>
    </row>
    <row r="211" spans="1:18" customFormat="1" x14ac:dyDescent="0.45">
      <c r="A211" t="s">
        <v>139</v>
      </c>
      <c r="B211">
        <v>210</v>
      </c>
      <c r="C211" t="s">
        <v>3488</v>
      </c>
      <c r="D211" t="s">
        <v>3489</v>
      </c>
      <c r="E211">
        <v>20050527</v>
      </c>
      <c r="F211">
        <v>3</v>
      </c>
      <c r="G211" t="s">
        <v>5105</v>
      </c>
      <c r="H211" t="s">
        <v>377</v>
      </c>
      <c r="I211" t="s">
        <v>65</v>
      </c>
      <c r="J211" t="s">
        <v>6497</v>
      </c>
      <c r="L211">
        <f>IFERROR(INDEX(所属情報!$E:$E,MATCH(男子登録情報!A211,所属情報!$A:$A,0)),"")</f>
        <v>492200</v>
      </c>
      <c r="M211" t="str">
        <f t="shared" si="9"/>
        <v>小川　智也 (3)</v>
      </c>
      <c r="N211" t="str">
        <f t="shared" si="10"/>
        <v>ｵｶﾞﾜ ﾄﾓﾔ</v>
      </c>
      <c r="O211" t="str">
        <f t="shared" si="11"/>
        <v>OGAWA Tomoya (05)</v>
      </c>
      <c r="P211">
        <f>IFERROR(INDEX(リスト!$AE:$AE,MATCH($G211,リスト!$AD:$AD,0)),"")</f>
        <v>24</v>
      </c>
      <c r="Q211" t="str">
        <f>IFERROR(INDEX(リスト!$AH:$AH,MATCH($J211,リスト!$AG:$AG,0)),"")</f>
        <v>JPN</v>
      </c>
      <c r="R211" s="118" t="str">
        <f>IF($B211="","",TEXT(RIGHT($E211,6)*1000+COUNTIF($E$2:$E211,$E211),"000000000"))</f>
        <v>050527001</v>
      </c>
    </row>
    <row r="212" spans="1:18" customFormat="1" x14ac:dyDescent="0.45">
      <c r="A212" t="s">
        <v>139</v>
      </c>
      <c r="B212">
        <v>211</v>
      </c>
      <c r="C212" t="s">
        <v>3490</v>
      </c>
      <c r="D212" t="s">
        <v>3491</v>
      </c>
      <c r="E212">
        <v>20050413</v>
      </c>
      <c r="F212">
        <v>3</v>
      </c>
      <c r="G212" t="s">
        <v>4989</v>
      </c>
      <c r="H212" t="s">
        <v>230</v>
      </c>
      <c r="I212" t="s">
        <v>356</v>
      </c>
      <c r="J212" t="s">
        <v>6497</v>
      </c>
      <c r="L212">
        <f>IFERROR(INDEX(所属情報!$E:$E,MATCH(男子登録情報!A212,所属情報!$A:$A,0)),"")</f>
        <v>492200</v>
      </c>
      <c r="M212" t="str">
        <f t="shared" si="9"/>
        <v>岸本　琢磨 (3)</v>
      </c>
      <c r="N212" t="str">
        <f t="shared" si="10"/>
        <v>ｷｼﾓﾄ ﾀｸﾏ</v>
      </c>
      <c r="O212" t="str">
        <f t="shared" si="11"/>
        <v>KISHIMOTO Takuma (05)</v>
      </c>
      <c r="P212">
        <f>IFERROR(INDEX(リスト!$AE:$AE,MATCH($G212,リスト!$AD:$AD,0)),"")</f>
        <v>25</v>
      </c>
      <c r="Q212" t="str">
        <f>IFERROR(INDEX(リスト!$AH:$AH,MATCH($J212,リスト!$AG:$AG,0)),"")</f>
        <v>JPN</v>
      </c>
      <c r="R212" s="118" t="str">
        <f>IF($B212="","",TEXT(RIGHT($E212,6)*1000+COUNTIF($E$2:$E212,$E212),"000000000"))</f>
        <v>050413001</v>
      </c>
    </row>
    <row r="213" spans="1:18" customFormat="1" x14ac:dyDescent="0.45">
      <c r="A213" t="s">
        <v>139</v>
      </c>
      <c r="B213">
        <v>212</v>
      </c>
      <c r="C213" t="s">
        <v>3492</v>
      </c>
      <c r="D213" t="s">
        <v>3493</v>
      </c>
      <c r="E213">
        <v>20060109</v>
      </c>
      <c r="F213">
        <v>3</v>
      </c>
      <c r="G213" t="s">
        <v>4977</v>
      </c>
      <c r="H213" t="s">
        <v>4666</v>
      </c>
      <c r="I213" t="s">
        <v>1863</v>
      </c>
      <c r="J213" t="s">
        <v>6497</v>
      </c>
      <c r="L213">
        <f>IFERROR(INDEX(所属情報!$E:$E,MATCH(男子登録情報!A213,所属情報!$A:$A,0)),"")</f>
        <v>492200</v>
      </c>
      <c r="M213" t="str">
        <f t="shared" si="9"/>
        <v>森安　瑛音 (3)</v>
      </c>
      <c r="N213" t="str">
        <f t="shared" si="10"/>
        <v>ﾓﾘﾔｽ ｴｲﾄ</v>
      </c>
      <c r="O213" t="str">
        <f t="shared" si="11"/>
        <v>MORIYASU Eito (06)</v>
      </c>
      <c r="P213">
        <f>IFERROR(INDEX(リスト!$AE:$AE,MATCH($G213,リスト!$AD:$AD,0)),"")</f>
        <v>34</v>
      </c>
      <c r="Q213" t="str">
        <f>IFERROR(INDEX(リスト!$AH:$AH,MATCH($J213,リスト!$AG:$AG,0)),"")</f>
        <v>JPN</v>
      </c>
      <c r="R213" s="118" t="str">
        <f>IF($B213="","",TEXT(RIGHT($E213,6)*1000+COUNTIF($E$2:$E213,$E213),"000000000"))</f>
        <v>060109001</v>
      </c>
    </row>
    <row r="214" spans="1:18" customFormat="1" x14ac:dyDescent="0.45">
      <c r="A214" t="s">
        <v>139</v>
      </c>
      <c r="B214">
        <v>213</v>
      </c>
      <c r="C214" t="s">
        <v>3494</v>
      </c>
      <c r="D214" t="s">
        <v>3495</v>
      </c>
      <c r="E214">
        <v>20050915</v>
      </c>
      <c r="F214">
        <v>3</v>
      </c>
      <c r="G214" t="s">
        <v>4984</v>
      </c>
      <c r="H214" t="s">
        <v>24</v>
      </c>
      <c r="I214" t="s">
        <v>500</v>
      </c>
      <c r="J214" t="s">
        <v>6497</v>
      </c>
      <c r="L214">
        <f>IFERROR(INDEX(所属情報!$E:$E,MATCH(男子登録情報!A214,所属情報!$A:$A,0)),"")</f>
        <v>492200</v>
      </c>
      <c r="M214" t="str">
        <f t="shared" si="9"/>
        <v>河上　芯之介 (3)</v>
      </c>
      <c r="N214" t="str">
        <f t="shared" si="10"/>
        <v>ｶﾜｶﾐ ｼﾝﾉｽｹ</v>
      </c>
      <c r="O214" t="str">
        <f t="shared" si="11"/>
        <v>KAWAKAMI Shinnosuke (05)</v>
      </c>
      <c r="P214">
        <f>IFERROR(INDEX(リスト!$AE:$AE,MATCH($G214,リスト!$AD:$AD,0)),"")</f>
        <v>49</v>
      </c>
      <c r="Q214" t="str">
        <f>IFERROR(INDEX(リスト!$AH:$AH,MATCH($J214,リスト!$AG:$AG,0)),"")</f>
        <v>JPN</v>
      </c>
      <c r="R214" s="118" t="str">
        <f>IF($B214="","",TEXT(RIGHT($E214,6)*1000+COUNTIF($E$2:$E214,$E214),"000000000"))</f>
        <v>050915001</v>
      </c>
    </row>
    <row r="215" spans="1:18" customFormat="1" x14ac:dyDescent="0.45">
      <c r="A215" t="s">
        <v>139</v>
      </c>
      <c r="B215">
        <v>214</v>
      </c>
      <c r="C215" t="s">
        <v>3496</v>
      </c>
      <c r="D215" t="s">
        <v>3497</v>
      </c>
      <c r="E215">
        <v>20050921</v>
      </c>
      <c r="F215">
        <v>3</v>
      </c>
      <c r="G215" t="s">
        <v>4982</v>
      </c>
      <c r="H215" t="s">
        <v>240</v>
      </c>
      <c r="I215" t="s">
        <v>678</v>
      </c>
      <c r="J215" t="s">
        <v>6497</v>
      </c>
      <c r="L215">
        <f>IFERROR(INDEX(所属情報!$E:$E,MATCH(男子登録情報!A215,所属情報!$A:$A,0)),"")</f>
        <v>492200</v>
      </c>
      <c r="M215" t="str">
        <f t="shared" si="9"/>
        <v>平居　昊 (3)</v>
      </c>
      <c r="N215" t="str">
        <f t="shared" si="10"/>
        <v>ﾋﾗｲ ｺｳ</v>
      </c>
      <c r="O215" t="str">
        <f t="shared" si="11"/>
        <v>HIRAI Ko (05)</v>
      </c>
      <c r="P215">
        <f>IFERROR(INDEX(リスト!$AE:$AE,MATCH($G215,リスト!$AD:$AD,0)),"")</f>
        <v>26</v>
      </c>
      <c r="Q215" t="str">
        <f>IFERROR(INDEX(リスト!$AH:$AH,MATCH($J215,リスト!$AG:$AG,0)),"")</f>
        <v>JPN</v>
      </c>
      <c r="R215" s="118" t="str">
        <f>IF($B215="","",TEXT(RIGHT($E215,6)*1000+COUNTIF($E$2:$E215,$E215),"000000000"))</f>
        <v>050921002</v>
      </c>
    </row>
    <row r="216" spans="1:18" customFormat="1" x14ac:dyDescent="0.45">
      <c r="A216" t="s">
        <v>139</v>
      </c>
      <c r="B216">
        <v>215</v>
      </c>
      <c r="C216" t="s">
        <v>3498</v>
      </c>
      <c r="D216" t="s">
        <v>3499</v>
      </c>
      <c r="E216">
        <v>20051026</v>
      </c>
      <c r="F216">
        <v>3</v>
      </c>
      <c r="G216" t="s">
        <v>4988</v>
      </c>
      <c r="H216" t="s">
        <v>202</v>
      </c>
      <c r="I216" t="s">
        <v>4667</v>
      </c>
      <c r="J216" t="s">
        <v>6497</v>
      </c>
      <c r="L216">
        <f>IFERROR(INDEX(所属情報!$E:$E,MATCH(男子登録情報!A216,所属情報!$A:$A,0)),"")</f>
        <v>492200</v>
      </c>
      <c r="M216" t="str">
        <f t="shared" si="9"/>
        <v>山口　徹真 (3)</v>
      </c>
      <c r="N216" t="str">
        <f t="shared" si="10"/>
        <v>ﾔﾏｸﾞﾁ ﾃﾂﾏ</v>
      </c>
      <c r="O216" t="str">
        <f t="shared" si="11"/>
        <v>YAMAGUCHI Tetsuma (05)</v>
      </c>
      <c r="P216">
        <f>IFERROR(INDEX(リスト!$AE:$AE,MATCH($G216,リスト!$AD:$AD,0)),"")</f>
        <v>40</v>
      </c>
      <c r="Q216" t="str">
        <f>IFERROR(INDEX(リスト!$AH:$AH,MATCH($J216,リスト!$AG:$AG,0)),"")</f>
        <v>JPN</v>
      </c>
      <c r="R216" s="118" t="str">
        <f>IF($B216="","",TEXT(RIGHT($E216,6)*1000+COUNTIF($E$2:$E216,$E216),"000000000"))</f>
        <v>051026002</v>
      </c>
    </row>
    <row r="217" spans="1:18" customFormat="1" x14ac:dyDescent="0.45">
      <c r="A217" t="s">
        <v>139</v>
      </c>
      <c r="B217">
        <v>216</v>
      </c>
      <c r="C217" t="s">
        <v>3500</v>
      </c>
      <c r="D217" t="s">
        <v>5106</v>
      </c>
      <c r="E217">
        <v>20051229</v>
      </c>
      <c r="F217">
        <v>3</v>
      </c>
      <c r="G217" t="s">
        <v>4984</v>
      </c>
      <c r="H217" t="s">
        <v>6956</v>
      </c>
      <c r="I217" t="s">
        <v>367</v>
      </c>
      <c r="J217" t="s">
        <v>6497</v>
      </c>
      <c r="L217">
        <f>IFERROR(INDEX(所属情報!$E:$E,MATCH(男子登録情報!A217,所属情報!$A:$A,0)),"")</f>
        <v>492200</v>
      </c>
      <c r="M217" t="str">
        <f t="shared" si="9"/>
        <v>東島　啓晃 (3)</v>
      </c>
      <c r="N217" t="str">
        <f t="shared" si="10"/>
        <v>ﾋｶﾞｼｼﾞﾏ ﾋﾛｱｷ</v>
      </c>
      <c r="O217" t="str">
        <f t="shared" si="11"/>
        <v>HIGASHIJIMA Hiroaki (05)</v>
      </c>
      <c r="P217">
        <f>IFERROR(INDEX(リスト!$AE:$AE,MATCH($G217,リスト!$AD:$AD,0)),"")</f>
        <v>49</v>
      </c>
      <c r="Q217" t="str">
        <f>IFERROR(INDEX(リスト!$AH:$AH,MATCH($J217,リスト!$AG:$AG,0)),"")</f>
        <v>JPN</v>
      </c>
      <c r="R217" s="118" t="str">
        <f>IF($B217="","",TEXT(RIGHT($E217,6)*1000+COUNTIF($E$2:$E217,$E217),"000000000"))</f>
        <v>051229001</v>
      </c>
    </row>
    <row r="218" spans="1:18" customFormat="1" x14ac:dyDescent="0.45">
      <c r="A218" t="s">
        <v>139</v>
      </c>
      <c r="B218">
        <v>217</v>
      </c>
      <c r="C218" t="s">
        <v>3501</v>
      </c>
      <c r="D218" t="s">
        <v>3502</v>
      </c>
      <c r="E218">
        <v>20060316</v>
      </c>
      <c r="F218">
        <v>3</v>
      </c>
      <c r="G218" t="s">
        <v>4988</v>
      </c>
      <c r="H218" t="s">
        <v>4668</v>
      </c>
      <c r="I218" t="s">
        <v>257</v>
      </c>
      <c r="J218" t="s">
        <v>6497</v>
      </c>
      <c r="L218">
        <f>IFERROR(INDEX(所属情報!$E:$E,MATCH(男子登録情報!A218,所属情報!$A:$A,0)),"")</f>
        <v>492200</v>
      </c>
      <c r="M218" t="str">
        <f t="shared" si="9"/>
        <v>中園　翔貴 (3)</v>
      </c>
      <c r="N218" t="str">
        <f t="shared" si="10"/>
        <v>ﾅｶｿﾞﾉ ｼｮｳｷ</v>
      </c>
      <c r="O218" t="str">
        <f t="shared" si="11"/>
        <v>NAKAZONO Shoki (06)</v>
      </c>
      <c r="P218">
        <f>IFERROR(INDEX(リスト!$AE:$AE,MATCH($G218,リスト!$AD:$AD,0)),"")</f>
        <v>40</v>
      </c>
      <c r="Q218" t="str">
        <f>IFERROR(INDEX(リスト!$AH:$AH,MATCH($J218,リスト!$AG:$AG,0)),"")</f>
        <v>JPN</v>
      </c>
      <c r="R218" s="118" t="str">
        <f>IF($B218="","",TEXT(RIGHT($E218,6)*1000+COUNTIF($E$2:$E218,$E218),"000000000"))</f>
        <v>060316002</v>
      </c>
    </row>
    <row r="219" spans="1:18" customFormat="1" x14ac:dyDescent="0.45">
      <c r="A219" t="s">
        <v>139</v>
      </c>
      <c r="B219">
        <v>218</v>
      </c>
      <c r="C219" t="s">
        <v>3503</v>
      </c>
      <c r="D219" t="s">
        <v>3504</v>
      </c>
      <c r="E219">
        <v>20050511</v>
      </c>
      <c r="F219">
        <v>3</v>
      </c>
      <c r="G219" t="s">
        <v>4977</v>
      </c>
      <c r="H219" t="s">
        <v>320</v>
      </c>
      <c r="I219" t="s">
        <v>4669</v>
      </c>
      <c r="J219" t="s">
        <v>6497</v>
      </c>
      <c r="L219">
        <f>IFERROR(INDEX(所属情報!$E:$E,MATCH(男子登録情報!A219,所属情報!$A:$A,0)),"")</f>
        <v>492200</v>
      </c>
      <c r="M219" t="str">
        <f t="shared" si="9"/>
        <v>中野　樹範 (3)</v>
      </c>
      <c r="N219" t="str">
        <f t="shared" si="10"/>
        <v>ﾅｶﾉ ﾀﾂﾉﾘ</v>
      </c>
      <c r="O219" t="str">
        <f t="shared" si="11"/>
        <v>NAKANO Tatsunori (05)</v>
      </c>
      <c r="P219">
        <f>IFERROR(INDEX(リスト!$AE:$AE,MATCH($G219,リスト!$AD:$AD,0)),"")</f>
        <v>34</v>
      </c>
      <c r="Q219" t="str">
        <f>IFERROR(INDEX(リスト!$AH:$AH,MATCH($J219,リスト!$AG:$AG,0)),"")</f>
        <v>JPN</v>
      </c>
      <c r="R219" s="118" t="str">
        <f>IF($B219="","",TEXT(RIGHT($E219,6)*1000+COUNTIF($E$2:$E219,$E219),"000000000"))</f>
        <v>050511002</v>
      </c>
    </row>
    <row r="220" spans="1:18" customFormat="1" x14ac:dyDescent="0.45">
      <c r="A220" t="s">
        <v>139</v>
      </c>
      <c r="B220">
        <v>219</v>
      </c>
      <c r="C220" t="s">
        <v>3505</v>
      </c>
      <c r="D220" t="s">
        <v>3506</v>
      </c>
      <c r="E220">
        <v>20050502</v>
      </c>
      <c r="F220">
        <v>3</v>
      </c>
      <c r="G220" t="s">
        <v>4977</v>
      </c>
      <c r="H220" t="s">
        <v>421</v>
      </c>
      <c r="I220" t="s">
        <v>337</v>
      </c>
      <c r="J220" t="s">
        <v>6497</v>
      </c>
      <c r="L220">
        <f>IFERROR(INDEX(所属情報!$E:$E,MATCH(男子登録情報!A220,所属情報!$A:$A,0)),"")</f>
        <v>492200</v>
      </c>
      <c r="M220" t="str">
        <f t="shared" si="9"/>
        <v>島村　拓 (3)</v>
      </c>
      <c r="N220" t="str">
        <f t="shared" si="10"/>
        <v>ｼﾏﾑﾗ ﾀｸ</v>
      </c>
      <c r="O220" t="str">
        <f t="shared" si="11"/>
        <v>SHIMAMURA Taku (05)</v>
      </c>
      <c r="P220">
        <f>IFERROR(INDEX(リスト!$AE:$AE,MATCH($G220,リスト!$AD:$AD,0)),"")</f>
        <v>34</v>
      </c>
      <c r="Q220" t="str">
        <f>IFERROR(INDEX(リスト!$AH:$AH,MATCH($J220,リスト!$AG:$AG,0)),"")</f>
        <v>JPN</v>
      </c>
      <c r="R220" s="118" t="str">
        <f>IF($B220="","",TEXT(RIGHT($E220,6)*1000+COUNTIF($E$2:$E220,$E220),"000000000"))</f>
        <v>050502003</v>
      </c>
    </row>
    <row r="221" spans="1:18" customFormat="1" x14ac:dyDescent="0.45">
      <c r="A221" t="s">
        <v>139</v>
      </c>
      <c r="B221">
        <v>220</v>
      </c>
      <c r="C221" t="s">
        <v>3507</v>
      </c>
      <c r="D221" t="s">
        <v>3508</v>
      </c>
      <c r="E221">
        <v>20051024</v>
      </c>
      <c r="F221">
        <v>3</v>
      </c>
      <c r="G221" t="s">
        <v>4976</v>
      </c>
      <c r="H221" t="s">
        <v>4670</v>
      </c>
      <c r="I221" t="s">
        <v>54</v>
      </c>
      <c r="J221" t="s">
        <v>6497</v>
      </c>
      <c r="L221">
        <f>IFERROR(INDEX(所属情報!$E:$E,MATCH(男子登録情報!A221,所属情報!$A:$A,0)),"")</f>
        <v>492200</v>
      </c>
      <c r="M221" t="str">
        <f t="shared" si="9"/>
        <v>竹口　遼 (3)</v>
      </c>
      <c r="N221" t="str">
        <f t="shared" si="10"/>
        <v>ﾀｹｸﾞﾁ ﾘｮｳ</v>
      </c>
      <c r="O221" t="str">
        <f t="shared" si="11"/>
        <v>TAKEGUCHI Ryo (05)</v>
      </c>
      <c r="P221">
        <f>IFERROR(INDEX(リスト!$AE:$AE,MATCH($G221,リスト!$AD:$AD,0)),"")</f>
        <v>27</v>
      </c>
      <c r="Q221" t="str">
        <f>IFERROR(INDEX(リスト!$AH:$AH,MATCH($J221,リスト!$AG:$AG,0)),"")</f>
        <v>JPN</v>
      </c>
      <c r="R221" s="118" t="str">
        <f>IF($B221="","",TEXT(RIGHT($E221,6)*1000+COUNTIF($E$2:$E221,$E221),"000000000"))</f>
        <v>051024001</v>
      </c>
    </row>
    <row r="222" spans="1:18" customFormat="1" x14ac:dyDescent="0.45">
      <c r="A222" t="s">
        <v>139</v>
      </c>
      <c r="B222">
        <v>221</v>
      </c>
      <c r="C222" t="s">
        <v>3509</v>
      </c>
      <c r="D222" t="s">
        <v>3510</v>
      </c>
      <c r="E222">
        <v>20050514</v>
      </c>
      <c r="F222">
        <v>3</v>
      </c>
      <c r="G222" t="s">
        <v>4984</v>
      </c>
      <c r="H222" t="s">
        <v>4671</v>
      </c>
      <c r="I222" t="s">
        <v>144</v>
      </c>
      <c r="J222" t="s">
        <v>6497</v>
      </c>
      <c r="L222">
        <f>IFERROR(INDEX(所属情報!$E:$E,MATCH(男子登録情報!A222,所属情報!$A:$A,0)),"")</f>
        <v>492200</v>
      </c>
      <c r="M222" t="str">
        <f t="shared" si="9"/>
        <v>元吉　優太 (3)</v>
      </c>
      <c r="N222" t="str">
        <f t="shared" si="10"/>
        <v>ﾓﾄﾖｼ ﾕｳﾀ</v>
      </c>
      <c r="O222" t="str">
        <f t="shared" si="11"/>
        <v>MOTOYOSHI Yuta (05)</v>
      </c>
      <c r="P222">
        <f>IFERROR(INDEX(リスト!$AE:$AE,MATCH($G222,リスト!$AD:$AD,0)),"")</f>
        <v>49</v>
      </c>
      <c r="Q222" t="str">
        <f>IFERROR(INDEX(リスト!$AH:$AH,MATCH($J222,リスト!$AG:$AG,0)),"")</f>
        <v>JPN</v>
      </c>
      <c r="R222" s="118" t="str">
        <f>IF($B222="","",TEXT(RIGHT($E222,6)*1000+COUNTIF($E$2:$E222,$E222),"000000000"))</f>
        <v>050514001</v>
      </c>
    </row>
    <row r="223" spans="1:18" customFormat="1" x14ac:dyDescent="0.45">
      <c r="A223" t="s">
        <v>139</v>
      </c>
      <c r="B223">
        <v>222</v>
      </c>
      <c r="C223" t="s">
        <v>3511</v>
      </c>
      <c r="D223" t="s">
        <v>3512</v>
      </c>
      <c r="E223">
        <v>20050708</v>
      </c>
      <c r="F223">
        <v>3</v>
      </c>
      <c r="G223" t="s">
        <v>5094</v>
      </c>
      <c r="H223" t="s">
        <v>349</v>
      </c>
      <c r="I223" t="s">
        <v>287</v>
      </c>
      <c r="J223" t="s">
        <v>6497</v>
      </c>
      <c r="L223">
        <f>IFERROR(INDEX(所属情報!$E:$E,MATCH(男子登録情報!A223,所属情報!$A:$A,0)),"")</f>
        <v>492200</v>
      </c>
      <c r="M223" t="str">
        <f t="shared" si="9"/>
        <v>山内　翔馬 (3)</v>
      </c>
      <c r="N223" t="str">
        <f t="shared" si="10"/>
        <v>ﾔﾏｳﾁ ｼｮｳﾏ</v>
      </c>
      <c r="O223" t="str">
        <f t="shared" si="11"/>
        <v>YAMAUCHI Shoma (05)</v>
      </c>
      <c r="P223">
        <f>IFERROR(INDEX(リスト!$AE:$AE,MATCH($G223,リスト!$AD:$AD,0)),"")</f>
        <v>1</v>
      </c>
      <c r="Q223" t="str">
        <f>IFERROR(INDEX(リスト!$AH:$AH,MATCH($J223,リスト!$AG:$AG,0)),"")</f>
        <v>JPN</v>
      </c>
      <c r="R223" s="118" t="str">
        <f>IF($B223="","",TEXT(RIGHT($E223,6)*1000+COUNTIF($E$2:$E223,$E223),"000000000"))</f>
        <v>050708001</v>
      </c>
    </row>
    <row r="224" spans="1:18" customFormat="1" x14ac:dyDescent="0.45">
      <c r="A224" t="s">
        <v>139</v>
      </c>
      <c r="B224">
        <v>223</v>
      </c>
      <c r="C224" t="s">
        <v>3513</v>
      </c>
      <c r="D224" t="s">
        <v>3514</v>
      </c>
      <c r="E224">
        <v>20051205</v>
      </c>
      <c r="F224">
        <v>3</v>
      </c>
      <c r="G224" t="s">
        <v>4985</v>
      </c>
      <c r="H224" t="s">
        <v>4672</v>
      </c>
      <c r="I224" t="s">
        <v>3027</v>
      </c>
      <c r="J224" t="s">
        <v>6497</v>
      </c>
      <c r="L224">
        <f>IFERROR(INDEX(所属情報!$E:$E,MATCH(男子登録情報!A224,所属情報!$A:$A,0)),"")</f>
        <v>492200</v>
      </c>
      <c r="M224" t="str">
        <f t="shared" si="9"/>
        <v>久世　優空 (3)</v>
      </c>
      <c r="N224" t="str">
        <f t="shared" si="10"/>
        <v>ｸｾﾞ ﾕﾗ</v>
      </c>
      <c r="O224" t="str">
        <f t="shared" si="11"/>
        <v>KUZE Yura (05)</v>
      </c>
      <c r="P224">
        <f>IFERROR(INDEX(リスト!$AE:$AE,MATCH($G224,リスト!$AD:$AD,0)),"")</f>
        <v>22</v>
      </c>
      <c r="Q224" t="str">
        <f>IFERROR(INDEX(リスト!$AH:$AH,MATCH($J224,リスト!$AG:$AG,0)),"")</f>
        <v>JPN</v>
      </c>
      <c r="R224" s="118" t="str">
        <f>IF($B224="","",TEXT(RIGHT($E224,6)*1000+COUNTIF($E$2:$E224,$E224),"000000000"))</f>
        <v>051205001</v>
      </c>
    </row>
    <row r="225" spans="1:18" customFormat="1" x14ac:dyDescent="0.45">
      <c r="A225" t="s">
        <v>139</v>
      </c>
      <c r="B225">
        <v>224</v>
      </c>
      <c r="C225" t="s">
        <v>3515</v>
      </c>
      <c r="D225" t="s">
        <v>3516</v>
      </c>
      <c r="E225">
        <v>20050413</v>
      </c>
      <c r="F225">
        <v>3</v>
      </c>
      <c r="G225" t="s">
        <v>4975</v>
      </c>
      <c r="H225" t="s">
        <v>4673</v>
      </c>
      <c r="I225" t="s">
        <v>222</v>
      </c>
      <c r="J225" t="s">
        <v>6497</v>
      </c>
      <c r="L225">
        <f>IFERROR(INDEX(所属情報!$E:$E,MATCH(男子登録情報!A225,所属情報!$A:$A,0)),"")</f>
        <v>492200</v>
      </c>
      <c r="M225" t="str">
        <f t="shared" si="9"/>
        <v>奥津　翔太 (3)</v>
      </c>
      <c r="N225" t="str">
        <f t="shared" si="10"/>
        <v>ｵｸﾂ ｼｮｳﾀ</v>
      </c>
      <c r="O225" t="str">
        <f t="shared" si="11"/>
        <v>OKUTSU Shota (05)</v>
      </c>
      <c r="P225">
        <f>IFERROR(INDEX(リスト!$AE:$AE,MATCH($G225,リスト!$AD:$AD,0)),"")</f>
        <v>28</v>
      </c>
      <c r="Q225" t="str">
        <f>IFERROR(INDEX(リスト!$AH:$AH,MATCH($J225,リスト!$AG:$AG,0)),"")</f>
        <v>JPN</v>
      </c>
      <c r="R225" s="118" t="str">
        <f>IF($B225="","",TEXT(RIGHT($E225,6)*1000+COUNTIF($E$2:$E225,$E225),"000000000"))</f>
        <v>050413002</v>
      </c>
    </row>
    <row r="226" spans="1:18" customFormat="1" x14ac:dyDescent="0.45">
      <c r="A226" t="s">
        <v>139</v>
      </c>
      <c r="B226">
        <v>225</v>
      </c>
      <c r="C226" t="s">
        <v>3517</v>
      </c>
      <c r="D226" t="s">
        <v>3518</v>
      </c>
      <c r="E226">
        <v>20050530</v>
      </c>
      <c r="F226">
        <v>3</v>
      </c>
      <c r="G226" t="s">
        <v>4985</v>
      </c>
      <c r="H226" t="s">
        <v>4674</v>
      </c>
      <c r="I226" t="s">
        <v>388</v>
      </c>
      <c r="J226" t="s">
        <v>6497</v>
      </c>
      <c r="L226">
        <f>IFERROR(INDEX(所属情報!$E:$E,MATCH(男子登録情報!A226,所属情報!$A:$A,0)),"")</f>
        <v>492200</v>
      </c>
      <c r="M226" t="str">
        <f t="shared" si="9"/>
        <v>大畑　貴裕 (3)</v>
      </c>
      <c r="N226" t="str">
        <f t="shared" si="10"/>
        <v>ｵｵﾊﾀ ﾀｶﾋﾛ</v>
      </c>
      <c r="O226" t="str">
        <f t="shared" si="11"/>
        <v>OHATA Takahiro (05)</v>
      </c>
      <c r="P226">
        <f>IFERROR(INDEX(リスト!$AE:$AE,MATCH($G226,リスト!$AD:$AD,0)),"")</f>
        <v>22</v>
      </c>
      <c r="Q226" t="str">
        <f>IFERROR(INDEX(リスト!$AH:$AH,MATCH($J226,リスト!$AG:$AG,0)),"")</f>
        <v>JPN</v>
      </c>
      <c r="R226" s="118" t="str">
        <f>IF($B226="","",TEXT(RIGHT($E226,6)*1000+COUNTIF($E$2:$E226,$E226),"000000000"))</f>
        <v>050530001</v>
      </c>
    </row>
    <row r="227" spans="1:18" customFormat="1" x14ac:dyDescent="0.45">
      <c r="A227" t="s">
        <v>139</v>
      </c>
      <c r="B227">
        <v>226</v>
      </c>
      <c r="C227" t="s">
        <v>3519</v>
      </c>
      <c r="D227" t="s">
        <v>3520</v>
      </c>
      <c r="E227">
        <v>20051028</v>
      </c>
      <c r="F227">
        <v>3</v>
      </c>
      <c r="G227" t="s">
        <v>4982</v>
      </c>
      <c r="H227" t="s">
        <v>575</v>
      </c>
      <c r="I227" t="s">
        <v>116</v>
      </c>
      <c r="J227" t="s">
        <v>6497</v>
      </c>
      <c r="L227">
        <f>IFERROR(INDEX(所属情報!$E:$E,MATCH(男子登録情報!A227,所属情報!$A:$A,0)),"")</f>
        <v>492200</v>
      </c>
      <c r="M227" t="str">
        <f t="shared" si="9"/>
        <v>丸尾　陸斗 (3)</v>
      </c>
      <c r="N227" t="str">
        <f t="shared" si="10"/>
        <v>ﾏﾙｵ ﾘｸﾄ</v>
      </c>
      <c r="O227" t="str">
        <f t="shared" si="11"/>
        <v>MARUO Rikuto (05)</v>
      </c>
      <c r="P227">
        <f>IFERROR(INDEX(リスト!$AE:$AE,MATCH($G227,リスト!$AD:$AD,0)),"")</f>
        <v>26</v>
      </c>
      <c r="Q227" t="str">
        <f>IFERROR(INDEX(リスト!$AH:$AH,MATCH($J227,リスト!$AG:$AG,0)),"")</f>
        <v>JPN</v>
      </c>
      <c r="R227" s="118" t="str">
        <f>IF($B227="","",TEXT(RIGHT($E227,6)*1000+COUNTIF($E$2:$E227,$E227),"000000000"))</f>
        <v>051028001</v>
      </c>
    </row>
    <row r="228" spans="1:18" customFormat="1" x14ac:dyDescent="0.45">
      <c r="A228" t="s">
        <v>139</v>
      </c>
      <c r="B228">
        <v>227</v>
      </c>
      <c r="C228" t="s">
        <v>3521</v>
      </c>
      <c r="D228" t="s">
        <v>3522</v>
      </c>
      <c r="E228">
        <v>20050607</v>
      </c>
      <c r="F228">
        <v>3</v>
      </c>
      <c r="G228" t="s">
        <v>4989</v>
      </c>
      <c r="H228" t="s">
        <v>1532</v>
      </c>
      <c r="I228" t="s">
        <v>4675</v>
      </c>
      <c r="J228" t="s">
        <v>6497</v>
      </c>
      <c r="L228">
        <f>IFERROR(INDEX(所属情報!$E:$E,MATCH(男子登録情報!A228,所属情報!$A:$A,0)),"")</f>
        <v>492200</v>
      </c>
      <c r="M228" t="str">
        <f t="shared" si="9"/>
        <v>寺村　桃 (3)</v>
      </c>
      <c r="N228" t="str">
        <f t="shared" si="10"/>
        <v>ﾃﾗﾑﾗ ﾓﾓ</v>
      </c>
      <c r="O228" t="str">
        <f t="shared" si="11"/>
        <v>TERAMURA Momo (05)</v>
      </c>
      <c r="P228">
        <f>IFERROR(INDEX(リスト!$AE:$AE,MATCH($G228,リスト!$AD:$AD,0)),"")</f>
        <v>25</v>
      </c>
      <c r="Q228" t="str">
        <f>IFERROR(INDEX(リスト!$AH:$AH,MATCH($J228,リスト!$AG:$AG,0)),"")</f>
        <v>JPN</v>
      </c>
      <c r="R228" s="118" t="str">
        <f>IF($B228="","",TEXT(RIGHT($E228,6)*1000+COUNTIF($E$2:$E228,$E228),"000000000"))</f>
        <v>050607001</v>
      </c>
    </row>
    <row r="229" spans="1:18" customFormat="1" x14ac:dyDescent="0.45">
      <c r="A229" t="s">
        <v>139</v>
      </c>
      <c r="B229">
        <v>228</v>
      </c>
      <c r="C229" t="s">
        <v>3523</v>
      </c>
      <c r="D229" t="s">
        <v>3524</v>
      </c>
      <c r="E229">
        <v>20051115</v>
      </c>
      <c r="F229">
        <v>3</v>
      </c>
      <c r="G229" t="s">
        <v>4983</v>
      </c>
      <c r="H229" t="s">
        <v>66</v>
      </c>
      <c r="I229" t="s">
        <v>64</v>
      </c>
      <c r="J229" t="s">
        <v>6497</v>
      </c>
      <c r="L229">
        <f>IFERROR(INDEX(所属情報!$E:$E,MATCH(男子登録情報!A229,所属情報!$A:$A,0)),"")</f>
        <v>492200</v>
      </c>
      <c r="M229" t="str">
        <f t="shared" si="9"/>
        <v>藤原　光汰 (3)</v>
      </c>
      <c r="N229" t="str">
        <f t="shared" si="10"/>
        <v>ﾌｼﾞﾜﾗ ｺｳﾀ</v>
      </c>
      <c r="O229" t="str">
        <f t="shared" si="11"/>
        <v>FUJIWARA Kota (05)</v>
      </c>
      <c r="P229">
        <f>IFERROR(INDEX(リスト!$AE:$AE,MATCH($G229,リスト!$AD:$AD,0)),"")</f>
        <v>23</v>
      </c>
      <c r="Q229" t="str">
        <f>IFERROR(INDEX(リスト!$AH:$AH,MATCH($J229,リスト!$AG:$AG,0)),"")</f>
        <v>JPN</v>
      </c>
      <c r="R229" s="118" t="str">
        <f>IF($B229="","",TEXT(RIGHT($E229,6)*1000+COUNTIF($E$2:$E229,$E229),"000000000"))</f>
        <v>051115001</v>
      </c>
    </row>
    <row r="230" spans="1:18" customFormat="1" x14ac:dyDescent="0.45">
      <c r="A230" t="s">
        <v>139</v>
      </c>
      <c r="B230">
        <v>229</v>
      </c>
      <c r="C230" t="s">
        <v>3525</v>
      </c>
      <c r="D230" t="s">
        <v>3526</v>
      </c>
      <c r="E230">
        <v>20051128</v>
      </c>
      <c r="F230">
        <v>3</v>
      </c>
      <c r="G230" t="s">
        <v>4984</v>
      </c>
      <c r="H230" t="s">
        <v>3068</v>
      </c>
      <c r="I230" t="s">
        <v>4676</v>
      </c>
      <c r="J230" t="s">
        <v>6497</v>
      </c>
      <c r="L230">
        <f>IFERROR(INDEX(所属情報!$E:$E,MATCH(男子登録情報!A230,所属情報!$A:$A,0)),"")</f>
        <v>492200</v>
      </c>
      <c r="M230" t="str">
        <f t="shared" si="9"/>
        <v>玉井　廉之助 (3)</v>
      </c>
      <c r="N230" t="str">
        <f t="shared" si="10"/>
        <v>ﾀﾏｲ ﾚﾝﾉｽｹ</v>
      </c>
      <c r="O230" t="str">
        <f t="shared" si="11"/>
        <v>TAMAI Rennosuke (05)</v>
      </c>
      <c r="P230">
        <f>IFERROR(INDEX(リスト!$AE:$AE,MATCH($G230,リスト!$AD:$AD,0)),"")</f>
        <v>49</v>
      </c>
      <c r="Q230" t="str">
        <f>IFERROR(INDEX(リスト!$AH:$AH,MATCH($J230,リスト!$AG:$AG,0)),"")</f>
        <v>JPN</v>
      </c>
      <c r="R230" s="118" t="str">
        <f>IF($B230="","",TEXT(RIGHT($E230,6)*1000+COUNTIF($E$2:$E230,$E230),"000000000"))</f>
        <v>051128001</v>
      </c>
    </row>
    <row r="231" spans="1:18" customFormat="1" x14ac:dyDescent="0.45">
      <c r="A231" t="s">
        <v>139</v>
      </c>
      <c r="B231">
        <v>230</v>
      </c>
      <c r="C231" t="s">
        <v>3527</v>
      </c>
      <c r="D231" t="s">
        <v>3528</v>
      </c>
      <c r="E231">
        <v>20051014</v>
      </c>
      <c r="F231">
        <v>3</v>
      </c>
      <c r="G231" t="s">
        <v>4989</v>
      </c>
      <c r="H231" t="s">
        <v>2981</v>
      </c>
      <c r="I231" t="s">
        <v>393</v>
      </c>
      <c r="J231" t="s">
        <v>6497</v>
      </c>
      <c r="L231">
        <f>IFERROR(INDEX(所属情報!$E:$E,MATCH(男子登録情報!A231,所属情報!$A:$A,0)),"")</f>
        <v>492200</v>
      </c>
      <c r="M231" t="str">
        <f t="shared" si="9"/>
        <v>片山　結宇 (3)</v>
      </c>
      <c r="N231" t="str">
        <f t="shared" si="10"/>
        <v>ｶﾀﾔﾏ ﾕｳ</v>
      </c>
      <c r="O231" t="str">
        <f t="shared" si="11"/>
        <v>KATAYAMA Yu (05)</v>
      </c>
      <c r="P231">
        <f>IFERROR(INDEX(リスト!$AE:$AE,MATCH($G231,リスト!$AD:$AD,0)),"")</f>
        <v>25</v>
      </c>
      <c r="Q231" t="str">
        <f>IFERROR(INDEX(リスト!$AH:$AH,MATCH($J231,リスト!$AG:$AG,0)),"")</f>
        <v>JPN</v>
      </c>
      <c r="R231" s="118" t="str">
        <f>IF($B231="","",TEXT(RIGHT($E231,6)*1000+COUNTIF($E$2:$E231,$E231),"000000000"))</f>
        <v>051014001</v>
      </c>
    </row>
    <row r="232" spans="1:18" customFormat="1" x14ac:dyDescent="0.45">
      <c r="A232" t="s">
        <v>139</v>
      </c>
      <c r="B232">
        <v>231</v>
      </c>
      <c r="C232" t="s">
        <v>3529</v>
      </c>
      <c r="D232" t="s">
        <v>3530</v>
      </c>
      <c r="E232">
        <v>20051020</v>
      </c>
      <c r="F232">
        <v>3</v>
      </c>
      <c r="G232" t="s">
        <v>4989</v>
      </c>
      <c r="H232" t="s">
        <v>396</v>
      </c>
      <c r="I232" t="s">
        <v>53</v>
      </c>
      <c r="J232" t="s">
        <v>6497</v>
      </c>
      <c r="L232">
        <f>IFERROR(INDEX(所属情報!$E:$E,MATCH(男子登録情報!A232,所属情報!$A:$A,0)),"")</f>
        <v>492200</v>
      </c>
      <c r="M232" t="str">
        <f t="shared" si="9"/>
        <v>宮内　廣騎 (3)</v>
      </c>
      <c r="N232" t="str">
        <f t="shared" si="10"/>
        <v>ﾐﾔｳﾁ ｺｳｷ</v>
      </c>
      <c r="O232" t="str">
        <f t="shared" si="11"/>
        <v>MIYAUCHI Koki (05)</v>
      </c>
      <c r="P232">
        <f>IFERROR(INDEX(リスト!$AE:$AE,MATCH($G232,リスト!$AD:$AD,0)),"")</f>
        <v>25</v>
      </c>
      <c r="Q232" t="str">
        <f>IFERROR(INDEX(リスト!$AH:$AH,MATCH($J232,リスト!$AG:$AG,0)),"")</f>
        <v>JPN</v>
      </c>
      <c r="R232" s="118" t="str">
        <f>IF($B232="","",TEXT(RIGHT($E232,6)*1000+COUNTIF($E$2:$E232,$E232),"000000000"))</f>
        <v>051020001</v>
      </c>
    </row>
    <row r="233" spans="1:18" customFormat="1" x14ac:dyDescent="0.45">
      <c r="A233" t="s">
        <v>139</v>
      </c>
      <c r="B233">
        <v>232</v>
      </c>
      <c r="C233" t="s">
        <v>3531</v>
      </c>
      <c r="D233" t="s">
        <v>3532</v>
      </c>
      <c r="E233">
        <v>20050531</v>
      </c>
      <c r="F233">
        <v>3</v>
      </c>
      <c r="G233" t="s">
        <v>5095</v>
      </c>
      <c r="H233" t="s">
        <v>4677</v>
      </c>
      <c r="I233" t="s">
        <v>167</v>
      </c>
      <c r="J233" t="s">
        <v>6497</v>
      </c>
      <c r="L233">
        <f>IFERROR(INDEX(所属情報!$E:$E,MATCH(男子登録情報!A233,所属情報!$A:$A,0)),"")</f>
        <v>492200</v>
      </c>
      <c r="M233" t="str">
        <f t="shared" si="9"/>
        <v>石澤　和弥 (3)</v>
      </c>
      <c r="N233" t="str">
        <f t="shared" si="10"/>
        <v>ｲｼｻﾞﾜ ｶｽﾞﾔ</v>
      </c>
      <c r="O233" t="str">
        <f t="shared" si="11"/>
        <v>ISHIZAWA Kazuya (05)</v>
      </c>
      <c r="P233">
        <f>IFERROR(INDEX(リスト!$AE:$AE,MATCH($G233,リスト!$AD:$AD,0)),"")</f>
        <v>14</v>
      </c>
      <c r="Q233" t="str">
        <f>IFERROR(INDEX(リスト!$AH:$AH,MATCH($J233,リスト!$AG:$AG,0)),"")</f>
        <v>JPN</v>
      </c>
      <c r="R233" s="118" t="str">
        <f>IF($B233="","",TEXT(RIGHT($E233,6)*1000+COUNTIF($E$2:$E233,$E233),"000000000"))</f>
        <v>050531001</v>
      </c>
    </row>
    <row r="234" spans="1:18" customFormat="1" x14ac:dyDescent="0.45">
      <c r="A234" t="s">
        <v>139</v>
      </c>
      <c r="B234">
        <v>233</v>
      </c>
      <c r="C234" t="s">
        <v>3533</v>
      </c>
      <c r="D234" t="s">
        <v>3534</v>
      </c>
      <c r="E234">
        <v>20060106</v>
      </c>
      <c r="F234">
        <v>3</v>
      </c>
      <c r="G234" t="s">
        <v>4989</v>
      </c>
      <c r="H234" t="s">
        <v>4678</v>
      </c>
      <c r="I234" t="s">
        <v>228</v>
      </c>
      <c r="J234" t="s">
        <v>6497</v>
      </c>
      <c r="L234">
        <f>IFERROR(INDEX(所属情報!$E:$E,MATCH(男子登録情報!A234,所属情報!$A:$A,0)),"")</f>
        <v>492200</v>
      </c>
      <c r="M234" t="str">
        <f t="shared" si="9"/>
        <v>雨森　俊典 (3)</v>
      </c>
      <c r="N234" t="str">
        <f t="shared" si="10"/>
        <v>ｱﾒﾓﾘ ｼｭﾝｽｹ</v>
      </c>
      <c r="O234" t="str">
        <f t="shared" si="11"/>
        <v>AMEMORI Shunsuke (06)</v>
      </c>
      <c r="P234">
        <f>IFERROR(INDEX(リスト!$AE:$AE,MATCH($G234,リスト!$AD:$AD,0)),"")</f>
        <v>25</v>
      </c>
      <c r="Q234" t="str">
        <f>IFERROR(INDEX(リスト!$AH:$AH,MATCH($J234,リスト!$AG:$AG,0)),"")</f>
        <v>JPN</v>
      </c>
      <c r="R234" s="118" t="str">
        <f>IF($B234="","",TEXT(RIGHT($E234,6)*1000+COUNTIF($E$2:$E234,$E234),"000000000"))</f>
        <v>060106001</v>
      </c>
    </row>
    <row r="235" spans="1:18" customFormat="1" x14ac:dyDescent="0.45">
      <c r="A235" t="s">
        <v>139</v>
      </c>
      <c r="B235">
        <v>234</v>
      </c>
      <c r="C235" t="s">
        <v>3535</v>
      </c>
      <c r="D235" t="s">
        <v>3536</v>
      </c>
      <c r="E235">
        <v>20050411</v>
      </c>
      <c r="F235">
        <v>3</v>
      </c>
      <c r="G235" t="s">
        <v>4984</v>
      </c>
      <c r="H235" t="s">
        <v>323</v>
      </c>
      <c r="I235" t="s">
        <v>126</v>
      </c>
      <c r="J235" t="s">
        <v>6497</v>
      </c>
      <c r="L235">
        <f>IFERROR(INDEX(所属情報!$E:$E,MATCH(男子登録情報!A235,所属情報!$A:$A,0)),"")</f>
        <v>492200</v>
      </c>
      <c r="M235" t="str">
        <f t="shared" si="9"/>
        <v>谷　謙太朗 (3)</v>
      </c>
      <c r="N235" t="str">
        <f t="shared" si="10"/>
        <v>ﾀﾆ ｹﾝﾀﾛｳ</v>
      </c>
      <c r="O235" t="str">
        <f t="shared" si="11"/>
        <v>TANI Kentaro (05)</v>
      </c>
      <c r="P235">
        <f>IFERROR(INDEX(リスト!$AE:$AE,MATCH($G235,リスト!$AD:$AD,0)),"")</f>
        <v>49</v>
      </c>
      <c r="Q235" t="str">
        <f>IFERROR(INDEX(リスト!$AH:$AH,MATCH($J235,リスト!$AG:$AG,0)),"")</f>
        <v>JPN</v>
      </c>
      <c r="R235" s="118" t="str">
        <f>IF($B235="","",TEXT(RIGHT($E235,6)*1000+COUNTIF($E$2:$E235,$E235),"000000000"))</f>
        <v>050411002</v>
      </c>
    </row>
    <row r="236" spans="1:18" customFormat="1" x14ac:dyDescent="0.45">
      <c r="A236" t="s">
        <v>139</v>
      </c>
      <c r="B236">
        <v>235</v>
      </c>
      <c r="C236" t="s">
        <v>3537</v>
      </c>
      <c r="D236" t="s">
        <v>3538</v>
      </c>
      <c r="E236">
        <v>20050714</v>
      </c>
      <c r="F236">
        <v>3</v>
      </c>
      <c r="G236" t="s">
        <v>4975</v>
      </c>
      <c r="H236" t="s">
        <v>96</v>
      </c>
      <c r="I236" t="s">
        <v>53</v>
      </c>
      <c r="J236" t="s">
        <v>6497</v>
      </c>
      <c r="L236">
        <f>IFERROR(INDEX(所属情報!$E:$E,MATCH(男子登録情報!A236,所属情報!$A:$A,0)),"")</f>
        <v>492200</v>
      </c>
      <c r="M236" t="str">
        <f t="shared" si="9"/>
        <v>安藤　亘輝 (3)</v>
      </c>
      <c r="N236" t="str">
        <f t="shared" si="10"/>
        <v>ｱﾝﾄﾞｳ ｺｳｷ</v>
      </c>
      <c r="O236" t="str">
        <f t="shared" si="11"/>
        <v>ANDO Koki (05)</v>
      </c>
      <c r="P236">
        <f>IFERROR(INDEX(リスト!$AE:$AE,MATCH($G236,リスト!$AD:$AD,0)),"")</f>
        <v>28</v>
      </c>
      <c r="Q236" t="str">
        <f>IFERROR(INDEX(リスト!$AH:$AH,MATCH($J236,リスト!$AG:$AG,0)),"")</f>
        <v>JPN</v>
      </c>
      <c r="R236" s="118" t="str">
        <f>IF($B236="","",TEXT(RIGHT($E236,6)*1000+COUNTIF($E$2:$E236,$E236),"000000000"))</f>
        <v>050714001</v>
      </c>
    </row>
    <row r="237" spans="1:18" customFormat="1" x14ac:dyDescent="0.45">
      <c r="A237" t="s">
        <v>139</v>
      </c>
      <c r="B237">
        <v>236</v>
      </c>
      <c r="C237" t="s">
        <v>3539</v>
      </c>
      <c r="D237" t="s">
        <v>3540</v>
      </c>
      <c r="E237">
        <v>20050415</v>
      </c>
      <c r="F237">
        <v>3</v>
      </c>
      <c r="G237" t="s">
        <v>4985</v>
      </c>
      <c r="H237" t="s">
        <v>202</v>
      </c>
      <c r="I237" t="s">
        <v>62</v>
      </c>
      <c r="J237" t="s">
        <v>6497</v>
      </c>
      <c r="L237">
        <f>IFERROR(INDEX(所属情報!$E:$E,MATCH(男子登録情報!A237,所属情報!$A:$A,0)),"")</f>
        <v>492200</v>
      </c>
      <c r="M237" t="str">
        <f t="shared" si="9"/>
        <v>山口　翔 (3)</v>
      </c>
      <c r="N237" t="str">
        <f t="shared" si="10"/>
        <v>ﾔﾏｸﾞﾁ ｼｮｳ</v>
      </c>
      <c r="O237" t="str">
        <f t="shared" si="11"/>
        <v>YAMAGUCHI Sho (05)</v>
      </c>
      <c r="P237">
        <f>IFERROR(INDEX(リスト!$AE:$AE,MATCH($G237,リスト!$AD:$AD,0)),"")</f>
        <v>22</v>
      </c>
      <c r="Q237" t="str">
        <f>IFERROR(INDEX(リスト!$AH:$AH,MATCH($J237,リスト!$AG:$AG,0)),"")</f>
        <v>JPN</v>
      </c>
      <c r="R237" s="118" t="str">
        <f>IF($B237="","",TEXT(RIGHT($E237,6)*1000+COUNTIF($E$2:$E237,$E237),"000000000"))</f>
        <v>050415001</v>
      </c>
    </row>
    <row r="238" spans="1:18" customFormat="1" x14ac:dyDescent="0.45">
      <c r="A238" t="s">
        <v>139</v>
      </c>
      <c r="B238">
        <v>237</v>
      </c>
      <c r="C238" t="s">
        <v>5107</v>
      </c>
      <c r="D238" t="s">
        <v>3541</v>
      </c>
      <c r="E238">
        <v>20050906</v>
      </c>
      <c r="F238">
        <v>3</v>
      </c>
      <c r="G238" t="s">
        <v>4982</v>
      </c>
      <c r="H238" t="s">
        <v>4679</v>
      </c>
      <c r="I238" t="s">
        <v>3035</v>
      </c>
      <c r="J238" t="s">
        <v>6497</v>
      </c>
      <c r="L238">
        <f>IFERROR(INDEX(所属情報!$E:$E,MATCH(男子登録情報!A238,所属情報!$A:$A,0)),"")</f>
        <v>492200</v>
      </c>
      <c r="M238" t="str">
        <f t="shared" si="9"/>
        <v>藤﨑　連汰 (3)</v>
      </c>
      <c r="N238" t="str">
        <f t="shared" si="10"/>
        <v>ﾌｼﾞｻｷ ﾚﾝﾀ</v>
      </c>
      <c r="O238" t="str">
        <f t="shared" si="11"/>
        <v>FUJISAKI Renta (05)</v>
      </c>
      <c r="P238">
        <f>IFERROR(INDEX(リスト!$AE:$AE,MATCH($G238,リスト!$AD:$AD,0)),"")</f>
        <v>26</v>
      </c>
      <c r="Q238" t="str">
        <f>IFERROR(INDEX(リスト!$AH:$AH,MATCH($J238,リスト!$AG:$AG,0)),"")</f>
        <v>JPN</v>
      </c>
      <c r="R238" s="118" t="str">
        <f>IF($B238="","",TEXT(RIGHT($E238,6)*1000+COUNTIF($E$2:$E238,$E238),"000000000"))</f>
        <v>050906001</v>
      </c>
    </row>
    <row r="239" spans="1:18" customFormat="1" x14ac:dyDescent="0.45">
      <c r="A239" t="s">
        <v>139</v>
      </c>
      <c r="B239">
        <v>238</v>
      </c>
      <c r="C239" t="s">
        <v>3542</v>
      </c>
      <c r="D239" t="s">
        <v>3543</v>
      </c>
      <c r="E239">
        <v>20060704</v>
      </c>
      <c r="F239">
        <v>2</v>
      </c>
      <c r="G239" t="s">
        <v>4976</v>
      </c>
      <c r="H239" t="s">
        <v>79</v>
      </c>
      <c r="I239" t="s">
        <v>4680</v>
      </c>
      <c r="J239" t="s">
        <v>6497</v>
      </c>
      <c r="L239">
        <f>IFERROR(INDEX(所属情報!$E:$E,MATCH(男子登録情報!A239,所属情報!$A:$A,0)),"")</f>
        <v>492200</v>
      </c>
      <c r="M239" t="str">
        <f t="shared" si="9"/>
        <v>大野　和晴 (2)</v>
      </c>
      <c r="N239" t="str">
        <f t="shared" si="10"/>
        <v>ｵｵﾉ ｶｽﾞﾊﾙ</v>
      </c>
      <c r="O239" t="str">
        <f t="shared" si="11"/>
        <v>ONO Kazuharu (06)</v>
      </c>
      <c r="P239">
        <f>IFERROR(INDEX(リスト!$AE:$AE,MATCH($G239,リスト!$AD:$AD,0)),"")</f>
        <v>27</v>
      </c>
      <c r="Q239" t="str">
        <f>IFERROR(INDEX(リスト!$AH:$AH,MATCH($J239,リスト!$AG:$AG,0)),"")</f>
        <v>JPN</v>
      </c>
      <c r="R239" s="118" t="str">
        <f>IF($B239="","",TEXT(RIGHT($E239,6)*1000+COUNTIF($E$2:$E239,$E239),"000000000"))</f>
        <v>060704002</v>
      </c>
    </row>
    <row r="240" spans="1:18" customFormat="1" x14ac:dyDescent="0.45">
      <c r="A240" t="s">
        <v>139</v>
      </c>
      <c r="B240">
        <v>239</v>
      </c>
      <c r="C240" t="s">
        <v>3544</v>
      </c>
      <c r="D240" t="s">
        <v>3545</v>
      </c>
      <c r="E240">
        <v>20061106</v>
      </c>
      <c r="F240">
        <v>2</v>
      </c>
      <c r="G240" t="s">
        <v>4985</v>
      </c>
      <c r="H240" t="s">
        <v>4681</v>
      </c>
      <c r="I240" t="s">
        <v>32</v>
      </c>
      <c r="J240" t="s">
        <v>6497</v>
      </c>
      <c r="L240">
        <f>IFERROR(INDEX(所属情報!$E:$E,MATCH(男子登録情報!A240,所属情報!$A:$A,0)),"")</f>
        <v>492200</v>
      </c>
      <c r="M240" t="str">
        <f t="shared" si="9"/>
        <v>金原　優也 (2)</v>
      </c>
      <c r="N240" t="str">
        <f t="shared" si="10"/>
        <v>ｷﾝﾊﾞﾗ ﾕｳﾔ</v>
      </c>
      <c r="O240" t="str">
        <f t="shared" si="11"/>
        <v>KINBARA Yuya (06)</v>
      </c>
      <c r="P240">
        <f>IFERROR(INDEX(リスト!$AE:$AE,MATCH($G240,リスト!$AD:$AD,0)),"")</f>
        <v>22</v>
      </c>
      <c r="Q240" t="str">
        <f>IFERROR(INDEX(リスト!$AH:$AH,MATCH($J240,リスト!$AG:$AG,0)),"")</f>
        <v>JPN</v>
      </c>
      <c r="R240" s="118" t="str">
        <f>IF($B240="","",TEXT(RIGHT($E240,6)*1000+COUNTIF($E$2:$E240,$E240),"000000000"))</f>
        <v>061106001</v>
      </c>
    </row>
    <row r="241" spans="1:18" customFormat="1" x14ac:dyDescent="0.45">
      <c r="A241" t="s">
        <v>139</v>
      </c>
      <c r="B241">
        <v>240</v>
      </c>
      <c r="C241" t="s">
        <v>3546</v>
      </c>
      <c r="D241" t="s">
        <v>3547</v>
      </c>
      <c r="E241">
        <v>20061104</v>
      </c>
      <c r="F241">
        <v>2</v>
      </c>
      <c r="G241" t="s">
        <v>4979</v>
      </c>
      <c r="H241" t="s">
        <v>282</v>
      </c>
      <c r="I241" t="s">
        <v>356</v>
      </c>
      <c r="J241" t="s">
        <v>6497</v>
      </c>
      <c r="L241">
        <f>IFERROR(INDEX(所属情報!$E:$E,MATCH(男子登録情報!A241,所属情報!$A:$A,0)),"")</f>
        <v>492200</v>
      </c>
      <c r="M241" t="str">
        <f t="shared" si="9"/>
        <v>和田　拓真 (2)</v>
      </c>
      <c r="N241" t="str">
        <f t="shared" si="10"/>
        <v>ﾜﾀﾞ ﾀｸﾏ</v>
      </c>
      <c r="O241" t="str">
        <f t="shared" si="11"/>
        <v>WADA Takuma (06)</v>
      </c>
      <c r="P241">
        <f>IFERROR(INDEX(リスト!$AE:$AE,MATCH($G241,リスト!$AD:$AD,0)),"")</f>
        <v>29</v>
      </c>
      <c r="Q241" t="str">
        <f>IFERROR(INDEX(リスト!$AH:$AH,MATCH($J241,リスト!$AG:$AG,0)),"")</f>
        <v>JPN</v>
      </c>
      <c r="R241" s="118" t="str">
        <f>IF($B241="","",TEXT(RIGHT($E241,6)*1000+COUNTIF($E$2:$E241,$E241),"000000000"))</f>
        <v>061104001</v>
      </c>
    </row>
    <row r="242" spans="1:18" customFormat="1" x14ac:dyDescent="0.45">
      <c r="A242" t="s">
        <v>139</v>
      </c>
      <c r="B242">
        <v>241</v>
      </c>
      <c r="C242" t="s">
        <v>3548</v>
      </c>
      <c r="D242" t="s">
        <v>3549</v>
      </c>
      <c r="E242">
        <v>20060517</v>
      </c>
      <c r="F242">
        <v>2</v>
      </c>
      <c r="G242" t="s">
        <v>4975</v>
      </c>
      <c r="H242" t="s">
        <v>4682</v>
      </c>
      <c r="I242" t="s">
        <v>538</v>
      </c>
      <c r="J242" t="s">
        <v>6497</v>
      </c>
      <c r="L242">
        <f>IFERROR(INDEX(所属情報!$E:$E,MATCH(男子登録情報!A242,所属情報!$A:$A,0)),"")</f>
        <v>492200</v>
      </c>
      <c r="M242" t="str">
        <f t="shared" si="9"/>
        <v>白髭　怜士 (2)</v>
      </c>
      <c r="N242" t="str">
        <f t="shared" si="10"/>
        <v>ｼﾗﾋｹﾞ ﾚｲｼﾞ</v>
      </c>
      <c r="O242" t="str">
        <f t="shared" si="11"/>
        <v>SHIRAHIGE Reiji (06)</v>
      </c>
      <c r="P242">
        <f>IFERROR(INDEX(リスト!$AE:$AE,MATCH($G242,リスト!$AD:$AD,0)),"")</f>
        <v>28</v>
      </c>
      <c r="Q242" t="str">
        <f>IFERROR(INDEX(リスト!$AH:$AH,MATCH($J242,リスト!$AG:$AG,0)),"")</f>
        <v>JPN</v>
      </c>
      <c r="R242" s="118" t="str">
        <f>IF($B242="","",TEXT(RIGHT($E242,6)*1000+COUNTIF($E$2:$E242,$E242),"000000000"))</f>
        <v>060517001</v>
      </c>
    </row>
    <row r="243" spans="1:18" customFormat="1" x14ac:dyDescent="0.45">
      <c r="A243" t="s">
        <v>139</v>
      </c>
      <c r="B243">
        <v>242</v>
      </c>
      <c r="C243" t="s">
        <v>3550</v>
      </c>
      <c r="D243" t="s">
        <v>5108</v>
      </c>
      <c r="E243">
        <v>20060611</v>
      </c>
      <c r="F243">
        <v>2</v>
      </c>
      <c r="G243" t="s">
        <v>5093</v>
      </c>
      <c r="H243" t="s">
        <v>6957</v>
      </c>
      <c r="I243" t="s">
        <v>6958</v>
      </c>
      <c r="J243" t="s">
        <v>6497</v>
      </c>
      <c r="L243">
        <f>IFERROR(INDEX(所属情報!$E:$E,MATCH(男子登録情報!A243,所属情報!$A:$A,0)),"")</f>
        <v>492200</v>
      </c>
      <c r="M243" t="str">
        <f t="shared" si="9"/>
        <v>三森　咲大朗 (2)</v>
      </c>
      <c r="N243" t="str">
        <f t="shared" si="10"/>
        <v>ﾐﾂﾓﾘ ｻｸﾀﾛｳ</v>
      </c>
      <c r="O243" t="str">
        <f t="shared" si="11"/>
        <v>MITSUMORI Sakutaro (06)</v>
      </c>
      <c r="P243">
        <f>IFERROR(INDEX(リスト!$AE:$AE,MATCH($G243,リスト!$AD:$AD,0)),"")</f>
        <v>45</v>
      </c>
      <c r="Q243" t="str">
        <f>IFERROR(INDEX(リスト!$AH:$AH,MATCH($J243,リスト!$AG:$AG,0)),"")</f>
        <v>JPN</v>
      </c>
      <c r="R243" s="118" t="str">
        <f>IF($B243="","",TEXT(RIGHT($E243,6)*1000+COUNTIF($E$2:$E243,$E243),"000000000"))</f>
        <v>060611001</v>
      </c>
    </row>
    <row r="244" spans="1:18" customFormat="1" x14ac:dyDescent="0.45">
      <c r="A244" t="s">
        <v>139</v>
      </c>
      <c r="B244">
        <v>243</v>
      </c>
      <c r="C244" t="s">
        <v>3551</v>
      </c>
      <c r="D244" t="s">
        <v>3552</v>
      </c>
      <c r="E244">
        <v>20070317</v>
      </c>
      <c r="F244">
        <v>2</v>
      </c>
      <c r="G244" t="s">
        <v>4984</v>
      </c>
      <c r="H244" t="s">
        <v>162</v>
      </c>
      <c r="I244" t="s">
        <v>462</v>
      </c>
      <c r="J244" t="s">
        <v>6497</v>
      </c>
      <c r="L244">
        <f>IFERROR(INDEX(所属情報!$E:$E,MATCH(男子登録情報!A244,所属情報!$A:$A,0)),"")</f>
        <v>492200</v>
      </c>
      <c r="M244" t="str">
        <f t="shared" si="9"/>
        <v>近藤　謙心 (2)</v>
      </c>
      <c r="N244" t="str">
        <f t="shared" si="10"/>
        <v>ｺﾝﾄﾞｳ ｹﾝｼﾝ</v>
      </c>
      <c r="O244" t="str">
        <f t="shared" si="11"/>
        <v>KONDO Kenshin (07)</v>
      </c>
      <c r="P244">
        <f>IFERROR(INDEX(リスト!$AE:$AE,MATCH($G244,リスト!$AD:$AD,0)),"")</f>
        <v>49</v>
      </c>
      <c r="Q244" t="str">
        <f>IFERROR(INDEX(リスト!$AH:$AH,MATCH($J244,リスト!$AG:$AG,0)),"")</f>
        <v>JPN</v>
      </c>
      <c r="R244" s="118" t="str">
        <f>IF($B244="","",TEXT(RIGHT($E244,6)*1000+COUNTIF($E$2:$E244,$E244),"000000000"))</f>
        <v>070317001</v>
      </c>
    </row>
    <row r="245" spans="1:18" customFormat="1" x14ac:dyDescent="0.45">
      <c r="A245" t="s">
        <v>139</v>
      </c>
      <c r="B245">
        <v>244</v>
      </c>
      <c r="C245" t="s">
        <v>5109</v>
      </c>
      <c r="D245" t="s">
        <v>5110</v>
      </c>
      <c r="E245">
        <v>20060626</v>
      </c>
      <c r="F245">
        <v>2</v>
      </c>
      <c r="G245" t="s">
        <v>4982</v>
      </c>
      <c r="H245" t="s">
        <v>6959</v>
      </c>
      <c r="I245" t="s">
        <v>241</v>
      </c>
      <c r="J245" t="s">
        <v>6497</v>
      </c>
      <c r="L245">
        <f>IFERROR(INDEX(所属情報!$E:$E,MATCH(男子登録情報!A245,所属情報!$A:$A,0)),"")</f>
        <v>492200</v>
      </c>
      <c r="M245" t="str">
        <f t="shared" si="9"/>
        <v>矢谷　隆斗 (2)</v>
      </c>
      <c r="N245" t="str">
        <f t="shared" si="10"/>
        <v>ﾔﾀﾆ ﾘｭｳﾄ</v>
      </c>
      <c r="O245" t="str">
        <f t="shared" si="11"/>
        <v>YATANI Ryuto (06)</v>
      </c>
      <c r="P245">
        <f>IFERROR(INDEX(リスト!$AE:$AE,MATCH($G245,リスト!$AD:$AD,0)),"")</f>
        <v>26</v>
      </c>
      <c r="Q245" t="str">
        <f>IFERROR(INDEX(リスト!$AH:$AH,MATCH($J245,リスト!$AG:$AG,0)),"")</f>
        <v>JPN</v>
      </c>
      <c r="R245" s="118" t="str">
        <f>IF($B245="","",TEXT(RIGHT($E245,6)*1000+COUNTIF($E$2:$E245,$E245),"000000000"))</f>
        <v>060626001</v>
      </c>
    </row>
    <row r="246" spans="1:18" customFormat="1" x14ac:dyDescent="0.45">
      <c r="A246" t="s">
        <v>139</v>
      </c>
      <c r="B246">
        <v>245</v>
      </c>
      <c r="C246" t="s">
        <v>5111</v>
      </c>
      <c r="D246" t="s">
        <v>5112</v>
      </c>
      <c r="E246">
        <v>20070219</v>
      </c>
      <c r="F246">
        <v>2</v>
      </c>
      <c r="G246" t="s">
        <v>5099</v>
      </c>
      <c r="H246" t="s">
        <v>37</v>
      </c>
      <c r="I246" t="s">
        <v>110</v>
      </c>
      <c r="J246" t="s">
        <v>6497</v>
      </c>
      <c r="L246">
        <f>IFERROR(INDEX(所属情報!$E:$E,MATCH(男子登録情報!A246,所属情報!$A:$A,0)),"")</f>
        <v>492200</v>
      </c>
      <c r="M246" t="str">
        <f t="shared" si="9"/>
        <v>山田　翔月 (2)</v>
      </c>
      <c r="N246" t="str">
        <f t="shared" si="10"/>
        <v>ﾔﾏﾀﾞ ｶﾂﾞｷ</v>
      </c>
      <c r="O246" t="str">
        <f t="shared" si="11"/>
        <v>YAMADA Kazuki (07)</v>
      </c>
      <c r="P246">
        <f>IFERROR(INDEX(リスト!$AE:$AE,MATCH($G246,リスト!$AD:$AD,0)),"")</f>
        <v>21</v>
      </c>
      <c r="Q246" t="str">
        <f>IFERROR(INDEX(リスト!$AH:$AH,MATCH($J246,リスト!$AG:$AG,0)),"")</f>
        <v>JPN</v>
      </c>
      <c r="R246" s="118" t="str">
        <f>IF($B246="","",TEXT(RIGHT($E246,6)*1000+COUNTIF($E$2:$E246,$E246),"000000000"))</f>
        <v>070219001</v>
      </c>
    </row>
    <row r="247" spans="1:18" customFormat="1" x14ac:dyDescent="0.45">
      <c r="A247" t="s">
        <v>139</v>
      </c>
      <c r="B247">
        <v>246</v>
      </c>
      <c r="C247" t="s">
        <v>5113</v>
      </c>
      <c r="D247" t="s">
        <v>5114</v>
      </c>
      <c r="E247">
        <v>20061128</v>
      </c>
      <c r="F247">
        <v>2</v>
      </c>
      <c r="G247" t="s">
        <v>5105</v>
      </c>
      <c r="H247" t="s">
        <v>329</v>
      </c>
      <c r="I247" t="s">
        <v>417</v>
      </c>
      <c r="J247" t="s">
        <v>6497</v>
      </c>
      <c r="L247">
        <f>IFERROR(INDEX(所属情報!$E:$E,MATCH(男子登録情報!A247,所属情報!$A:$A,0)),"")</f>
        <v>492200</v>
      </c>
      <c r="M247" t="str">
        <f t="shared" si="9"/>
        <v>末永　智士 (2)</v>
      </c>
      <c r="N247" t="str">
        <f t="shared" si="10"/>
        <v>ｽｴﾅｶﾞ ｻﾄｼ</v>
      </c>
      <c r="O247" t="str">
        <f t="shared" si="11"/>
        <v>SUENAGA Satoshi (06)</v>
      </c>
      <c r="P247">
        <f>IFERROR(INDEX(リスト!$AE:$AE,MATCH($G247,リスト!$AD:$AD,0)),"")</f>
        <v>24</v>
      </c>
      <c r="Q247" t="str">
        <f>IFERROR(INDEX(リスト!$AH:$AH,MATCH($J247,リスト!$AG:$AG,0)),"")</f>
        <v>JPN</v>
      </c>
      <c r="R247" s="118" t="str">
        <f>IF($B247="","",TEXT(RIGHT($E247,6)*1000+COUNTIF($E$2:$E247,$E247),"000000000"))</f>
        <v>061128001</v>
      </c>
    </row>
    <row r="248" spans="1:18" customFormat="1" x14ac:dyDescent="0.45">
      <c r="A248" t="s">
        <v>139</v>
      </c>
      <c r="B248">
        <v>247</v>
      </c>
      <c r="C248" t="s">
        <v>5115</v>
      </c>
      <c r="D248" t="s">
        <v>5116</v>
      </c>
      <c r="E248">
        <v>20061229</v>
      </c>
      <c r="F248">
        <v>2</v>
      </c>
      <c r="G248" t="s">
        <v>4983</v>
      </c>
      <c r="H248" t="s">
        <v>6960</v>
      </c>
      <c r="I248" t="s">
        <v>431</v>
      </c>
      <c r="J248" t="s">
        <v>6497</v>
      </c>
      <c r="L248">
        <f>IFERROR(INDEX(所属情報!$E:$E,MATCH(男子登録情報!A248,所属情報!$A:$A,0)),"")</f>
        <v>492200</v>
      </c>
      <c r="M248" t="str">
        <f t="shared" si="9"/>
        <v>地主　怜央 (2)</v>
      </c>
      <c r="N248" t="str">
        <f t="shared" si="10"/>
        <v>ｼﾞﾇｼ ﾚｵ</v>
      </c>
      <c r="O248" t="str">
        <f t="shared" si="11"/>
        <v>JINUSHI Reo (06)</v>
      </c>
      <c r="P248">
        <f>IFERROR(INDEX(リスト!$AE:$AE,MATCH($G248,リスト!$AD:$AD,0)),"")</f>
        <v>23</v>
      </c>
      <c r="Q248" t="str">
        <f>IFERROR(INDEX(リスト!$AH:$AH,MATCH($J248,リスト!$AG:$AG,0)),"")</f>
        <v>JPN</v>
      </c>
      <c r="R248" s="118" t="str">
        <f>IF($B248="","",TEXT(RIGHT($E248,6)*1000+COUNTIF($E$2:$E248,$E248),"000000000"))</f>
        <v>061229001</v>
      </c>
    </row>
    <row r="249" spans="1:18" customFormat="1" x14ac:dyDescent="0.45">
      <c r="A249" t="s">
        <v>139</v>
      </c>
      <c r="B249">
        <v>248</v>
      </c>
      <c r="C249" t="s">
        <v>5117</v>
      </c>
      <c r="D249" t="s">
        <v>5118</v>
      </c>
      <c r="E249">
        <v>20060728</v>
      </c>
      <c r="F249">
        <v>2</v>
      </c>
      <c r="G249" t="s">
        <v>5119</v>
      </c>
      <c r="H249" t="s">
        <v>272</v>
      </c>
      <c r="I249" t="s">
        <v>64</v>
      </c>
      <c r="J249" t="s">
        <v>6497</v>
      </c>
      <c r="L249">
        <f>IFERROR(INDEX(所属情報!$E:$E,MATCH(男子登録情報!A249,所属情報!$A:$A,0)),"")</f>
        <v>492200</v>
      </c>
      <c r="M249" t="str">
        <f t="shared" si="9"/>
        <v>橋本　康汰 (2)</v>
      </c>
      <c r="N249" t="str">
        <f t="shared" si="10"/>
        <v>ﾊｼﾓﾄ ｺｳﾀ</v>
      </c>
      <c r="O249" t="str">
        <f t="shared" si="11"/>
        <v>HASHIMOTO Kota (06)</v>
      </c>
      <c r="P249">
        <f>IFERROR(INDEX(リスト!$AE:$AE,MATCH($G249,リスト!$AD:$AD,0)),"")</f>
        <v>38</v>
      </c>
      <c r="Q249" t="str">
        <f>IFERROR(INDEX(リスト!$AH:$AH,MATCH($J249,リスト!$AG:$AG,0)),"")</f>
        <v>JPN</v>
      </c>
      <c r="R249" s="118" t="str">
        <f>IF($B249="","",TEXT(RIGHT($E249,6)*1000+COUNTIF($E$2:$E249,$E249),"000000000"))</f>
        <v>060728001</v>
      </c>
    </row>
    <row r="250" spans="1:18" customFormat="1" x14ac:dyDescent="0.45">
      <c r="A250" t="s">
        <v>139</v>
      </c>
      <c r="B250">
        <v>249</v>
      </c>
      <c r="C250" t="s">
        <v>5120</v>
      </c>
      <c r="D250" t="s">
        <v>5121</v>
      </c>
      <c r="E250">
        <v>20060516</v>
      </c>
      <c r="F250">
        <v>2</v>
      </c>
      <c r="G250" t="s">
        <v>4985</v>
      </c>
      <c r="H250" t="s">
        <v>248</v>
      </c>
      <c r="I250" t="s">
        <v>153</v>
      </c>
      <c r="J250" t="s">
        <v>6497</v>
      </c>
      <c r="L250">
        <f>IFERROR(INDEX(所属情報!$E:$E,MATCH(男子登録情報!A250,所属情報!$A:$A,0)),"")</f>
        <v>492200</v>
      </c>
      <c r="M250" t="str">
        <f t="shared" si="9"/>
        <v>森下　開陸 (2)</v>
      </c>
      <c r="N250" t="str">
        <f t="shared" si="10"/>
        <v>ﾓﾘｼﾀ ｶｲﾘ</v>
      </c>
      <c r="O250" t="str">
        <f t="shared" si="11"/>
        <v>MORISHITA Kairi (06)</v>
      </c>
      <c r="P250">
        <f>IFERROR(INDEX(リスト!$AE:$AE,MATCH($G250,リスト!$AD:$AD,0)),"")</f>
        <v>22</v>
      </c>
      <c r="Q250" t="str">
        <f>IFERROR(INDEX(リスト!$AH:$AH,MATCH($J250,リスト!$AG:$AG,0)),"")</f>
        <v>JPN</v>
      </c>
      <c r="R250" s="118" t="str">
        <f>IF($B250="","",TEXT(RIGHT($E250,6)*1000+COUNTIF($E$2:$E250,$E250),"000000000"))</f>
        <v>060516001</v>
      </c>
    </row>
    <row r="251" spans="1:18" customFormat="1" x14ac:dyDescent="0.45">
      <c r="A251" t="s">
        <v>139</v>
      </c>
      <c r="B251">
        <v>250</v>
      </c>
      <c r="C251" t="s">
        <v>5122</v>
      </c>
      <c r="D251" t="s">
        <v>5123</v>
      </c>
      <c r="E251">
        <v>20061017</v>
      </c>
      <c r="F251">
        <v>2</v>
      </c>
      <c r="G251" t="s">
        <v>4985</v>
      </c>
      <c r="H251" t="s">
        <v>348</v>
      </c>
      <c r="I251" t="s">
        <v>2986</v>
      </c>
      <c r="J251" t="s">
        <v>6497</v>
      </c>
      <c r="L251">
        <f>IFERROR(INDEX(所属情報!$E:$E,MATCH(男子登録情報!A251,所属情報!$A:$A,0)),"")</f>
        <v>492200</v>
      </c>
      <c r="M251" t="str">
        <f t="shared" si="9"/>
        <v>水野　颯也 (2)</v>
      </c>
      <c r="N251" t="str">
        <f t="shared" si="10"/>
        <v>ﾐｽﾞﾉ ｿｳﾔ</v>
      </c>
      <c r="O251" t="str">
        <f t="shared" si="11"/>
        <v>MIZUNO Soya (06)</v>
      </c>
      <c r="P251">
        <f>IFERROR(INDEX(リスト!$AE:$AE,MATCH($G251,リスト!$AD:$AD,0)),"")</f>
        <v>22</v>
      </c>
      <c r="Q251" t="str">
        <f>IFERROR(INDEX(リスト!$AH:$AH,MATCH($J251,リスト!$AG:$AG,0)),"")</f>
        <v>JPN</v>
      </c>
      <c r="R251" s="118" t="str">
        <f>IF($B251="","",TEXT(RIGHT($E251,6)*1000+COUNTIF($E$2:$E251,$E251),"000000000"))</f>
        <v>061017001</v>
      </c>
    </row>
    <row r="252" spans="1:18" customFormat="1" x14ac:dyDescent="0.45">
      <c r="A252" t="s">
        <v>139</v>
      </c>
      <c r="B252">
        <v>251</v>
      </c>
      <c r="C252" t="s">
        <v>5124</v>
      </c>
      <c r="D252" t="s">
        <v>5125</v>
      </c>
      <c r="E252">
        <v>20060717</v>
      </c>
      <c r="F252">
        <v>2</v>
      </c>
      <c r="G252" t="s">
        <v>5099</v>
      </c>
      <c r="H252" t="s">
        <v>6961</v>
      </c>
      <c r="I252" t="s">
        <v>256</v>
      </c>
      <c r="J252" t="s">
        <v>6497</v>
      </c>
      <c r="L252">
        <f>IFERROR(INDEX(所属情報!$E:$E,MATCH(男子登録情報!A252,所属情報!$A:$A,0)),"")</f>
        <v>492200</v>
      </c>
      <c r="M252" t="str">
        <f t="shared" si="9"/>
        <v>岩崎　蒼史 (2)</v>
      </c>
      <c r="N252" t="str">
        <f t="shared" si="10"/>
        <v>ｲﾜｻﾞｷ ｿｳｼ</v>
      </c>
      <c r="O252" t="str">
        <f t="shared" si="11"/>
        <v>IWAZAKI Soshi (06)</v>
      </c>
      <c r="P252">
        <f>IFERROR(INDEX(リスト!$AE:$AE,MATCH($G252,リスト!$AD:$AD,0)),"")</f>
        <v>21</v>
      </c>
      <c r="Q252" t="str">
        <f>IFERROR(INDEX(リスト!$AH:$AH,MATCH($J252,リスト!$AG:$AG,0)),"")</f>
        <v>JPN</v>
      </c>
      <c r="R252" s="118" t="str">
        <f>IF($B252="","",TEXT(RIGHT($E252,6)*1000+COUNTIF($E$2:$E252,$E252),"000000000"))</f>
        <v>060717001</v>
      </c>
    </row>
    <row r="253" spans="1:18" customFormat="1" x14ac:dyDescent="0.45">
      <c r="A253" t="s">
        <v>139</v>
      </c>
      <c r="B253">
        <v>252</v>
      </c>
      <c r="C253" t="s">
        <v>5126</v>
      </c>
      <c r="D253" t="s">
        <v>5127</v>
      </c>
      <c r="E253">
        <v>20060825</v>
      </c>
      <c r="F253">
        <v>2</v>
      </c>
      <c r="G253" t="s">
        <v>5102</v>
      </c>
      <c r="H253" t="s">
        <v>29</v>
      </c>
      <c r="I253" t="s">
        <v>2929</v>
      </c>
      <c r="J253" t="s">
        <v>6497</v>
      </c>
      <c r="L253">
        <f>IFERROR(INDEX(所属情報!$E:$E,MATCH(男子登録情報!A253,所属情報!$A:$A,0)),"")</f>
        <v>492200</v>
      </c>
      <c r="M253" t="str">
        <f t="shared" si="9"/>
        <v>岡田　昂明 (2)</v>
      </c>
      <c r="N253" t="str">
        <f t="shared" si="10"/>
        <v>ｵｶﾀﾞ ｺｳﾒｲ</v>
      </c>
      <c r="O253" t="str">
        <f t="shared" si="11"/>
        <v>OKADA Komei (06)</v>
      </c>
      <c r="P253">
        <f>IFERROR(INDEX(リスト!$AE:$AE,MATCH($G253,リスト!$AD:$AD,0)),"")</f>
        <v>44</v>
      </c>
      <c r="Q253" t="str">
        <f>IFERROR(INDEX(リスト!$AH:$AH,MATCH($J253,リスト!$AG:$AG,0)),"")</f>
        <v>JPN</v>
      </c>
      <c r="R253" s="118" t="str">
        <f>IF($B253="","",TEXT(RIGHT($E253,6)*1000+COUNTIF($E$2:$E253,$E253),"000000000"))</f>
        <v>060825001</v>
      </c>
    </row>
    <row r="254" spans="1:18" customFormat="1" x14ac:dyDescent="0.45">
      <c r="A254" t="s">
        <v>139</v>
      </c>
      <c r="B254">
        <v>253</v>
      </c>
      <c r="C254" t="s">
        <v>5128</v>
      </c>
      <c r="D254" t="s">
        <v>5129</v>
      </c>
      <c r="E254">
        <v>20061001</v>
      </c>
      <c r="F254">
        <v>2</v>
      </c>
      <c r="G254" t="s">
        <v>4984</v>
      </c>
      <c r="H254" t="s">
        <v>2925</v>
      </c>
      <c r="I254" t="s">
        <v>1335</v>
      </c>
      <c r="J254" t="s">
        <v>6497</v>
      </c>
      <c r="L254">
        <f>IFERROR(INDEX(所属情報!$E:$E,MATCH(男子登録情報!A254,所属情報!$A:$A,0)),"")</f>
        <v>492200</v>
      </c>
      <c r="M254" t="str">
        <f t="shared" si="9"/>
        <v>野口　蓮斗 (2)</v>
      </c>
      <c r="N254" t="str">
        <f t="shared" si="10"/>
        <v>ﾉｸﾞﾁ ﾚﾝﾄ</v>
      </c>
      <c r="O254" t="str">
        <f t="shared" si="11"/>
        <v>NOGUCHI Rento (06)</v>
      </c>
      <c r="P254">
        <f>IFERROR(INDEX(リスト!$AE:$AE,MATCH($G254,リスト!$AD:$AD,0)),"")</f>
        <v>49</v>
      </c>
      <c r="Q254" t="str">
        <f>IFERROR(INDEX(リスト!$AH:$AH,MATCH($J254,リスト!$AG:$AG,0)),"")</f>
        <v>JPN</v>
      </c>
      <c r="R254" s="118" t="str">
        <f>IF($B254="","",TEXT(RIGHT($E254,6)*1000+COUNTIF($E$2:$E254,$E254),"000000000"))</f>
        <v>061001001</v>
      </c>
    </row>
    <row r="255" spans="1:18" customFormat="1" x14ac:dyDescent="0.45">
      <c r="A255" t="s">
        <v>139</v>
      </c>
      <c r="B255">
        <v>254</v>
      </c>
      <c r="C255" t="s">
        <v>5130</v>
      </c>
      <c r="D255" t="s">
        <v>5131</v>
      </c>
      <c r="E255">
        <v>20020824</v>
      </c>
      <c r="F255" t="s">
        <v>381</v>
      </c>
      <c r="G255" t="s">
        <v>4982</v>
      </c>
      <c r="H255" t="s">
        <v>772</v>
      </c>
      <c r="I255" t="s">
        <v>6962</v>
      </c>
      <c r="J255" t="s">
        <v>6497</v>
      </c>
      <c r="L255">
        <f>IFERROR(INDEX(所属情報!$E:$E,MATCH(男子登録情報!A255,所属情報!$A:$A,0)),"")</f>
        <v>492200</v>
      </c>
      <c r="M255" t="str">
        <f t="shared" si="9"/>
        <v>廣畑　来夢 (M2)</v>
      </c>
      <c r="N255" t="str">
        <f t="shared" si="10"/>
        <v>ﾋﾛﾊﾀ ﾗｲﾑ</v>
      </c>
      <c r="O255" t="str">
        <f t="shared" si="11"/>
        <v>HIROHATA Raimu (02)</v>
      </c>
      <c r="P255">
        <f>IFERROR(INDEX(リスト!$AE:$AE,MATCH($G255,リスト!$AD:$AD,0)),"")</f>
        <v>26</v>
      </c>
      <c r="Q255" t="str">
        <f>IFERROR(INDEX(リスト!$AH:$AH,MATCH($J255,リスト!$AG:$AG,0)),"")</f>
        <v>JPN</v>
      </c>
      <c r="R255" s="118" t="str">
        <f>IF($B255="","",TEXT(RIGHT($E255,6)*1000+COUNTIF($E$2:$E255,$E255),"000000000"))</f>
        <v>020824001</v>
      </c>
    </row>
    <row r="256" spans="1:18" customFormat="1" x14ac:dyDescent="0.45">
      <c r="A256" t="s">
        <v>139</v>
      </c>
      <c r="B256">
        <v>255</v>
      </c>
      <c r="C256" t="s">
        <v>5132</v>
      </c>
      <c r="D256" t="s">
        <v>5133</v>
      </c>
      <c r="E256">
        <v>20060913</v>
      </c>
      <c r="F256">
        <v>2</v>
      </c>
      <c r="G256" t="s">
        <v>5099</v>
      </c>
      <c r="H256" t="s">
        <v>305</v>
      </c>
      <c r="I256" t="s">
        <v>35</v>
      </c>
      <c r="J256" t="s">
        <v>6497</v>
      </c>
      <c r="L256">
        <f>IFERROR(INDEX(所属情報!$E:$E,MATCH(男子登録情報!A256,所属情報!$A:$A,0)),"")</f>
        <v>492200</v>
      </c>
      <c r="M256" t="str">
        <f t="shared" si="9"/>
        <v>森　悠貴 (2)</v>
      </c>
      <c r="N256" t="str">
        <f t="shared" si="10"/>
        <v>ﾓﾘ ﾕｳｷ</v>
      </c>
      <c r="O256" t="str">
        <f t="shared" si="11"/>
        <v>MORI Yuki (06)</v>
      </c>
      <c r="P256">
        <f>IFERROR(INDEX(リスト!$AE:$AE,MATCH($G256,リスト!$AD:$AD,0)),"")</f>
        <v>21</v>
      </c>
      <c r="Q256" t="str">
        <f>IFERROR(INDEX(リスト!$AH:$AH,MATCH($J256,リスト!$AG:$AG,0)),"")</f>
        <v>JPN</v>
      </c>
      <c r="R256" s="118" t="str">
        <f>IF($B256="","",TEXT(RIGHT($E256,6)*1000+COUNTIF($E$2:$E256,$E256),"000000000"))</f>
        <v>060913001</v>
      </c>
    </row>
    <row r="257" spans="1:18" customFormat="1" x14ac:dyDescent="0.45">
      <c r="A257" t="s">
        <v>139</v>
      </c>
      <c r="B257">
        <v>256</v>
      </c>
      <c r="C257" t="s">
        <v>5134</v>
      </c>
      <c r="D257" t="s">
        <v>5135</v>
      </c>
      <c r="E257">
        <v>20070219</v>
      </c>
      <c r="F257">
        <v>2</v>
      </c>
      <c r="G257" t="s">
        <v>4985</v>
      </c>
      <c r="H257" t="s">
        <v>6963</v>
      </c>
      <c r="I257" t="s">
        <v>6964</v>
      </c>
      <c r="J257" t="s">
        <v>6497</v>
      </c>
      <c r="L257">
        <f>IFERROR(INDEX(所属情報!$E:$E,MATCH(男子登録情報!A257,所属情報!$A:$A,0)),"")</f>
        <v>492200</v>
      </c>
      <c r="M257" t="str">
        <f t="shared" si="9"/>
        <v>蟹江　陽仁 (2)</v>
      </c>
      <c r="N257" t="str">
        <f t="shared" si="10"/>
        <v>ｶﾆｴ ﾊﾙﾋﾄ</v>
      </c>
      <c r="O257" t="str">
        <f t="shared" si="11"/>
        <v>KANIE Haruhito (07)</v>
      </c>
      <c r="P257">
        <f>IFERROR(INDEX(リスト!$AE:$AE,MATCH($G257,リスト!$AD:$AD,0)),"")</f>
        <v>22</v>
      </c>
      <c r="Q257" t="str">
        <f>IFERROR(INDEX(リスト!$AH:$AH,MATCH($J257,リスト!$AG:$AG,0)),"")</f>
        <v>JPN</v>
      </c>
      <c r="R257" s="118" t="str">
        <f>IF($B257="","",TEXT(RIGHT($E257,6)*1000+COUNTIF($E$2:$E257,$E257),"000000000"))</f>
        <v>070219002</v>
      </c>
    </row>
    <row r="258" spans="1:18" customFormat="1" x14ac:dyDescent="0.45">
      <c r="A258" t="s">
        <v>139</v>
      </c>
      <c r="B258">
        <v>257</v>
      </c>
      <c r="C258" t="s">
        <v>5136</v>
      </c>
      <c r="D258" t="s">
        <v>5137</v>
      </c>
      <c r="E258">
        <v>20060813</v>
      </c>
      <c r="F258">
        <v>2</v>
      </c>
      <c r="G258" t="s">
        <v>4985</v>
      </c>
      <c r="H258" t="s">
        <v>6965</v>
      </c>
      <c r="I258" t="s">
        <v>171</v>
      </c>
      <c r="J258" t="s">
        <v>6497</v>
      </c>
      <c r="L258">
        <f>IFERROR(INDEX(所属情報!$E:$E,MATCH(男子登録情報!A258,所属情報!$A:$A,0)),"")</f>
        <v>492200</v>
      </c>
      <c r="M258" t="str">
        <f t="shared" si="9"/>
        <v>間宮　佑斗 (2)</v>
      </c>
      <c r="N258" t="str">
        <f t="shared" si="10"/>
        <v>ﾏﾐﾔ ﾕｳﾄ</v>
      </c>
      <c r="O258" t="str">
        <f t="shared" si="11"/>
        <v>MAMIYA Yuto (06)</v>
      </c>
      <c r="P258">
        <f>IFERROR(INDEX(リスト!$AE:$AE,MATCH($G258,リスト!$AD:$AD,0)),"")</f>
        <v>22</v>
      </c>
      <c r="Q258" t="str">
        <f>IFERROR(INDEX(リスト!$AH:$AH,MATCH($J258,リスト!$AG:$AG,0)),"")</f>
        <v>JPN</v>
      </c>
      <c r="R258" s="118" t="str">
        <f>IF($B258="","",TEXT(RIGHT($E258,6)*1000+COUNTIF($E$2:$E258,$E258),"000000000"))</f>
        <v>060813001</v>
      </c>
    </row>
    <row r="259" spans="1:18" customFormat="1" x14ac:dyDescent="0.45">
      <c r="A259" t="s">
        <v>139</v>
      </c>
      <c r="B259">
        <v>258</v>
      </c>
      <c r="C259" t="s">
        <v>5138</v>
      </c>
      <c r="D259" t="s">
        <v>5139</v>
      </c>
      <c r="E259">
        <v>20061222</v>
      </c>
      <c r="F259">
        <v>2</v>
      </c>
      <c r="G259" t="s">
        <v>5095</v>
      </c>
      <c r="H259" t="s">
        <v>272</v>
      </c>
      <c r="I259" t="s">
        <v>35</v>
      </c>
      <c r="J259" t="s">
        <v>6497</v>
      </c>
      <c r="L259">
        <f>IFERROR(INDEX(所属情報!$E:$E,MATCH(男子登録情報!A259,所属情報!$A:$A,0)),"")</f>
        <v>492200</v>
      </c>
      <c r="M259" t="str">
        <f t="shared" ref="M259:M322" si="12">$C259&amp;" "&amp;"("&amp;$F259&amp;")"</f>
        <v>橋本　悠希 (2)</v>
      </c>
      <c r="N259" t="str">
        <f t="shared" ref="N259:N322" si="13">$D259</f>
        <v>ﾊｼﾓﾄ ﾕｳｷ</v>
      </c>
      <c r="O259" t="str">
        <f t="shared" ref="O259:O322" si="14">$H259&amp;" "&amp;$I259&amp;" "&amp;"("&amp;MID($E259,3,2)&amp;")"</f>
        <v>HASHIMOTO Yuki (06)</v>
      </c>
      <c r="P259">
        <f>IFERROR(INDEX(リスト!$AE:$AE,MATCH($G259,リスト!$AD:$AD,0)),"")</f>
        <v>14</v>
      </c>
      <c r="Q259" t="str">
        <f>IFERROR(INDEX(リスト!$AH:$AH,MATCH($J259,リスト!$AG:$AG,0)),"")</f>
        <v>JPN</v>
      </c>
      <c r="R259" s="118" t="str">
        <f>IF($B259="","",TEXT(RIGHT($E259,6)*1000+COUNTIF($E$2:$E259,$E259),"000000000"))</f>
        <v>061222001</v>
      </c>
    </row>
    <row r="260" spans="1:18" customFormat="1" x14ac:dyDescent="0.45">
      <c r="A260" t="s">
        <v>139</v>
      </c>
      <c r="B260">
        <v>259</v>
      </c>
      <c r="C260" t="s">
        <v>5140</v>
      </c>
      <c r="D260" t="s">
        <v>5141</v>
      </c>
      <c r="E260">
        <v>20060819</v>
      </c>
      <c r="F260">
        <v>2</v>
      </c>
      <c r="G260" t="s">
        <v>4976</v>
      </c>
      <c r="H260" t="s">
        <v>170</v>
      </c>
      <c r="I260" t="s">
        <v>95</v>
      </c>
      <c r="J260" t="s">
        <v>6497</v>
      </c>
      <c r="L260">
        <f>IFERROR(INDEX(所属情報!$E:$E,MATCH(男子登録情報!A260,所属情報!$A:$A,0)),"")</f>
        <v>492200</v>
      </c>
      <c r="M260" t="str">
        <f t="shared" si="12"/>
        <v>藤田　康祐 (2)</v>
      </c>
      <c r="N260" t="str">
        <f t="shared" si="13"/>
        <v>ﾌｼﾞﾀ ｺｳｽｹ</v>
      </c>
      <c r="O260" t="str">
        <f t="shared" si="14"/>
        <v>FUJITA Kosuke (06)</v>
      </c>
      <c r="P260">
        <f>IFERROR(INDEX(リスト!$AE:$AE,MATCH($G260,リスト!$AD:$AD,0)),"")</f>
        <v>27</v>
      </c>
      <c r="Q260" t="str">
        <f>IFERROR(INDEX(リスト!$AH:$AH,MATCH($J260,リスト!$AG:$AG,0)),"")</f>
        <v>JPN</v>
      </c>
      <c r="R260" s="118" t="str">
        <f>IF($B260="","",TEXT(RIGHT($E260,6)*1000+COUNTIF($E$2:$E260,$E260),"000000000"))</f>
        <v>060819001</v>
      </c>
    </row>
    <row r="261" spans="1:18" customFormat="1" x14ac:dyDescent="0.45">
      <c r="A261" t="s">
        <v>139</v>
      </c>
      <c r="B261">
        <v>260</v>
      </c>
      <c r="C261" t="s">
        <v>5142</v>
      </c>
      <c r="D261" t="s">
        <v>5143</v>
      </c>
      <c r="E261">
        <v>20060423</v>
      </c>
      <c r="F261">
        <v>2</v>
      </c>
      <c r="G261" t="s">
        <v>5099</v>
      </c>
      <c r="H261" t="s">
        <v>6966</v>
      </c>
      <c r="I261" t="s">
        <v>281</v>
      </c>
      <c r="J261" t="s">
        <v>6497</v>
      </c>
      <c r="L261">
        <f>IFERROR(INDEX(所属情報!$E:$E,MATCH(男子登録情報!A261,所属情報!$A:$A,0)),"")</f>
        <v>492200</v>
      </c>
      <c r="M261" t="str">
        <f t="shared" si="12"/>
        <v>倉林　大和 (2)</v>
      </c>
      <c r="N261" t="str">
        <f t="shared" si="13"/>
        <v>ｸﾗﾊﾞﾔｼ ﾔﾏﾄ</v>
      </c>
      <c r="O261" t="str">
        <f t="shared" si="14"/>
        <v>KURABAYASHI Yamato (06)</v>
      </c>
      <c r="P261">
        <f>IFERROR(INDEX(リスト!$AE:$AE,MATCH($G261,リスト!$AD:$AD,0)),"")</f>
        <v>21</v>
      </c>
      <c r="Q261" t="str">
        <f>IFERROR(INDEX(リスト!$AH:$AH,MATCH($J261,リスト!$AG:$AG,0)),"")</f>
        <v>JPN</v>
      </c>
      <c r="R261" s="118" t="str">
        <f>IF($B261="","",TEXT(RIGHT($E261,6)*1000+COUNTIF($E$2:$E261,$E261),"000000000"))</f>
        <v>060423001</v>
      </c>
    </row>
    <row r="262" spans="1:18" customFormat="1" x14ac:dyDescent="0.45">
      <c r="A262" t="s">
        <v>139</v>
      </c>
      <c r="B262">
        <v>261</v>
      </c>
      <c r="C262" t="s">
        <v>5144</v>
      </c>
      <c r="D262" t="s">
        <v>5145</v>
      </c>
      <c r="E262">
        <v>20060419</v>
      </c>
      <c r="F262">
        <v>2</v>
      </c>
      <c r="G262" t="s">
        <v>4980</v>
      </c>
      <c r="H262" t="s">
        <v>4734</v>
      </c>
      <c r="I262" t="s">
        <v>145</v>
      </c>
      <c r="J262" t="s">
        <v>6497</v>
      </c>
      <c r="L262">
        <f>IFERROR(INDEX(所属情報!$E:$E,MATCH(男子登録情報!A262,所属情報!$A:$A,0)),"")</f>
        <v>492200</v>
      </c>
      <c r="M262" t="str">
        <f t="shared" si="12"/>
        <v>長門　稜汰 (2)</v>
      </c>
      <c r="N262" t="str">
        <f t="shared" si="13"/>
        <v>ﾅｶﾞﾄ ﾘｮｳﾀ</v>
      </c>
      <c r="O262" t="str">
        <f t="shared" si="14"/>
        <v>NAGATO Ryota (06)</v>
      </c>
      <c r="P262">
        <f>IFERROR(INDEX(リスト!$AE:$AE,MATCH($G262,リスト!$AD:$AD,0)),"")</f>
        <v>33</v>
      </c>
      <c r="Q262" t="str">
        <f>IFERROR(INDEX(リスト!$AH:$AH,MATCH($J262,リスト!$AG:$AG,0)),"")</f>
        <v>JPN</v>
      </c>
      <c r="R262" s="118" t="str">
        <f>IF($B262="","",TEXT(RIGHT($E262,6)*1000+COUNTIF($E$2:$E262,$E262),"000000000"))</f>
        <v>060419001</v>
      </c>
    </row>
    <row r="263" spans="1:18" customFormat="1" x14ac:dyDescent="0.45">
      <c r="A263" t="s">
        <v>139</v>
      </c>
      <c r="B263">
        <v>262</v>
      </c>
      <c r="C263" t="s">
        <v>5146</v>
      </c>
      <c r="D263" t="s">
        <v>5147</v>
      </c>
      <c r="E263">
        <v>20060606</v>
      </c>
      <c r="F263">
        <v>2</v>
      </c>
      <c r="G263" t="s">
        <v>4975</v>
      </c>
      <c r="H263" t="s">
        <v>61</v>
      </c>
      <c r="I263" t="s">
        <v>171</v>
      </c>
      <c r="J263" t="s">
        <v>6497</v>
      </c>
      <c r="L263">
        <f>IFERROR(INDEX(所属情報!$E:$E,MATCH(男子登録情報!A263,所属情報!$A:$A,0)),"")</f>
        <v>492200</v>
      </c>
      <c r="M263" t="str">
        <f t="shared" si="12"/>
        <v>竹内　悠登 (2)</v>
      </c>
      <c r="N263" t="str">
        <f t="shared" si="13"/>
        <v>ﾀｹｳﾁ ﾕｳﾄ</v>
      </c>
      <c r="O263" t="str">
        <f t="shared" si="14"/>
        <v>TAKEUCHI Yuto (06)</v>
      </c>
      <c r="P263">
        <f>IFERROR(INDEX(リスト!$AE:$AE,MATCH($G263,リスト!$AD:$AD,0)),"")</f>
        <v>28</v>
      </c>
      <c r="Q263" t="str">
        <f>IFERROR(INDEX(リスト!$AH:$AH,MATCH($J263,リスト!$AG:$AG,0)),"")</f>
        <v>JPN</v>
      </c>
      <c r="R263" s="118" t="str">
        <f>IF($B263="","",TEXT(RIGHT($E263,6)*1000+COUNTIF($E$2:$E263,$E263),"000000000"))</f>
        <v>060606002</v>
      </c>
    </row>
    <row r="264" spans="1:18" customFormat="1" x14ac:dyDescent="0.45">
      <c r="A264" t="s">
        <v>139</v>
      </c>
      <c r="B264">
        <v>263</v>
      </c>
      <c r="C264" t="s">
        <v>5148</v>
      </c>
      <c r="D264" t="s">
        <v>5149</v>
      </c>
      <c r="E264">
        <v>20061221</v>
      </c>
      <c r="F264">
        <v>2</v>
      </c>
      <c r="G264" t="s">
        <v>4989</v>
      </c>
      <c r="H264" t="s">
        <v>475</v>
      </c>
      <c r="I264" t="s">
        <v>77</v>
      </c>
      <c r="J264" t="s">
        <v>6497</v>
      </c>
      <c r="L264">
        <f>IFERROR(INDEX(所属情報!$E:$E,MATCH(男子登録情報!A264,所属情報!$A:$A,0)),"")</f>
        <v>492200</v>
      </c>
      <c r="M264" t="str">
        <f t="shared" si="12"/>
        <v>嶋田　涼佑 (2)</v>
      </c>
      <c r="N264" t="str">
        <f t="shared" si="13"/>
        <v>ｼﾏﾀﾞ ﾘｮｳｽｹ</v>
      </c>
      <c r="O264" t="str">
        <f t="shared" si="14"/>
        <v>SHIMADA Ryosuke (06)</v>
      </c>
      <c r="P264">
        <f>IFERROR(INDEX(リスト!$AE:$AE,MATCH($G264,リスト!$AD:$AD,0)),"")</f>
        <v>25</v>
      </c>
      <c r="Q264" t="str">
        <f>IFERROR(INDEX(リスト!$AH:$AH,MATCH($J264,リスト!$AG:$AG,0)),"")</f>
        <v>JPN</v>
      </c>
      <c r="R264" s="118" t="str">
        <f>IF($B264="","",TEXT(RIGHT($E264,6)*1000+COUNTIF($E$2:$E264,$E264),"000000000"))</f>
        <v>061221001</v>
      </c>
    </row>
    <row r="265" spans="1:18" customFormat="1" x14ac:dyDescent="0.45">
      <c r="A265" t="s">
        <v>139</v>
      </c>
      <c r="B265">
        <v>264</v>
      </c>
      <c r="C265" t="s">
        <v>5150</v>
      </c>
      <c r="D265" t="s">
        <v>5151</v>
      </c>
      <c r="E265">
        <v>20060621</v>
      </c>
      <c r="F265">
        <v>2</v>
      </c>
      <c r="G265" t="s">
        <v>4989</v>
      </c>
      <c r="H265" t="s">
        <v>6967</v>
      </c>
      <c r="I265" t="s">
        <v>148</v>
      </c>
      <c r="J265" t="s">
        <v>6497</v>
      </c>
      <c r="L265">
        <f>IFERROR(INDEX(所属情報!$E:$E,MATCH(男子登録情報!A265,所属情報!$A:$A,0)),"")</f>
        <v>492200</v>
      </c>
      <c r="M265" t="str">
        <f t="shared" si="12"/>
        <v>谷澤　海翔 (2)</v>
      </c>
      <c r="N265" t="str">
        <f t="shared" si="13"/>
        <v>ﾀﾆｻﾞﾜ ｶｲﾄ</v>
      </c>
      <c r="O265" t="str">
        <f t="shared" si="14"/>
        <v>TANIZAWA Kaito (06)</v>
      </c>
      <c r="P265">
        <f>IFERROR(INDEX(リスト!$AE:$AE,MATCH($G265,リスト!$AD:$AD,0)),"")</f>
        <v>25</v>
      </c>
      <c r="Q265" t="str">
        <f>IFERROR(INDEX(リスト!$AH:$AH,MATCH($J265,リスト!$AG:$AG,0)),"")</f>
        <v>JPN</v>
      </c>
      <c r="R265" s="118" t="str">
        <f>IF($B265="","",TEXT(RIGHT($E265,6)*1000+COUNTIF($E$2:$E265,$E265),"000000000"))</f>
        <v>060621001</v>
      </c>
    </row>
    <row r="266" spans="1:18" customFormat="1" x14ac:dyDescent="0.45">
      <c r="A266" t="s">
        <v>139</v>
      </c>
      <c r="B266">
        <v>265</v>
      </c>
      <c r="C266" t="s">
        <v>5152</v>
      </c>
      <c r="D266" t="s">
        <v>5153</v>
      </c>
      <c r="E266">
        <v>20061215</v>
      </c>
      <c r="F266">
        <v>2</v>
      </c>
      <c r="G266" t="s">
        <v>4982</v>
      </c>
      <c r="H266" t="s">
        <v>6968</v>
      </c>
      <c r="I266" t="s">
        <v>6969</v>
      </c>
      <c r="J266" t="s">
        <v>6497</v>
      </c>
      <c r="L266">
        <f>IFERROR(INDEX(所属情報!$E:$E,MATCH(男子登録情報!A266,所属情報!$A:$A,0)),"")</f>
        <v>492200</v>
      </c>
      <c r="M266" t="str">
        <f t="shared" si="12"/>
        <v>黒澤　凛音 (2)</v>
      </c>
      <c r="N266" t="str">
        <f t="shared" si="13"/>
        <v>ｸﾛｻﾜ ﾘﾝﾄ</v>
      </c>
      <c r="O266" t="str">
        <f t="shared" si="14"/>
        <v>KUROSAWA Rinto (06)</v>
      </c>
      <c r="P266">
        <f>IFERROR(INDEX(リスト!$AE:$AE,MATCH($G266,リスト!$AD:$AD,0)),"")</f>
        <v>26</v>
      </c>
      <c r="Q266" t="str">
        <f>IFERROR(INDEX(リスト!$AH:$AH,MATCH($J266,リスト!$AG:$AG,0)),"")</f>
        <v>JPN</v>
      </c>
      <c r="R266" s="118" t="str">
        <f>IF($B266="","",TEXT(RIGHT($E266,6)*1000+COUNTIF($E$2:$E266,$E266),"000000000"))</f>
        <v>061215001</v>
      </c>
    </row>
    <row r="267" spans="1:18" customFormat="1" x14ac:dyDescent="0.45">
      <c r="A267" t="s">
        <v>139</v>
      </c>
      <c r="B267">
        <v>266</v>
      </c>
      <c r="C267" t="s">
        <v>5154</v>
      </c>
      <c r="D267" t="s">
        <v>5155</v>
      </c>
      <c r="E267">
        <v>20070223</v>
      </c>
      <c r="F267">
        <v>2</v>
      </c>
      <c r="G267" t="s">
        <v>4985</v>
      </c>
      <c r="H267" t="s">
        <v>6970</v>
      </c>
      <c r="I267" t="s">
        <v>110</v>
      </c>
      <c r="J267" t="s">
        <v>6497</v>
      </c>
      <c r="L267">
        <f>IFERROR(INDEX(所属情報!$E:$E,MATCH(男子登録情報!A267,所属情報!$A:$A,0)),"")</f>
        <v>492200</v>
      </c>
      <c r="M267" t="str">
        <f t="shared" si="12"/>
        <v>横井　一輝 (2)</v>
      </c>
      <c r="N267" t="str">
        <f t="shared" si="13"/>
        <v>ﾖｺｲ ｶｽﾞｷ</v>
      </c>
      <c r="O267" t="str">
        <f t="shared" si="14"/>
        <v>YOKOI Kazuki (07)</v>
      </c>
      <c r="P267">
        <f>IFERROR(INDEX(リスト!$AE:$AE,MATCH($G267,リスト!$AD:$AD,0)),"")</f>
        <v>22</v>
      </c>
      <c r="Q267" t="str">
        <f>IFERROR(INDEX(リスト!$AH:$AH,MATCH($J267,リスト!$AG:$AG,0)),"")</f>
        <v>JPN</v>
      </c>
      <c r="R267" s="118" t="str">
        <f>IF($B267="","",TEXT(RIGHT($E267,6)*1000+COUNTIF($E$2:$E267,$E267),"000000000"))</f>
        <v>070223001</v>
      </c>
    </row>
    <row r="268" spans="1:18" customFormat="1" x14ac:dyDescent="0.45">
      <c r="A268" t="s">
        <v>139</v>
      </c>
      <c r="B268">
        <v>267</v>
      </c>
      <c r="C268" t="s">
        <v>5156</v>
      </c>
      <c r="D268" t="s">
        <v>5157</v>
      </c>
      <c r="E268">
        <v>20060806</v>
      </c>
      <c r="F268">
        <v>2</v>
      </c>
      <c r="G268" t="s">
        <v>5099</v>
      </c>
      <c r="H268" t="s">
        <v>208</v>
      </c>
      <c r="I268" t="s">
        <v>807</v>
      </c>
      <c r="J268" t="s">
        <v>6497</v>
      </c>
      <c r="L268">
        <f>IFERROR(INDEX(所属情報!$E:$E,MATCH(男子登録情報!A268,所属情報!$A:$A,0)),"")</f>
        <v>492200</v>
      </c>
      <c r="M268" t="str">
        <f t="shared" si="12"/>
        <v>西村　陽向 (2)</v>
      </c>
      <c r="N268" t="str">
        <f t="shared" si="13"/>
        <v>ﾆｼﾑﾗ ﾋﾅﾀ</v>
      </c>
      <c r="O268" t="str">
        <f t="shared" si="14"/>
        <v>NISHIMURA Hinata (06)</v>
      </c>
      <c r="P268">
        <f>IFERROR(INDEX(リスト!$AE:$AE,MATCH($G268,リスト!$AD:$AD,0)),"")</f>
        <v>21</v>
      </c>
      <c r="Q268" t="str">
        <f>IFERROR(INDEX(リスト!$AH:$AH,MATCH($J268,リスト!$AG:$AG,0)),"")</f>
        <v>JPN</v>
      </c>
      <c r="R268" s="118" t="str">
        <f>IF($B268="","",TEXT(RIGHT($E268,6)*1000+COUNTIF($E$2:$E268,$E268),"000000000"))</f>
        <v>060806001</v>
      </c>
    </row>
    <row r="269" spans="1:18" customFormat="1" x14ac:dyDescent="0.45">
      <c r="A269" t="s">
        <v>139</v>
      </c>
      <c r="B269">
        <v>268</v>
      </c>
      <c r="C269" t="s">
        <v>5158</v>
      </c>
      <c r="D269" t="s">
        <v>5159</v>
      </c>
      <c r="E269">
        <v>20060413</v>
      </c>
      <c r="F269">
        <v>2</v>
      </c>
      <c r="G269" t="s">
        <v>5097</v>
      </c>
      <c r="H269" t="s">
        <v>6971</v>
      </c>
      <c r="I269" t="s">
        <v>6972</v>
      </c>
      <c r="J269" t="s">
        <v>6497</v>
      </c>
      <c r="L269">
        <f>IFERROR(INDEX(所属情報!$E:$E,MATCH(男子登録情報!A269,所属情報!$A:$A,0)),"")</f>
        <v>492200</v>
      </c>
      <c r="M269" t="str">
        <f t="shared" si="12"/>
        <v>根本　倫之進 (2)</v>
      </c>
      <c r="N269" t="str">
        <f t="shared" si="13"/>
        <v>ﾈﾓﾄ ﾄﾓﾉｼﾝ</v>
      </c>
      <c r="O269" t="str">
        <f t="shared" si="14"/>
        <v>NEMOTO Tomonoshin (06)</v>
      </c>
      <c r="P269">
        <f>IFERROR(INDEX(リスト!$AE:$AE,MATCH($G269,リスト!$AD:$AD,0)),"")</f>
        <v>8</v>
      </c>
      <c r="Q269" t="str">
        <f>IFERROR(INDEX(リスト!$AH:$AH,MATCH($J269,リスト!$AG:$AG,0)),"")</f>
        <v>JPN</v>
      </c>
      <c r="R269" s="118" t="str">
        <f>IF($B269="","",TEXT(RIGHT($E269,6)*1000+COUNTIF($E$2:$E269,$E269),"000000000"))</f>
        <v>060413002</v>
      </c>
    </row>
    <row r="270" spans="1:18" customFormat="1" x14ac:dyDescent="0.45">
      <c r="A270" t="s">
        <v>139</v>
      </c>
      <c r="B270">
        <v>269</v>
      </c>
      <c r="C270" t="s">
        <v>5160</v>
      </c>
      <c r="D270" t="s">
        <v>5161</v>
      </c>
      <c r="E270">
        <v>20060921</v>
      </c>
      <c r="F270">
        <v>2</v>
      </c>
      <c r="G270" t="s">
        <v>4984</v>
      </c>
      <c r="H270" t="s">
        <v>75</v>
      </c>
      <c r="I270" t="s">
        <v>77</v>
      </c>
      <c r="J270" t="s">
        <v>6497</v>
      </c>
      <c r="L270">
        <f>IFERROR(INDEX(所属情報!$E:$E,MATCH(男子登録情報!A270,所属情報!$A:$A,0)),"")</f>
        <v>492200</v>
      </c>
      <c r="M270" t="str">
        <f t="shared" si="12"/>
        <v>今井　良亮 (2)</v>
      </c>
      <c r="N270" t="str">
        <f t="shared" si="13"/>
        <v>ｲﾏｲ ﾘｮｳｽｹ</v>
      </c>
      <c r="O270" t="str">
        <f t="shared" si="14"/>
        <v>IMAI Ryosuke (06)</v>
      </c>
      <c r="P270">
        <f>IFERROR(INDEX(リスト!$AE:$AE,MATCH($G270,リスト!$AD:$AD,0)),"")</f>
        <v>49</v>
      </c>
      <c r="Q270" t="str">
        <f>IFERROR(INDEX(リスト!$AH:$AH,MATCH($J270,リスト!$AG:$AG,0)),"")</f>
        <v>JPN</v>
      </c>
      <c r="R270" s="118" t="str">
        <f>IF($B270="","",TEXT(RIGHT($E270,6)*1000+COUNTIF($E$2:$E270,$E270),"000000000"))</f>
        <v>060921001</v>
      </c>
    </row>
    <row r="271" spans="1:18" customFormat="1" x14ac:dyDescent="0.45">
      <c r="A271" t="s">
        <v>139</v>
      </c>
      <c r="B271">
        <v>270</v>
      </c>
      <c r="C271" t="s">
        <v>5162</v>
      </c>
      <c r="D271" t="s">
        <v>5163</v>
      </c>
      <c r="E271">
        <v>20060419</v>
      </c>
      <c r="F271">
        <v>2</v>
      </c>
      <c r="G271" t="s">
        <v>4983</v>
      </c>
      <c r="H271" t="s">
        <v>81</v>
      </c>
      <c r="I271" t="s">
        <v>610</v>
      </c>
      <c r="J271" t="s">
        <v>6497</v>
      </c>
      <c r="L271">
        <f>IFERROR(INDEX(所属情報!$E:$E,MATCH(男子登録情報!A271,所属情報!$A:$A,0)),"")</f>
        <v>492200</v>
      </c>
      <c r="M271" t="str">
        <f t="shared" si="12"/>
        <v>小林　義央 (2)</v>
      </c>
      <c r="N271" t="str">
        <f t="shared" si="13"/>
        <v>ｺﾊﾞﾔｼ ﾖｼﾋﾛ</v>
      </c>
      <c r="O271" t="str">
        <f t="shared" si="14"/>
        <v>KOBAYASHI Yoshihiro (06)</v>
      </c>
      <c r="P271">
        <f>IFERROR(INDEX(リスト!$AE:$AE,MATCH($G271,リスト!$AD:$AD,0)),"")</f>
        <v>23</v>
      </c>
      <c r="Q271" t="str">
        <f>IFERROR(INDEX(リスト!$AH:$AH,MATCH($J271,リスト!$AG:$AG,0)),"")</f>
        <v>JPN</v>
      </c>
      <c r="R271" s="118" t="str">
        <f>IF($B271="","",TEXT(RIGHT($E271,6)*1000+COUNTIF($E$2:$E271,$E271),"000000000"))</f>
        <v>060419002</v>
      </c>
    </row>
    <row r="272" spans="1:18" customFormat="1" x14ac:dyDescent="0.45">
      <c r="A272" t="s">
        <v>139</v>
      </c>
      <c r="B272">
        <v>271</v>
      </c>
      <c r="C272" t="s">
        <v>5164</v>
      </c>
      <c r="D272" t="s">
        <v>5165</v>
      </c>
      <c r="E272">
        <v>20060410</v>
      </c>
      <c r="F272">
        <v>2</v>
      </c>
      <c r="G272" t="s">
        <v>4976</v>
      </c>
      <c r="H272" t="s">
        <v>6973</v>
      </c>
      <c r="I272" t="s">
        <v>1931</v>
      </c>
      <c r="J272" t="s">
        <v>6497</v>
      </c>
      <c r="L272">
        <f>IFERROR(INDEX(所属情報!$E:$E,MATCH(男子登録情報!A272,所属情報!$A:$A,0)),"")</f>
        <v>492200</v>
      </c>
      <c r="M272" t="str">
        <f t="shared" si="12"/>
        <v>濵砂　心 (2)</v>
      </c>
      <c r="N272" t="str">
        <f t="shared" si="13"/>
        <v>ﾊﾏｽﾅ ｶﾅﾒ</v>
      </c>
      <c r="O272" t="str">
        <f t="shared" si="14"/>
        <v>HAMASUNA Kaname (06)</v>
      </c>
      <c r="P272">
        <f>IFERROR(INDEX(リスト!$AE:$AE,MATCH($G272,リスト!$AD:$AD,0)),"")</f>
        <v>27</v>
      </c>
      <c r="Q272" t="str">
        <f>IFERROR(INDEX(リスト!$AH:$AH,MATCH($J272,リスト!$AG:$AG,0)),"")</f>
        <v>JPN</v>
      </c>
      <c r="R272" s="118" t="str">
        <f>IF($B272="","",TEXT(RIGHT($E272,6)*1000+COUNTIF($E$2:$E272,$E272),"000000000"))</f>
        <v>060410001</v>
      </c>
    </row>
    <row r="273" spans="1:18" customFormat="1" x14ac:dyDescent="0.45">
      <c r="A273" t="s">
        <v>139</v>
      </c>
      <c r="B273">
        <v>272</v>
      </c>
      <c r="C273" t="s">
        <v>5166</v>
      </c>
      <c r="D273" t="s">
        <v>5167</v>
      </c>
      <c r="E273">
        <v>20061101</v>
      </c>
      <c r="F273">
        <v>2</v>
      </c>
      <c r="G273" t="s">
        <v>4982</v>
      </c>
      <c r="H273" t="s">
        <v>347</v>
      </c>
      <c r="I273" t="s">
        <v>88</v>
      </c>
      <c r="J273" t="s">
        <v>6497</v>
      </c>
      <c r="L273">
        <f>IFERROR(INDEX(所属情報!$E:$E,MATCH(男子登録情報!A273,所属情報!$A:$A,0)),"")</f>
        <v>492200</v>
      </c>
      <c r="M273" t="str">
        <f t="shared" si="12"/>
        <v>松下　歩叶 (2)</v>
      </c>
      <c r="N273" t="str">
        <f t="shared" si="13"/>
        <v>ﾏﾂｼﾀ ｱﾕﾄ</v>
      </c>
      <c r="O273" t="str">
        <f t="shared" si="14"/>
        <v>MATSUSHITA Ayuto (06)</v>
      </c>
      <c r="P273">
        <f>IFERROR(INDEX(リスト!$AE:$AE,MATCH($G273,リスト!$AD:$AD,0)),"")</f>
        <v>26</v>
      </c>
      <c r="Q273" t="str">
        <f>IFERROR(INDEX(リスト!$AH:$AH,MATCH($J273,リスト!$AG:$AG,0)),"")</f>
        <v>JPN</v>
      </c>
      <c r="R273" s="118" t="str">
        <f>IF($B273="","",TEXT(RIGHT($E273,6)*1000+COUNTIF($E$2:$E273,$E273),"000000000"))</f>
        <v>061101001</v>
      </c>
    </row>
    <row r="274" spans="1:18" customFormat="1" x14ac:dyDescent="0.45">
      <c r="A274" t="s">
        <v>139</v>
      </c>
      <c r="B274">
        <v>273</v>
      </c>
      <c r="C274" t="s">
        <v>5168</v>
      </c>
      <c r="D274" t="s">
        <v>5169</v>
      </c>
      <c r="E274">
        <v>20061114</v>
      </c>
      <c r="F274">
        <v>2</v>
      </c>
      <c r="G274" t="s">
        <v>5094</v>
      </c>
      <c r="H274" t="s">
        <v>701</v>
      </c>
      <c r="I274" t="s">
        <v>4837</v>
      </c>
      <c r="J274" t="s">
        <v>6497</v>
      </c>
      <c r="L274">
        <f>IFERROR(INDEX(所属情報!$E:$E,MATCH(男子登録情報!A274,所属情報!$A:$A,0)),"")</f>
        <v>492200</v>
      </c>
      <c r="M274" t="str">
        <f t="shared" si="12"/>
        <v>岡　飛碧 (2)</v>
      </c>
      <c r="N274" t="str">
        <f t="shared" si="13"/>
        <v>ｵｶ ﾄｱ</v>
      </c>
      <c r="O274" t="str">
        <f t="shared" si="14"/>
        <v>OKA Toa (06)</v>
      </c>
      <c r="P274">
        <f>IFERROR(INDEX(リスト!$AE:$AE,MATCH($G274,リスト!$AD:$AD,0)),"")</f>
        <v>1</v>
      </c>
      <c r="Q274" t="str">
        <f>IFERROR(INDEX(リスト!$AH:$AH,MATCH($J274,リスト!$AG:$AG,0)),"")</f>
        <v>JPN</v>
      </c>
      <c r="R274" s="118" t="str">
        <f>IF($B274="","",TEXT(RIGHT($E274,6)*1000+COUNTIF($E$2:$E274,$E274),"000000000"))</f>
        <v>061114001</v>
      </c>
    </row>
    <row r="275" spans="1:18" customFormat="1" x14ac:dyDescent="0.45">
      <c r="A275" t="s">
        <v>139</v>
      </c>
      <c r="B275">
        <v>274</v>
      </c>
      <c r="C275" t="s">
        <v>5170</v>
      </c>
      <c r="D275" t="s">
        <v>5171</v>
      </c>
      <c r="E275">
        <v>20061005</v>
      </c>
      <c r="F275">
        <v>2</v>
      </c>
      <c r="G275" t="s">
        <v>5104</v>
      </c>
      <c r="H275" t="s">
        <v>6974</v>
      </c>
      <c r="I275" t="s">
        <v>6975</v>
      </c>
      <c r="J275" t="s">
        <v>6497</v>
      </c>
      <c r="L275">
        <f>IFERROR(INDEX(所属情報!$E:$E,MATCH(男子登録情報!A275,所属情報!$A:$A,0)),"")</f>
        <v>492200</v>
      </c>
      <c r="M275" t="str">
        <f t="shared" si="12"/>
        <v>柿崎　友徳 (2)</v>
      </c>
      <c r="N275" t="str">
        <f t="shared" si="13"/>
        <v>ｶｷｻﾞｷ ﾄﾓﾅﾘ</v>
      </c>
      <c r="O275" t="str">
        <f t="shared" si="14"/>
        <v>KAKIZAKI Tomonari (06)</v>
      </c>
      <c r="P275">
        <f>IFERROR(INDEX(リスト!$AE:$AE,MATCH($G275,リスト!$AD:$AD,0)),"")</f>
        <v>17</v>
      </c>
      <c r="Q275" t="str">
        <f>IFERROR(INDEX(リスト!$AH:$AH,MATCH($J275,リスト!$AG:$AG,0)),"")</f>
        <v>JPN</v>
      </c>
      <c r="R275" s="118" t="str">
        <f>IF($B275="","",TEXT(RIGHT($E275,6)*1000+COUNTIF($E$2:$E275,$E275),"000000000"))</f>
        <v>061005001</v>
      </c>
    </row>
    <row r="276" spans="1:18" customFormat="1" x14ac:dyDescent="0.45">
      <c r="A276" t="s">
        <v>139</v>
      </c>
      <c r="B276">
        <v>275</v>
      </c>
      <c r="C276" t="s">
        <v>5172</v>
      </c>
      <c r="D276" t="s">
        <v>5173</v>
      </c>
      <c r="E276">
        <v>20060602</v>
      </c>
      <c r="F276">
        <v>2</v>
      </c>
      <c r="G276" t="s">
        <v>4976</v>
      </c>
      <c r="H276" t="s">
        <v>6976</v>
      </c>
      <c r="I276" t="s">
        <v>128</v>
      </c>
      <c r="J276" t="s">
        <v>6497</v>
      </c>
      <c r="L276">
        <f>IFERROR(INDEX(所属情報!$E:$E,MATCH(男子登録情報!A276,所属情報!$A:$A,0)),"")</f>
        <v>492200</v>
      </c>
      <c r="M276" t="str">
        <f t="shared" si="12"/>
        <v>廣部　真大 (2)</v>
      </c>
      <c r="N276" t="str">
        <f t="shared" si="13"/>
        <v>ﾋﾛﾍﾞ ﾏｺﾄ</v>
      </c>
      <c r="O276" t="str">
        <f t="shared" si="14"/>
        <v>HIROBE Makoto (06)</v>
      </c>
      <c r="P276">
        <f>IFERROR(INDEX(リスト!$AE:$AE,MATCH($G276,リスト!$AD:$AD,0)),"")</f>
        <v>27</v>
      </c>
      <c r="Q276" t="str">
        <f>IFERROR(INDEX(リスト!$AH:$AH,MATCH($J276,リスト!$AG:$AG,0)),"")</f>
        <v>JPN</v>
      </c>
      <c r="R276" s="118" t="str">
        <f>IF($B276="","",TEXT(RIGHT($E276,6)*1000+COUNTIF($E$2:$E276,$E276),"000000000"))</f>
        <v>060602001</v>
      </c>
    </row>
    <row r="277" spans="1:18" customFormat="1" x14ac:dyDescent="0.45">
      <c r="A277" t="s">
        <v>139</v>
      </c>
      <c r="B277">
        <v>276</v>
      </c>
      <c r="C277" t="s">
        <v>5174</v>
      </c>
      <c r="D277" t="s">
        <v>5175</v>
      </c>
      <c r="E277">
        <v>20060517</v>
      </c>
      <c r="F277">
        <v>2</v>
      </c>
      <c r="G277" t="s">
        <v>4976</v>
      </c>
      <c r="H277" t="s">
        <v>4951</v>
      </c>
      <c r="I277" t="s">
        <v>4935</v>
      </c>
      <c r="J277" t="s">
        <v>6497</v>
      </c>
      <c r="L277">
        <f>IFERROR(INDEX(所属情報!$E:$E,MATCH(男子登録情報!A277,所属情報!$A:$A,0)),"")</f>
        <v>492200</v>
      </c>
      <c r="M277" t="str">
        <f t="shared" si="12"/>
        <v>中里　颯季 (2)</v>
      </c>
      <c r="N277" t="str">
        <f t="shared" si="13"/>
        <v>ﾅｶｻﾞﾄ ｿｳｷ</v>
      </c>
      <c r="O277" t="str">
        <f t="shared" si="14"/>
        <v>NAKAZATO Soki (06)</v>
      </c>
      <c r="P277">
        <f>IFERROR(INDEX(リスト!$AE:$AE,MATCH($G277,リスト!$AD:$AD,0)),"")</f>
        <v>27</v>
      </c>
      <c r="Q277" t="str">
        <f>IFERROR(INDEX(リスト!$AH:$AH,MATCH($J277,リスト!$AG:$AG,0)),"")</f>
        <v>JPN</v>
      </c>
      <c r="R277" s="118" t="str">
        <f>IF($B277="","",TEXT(RIGHT($E277,6)*1000+COUNTIF($E$2:$E277,$E277),"000000000"))</f>
        <v>060517002</v>
      </c>
    </row>
    <row r="278" spans="1:18" customFormat="1" x14ac:dyDescent="0.45">
      <c r="A278" t="s">
        <v>139</v>
      </c>
      <c r="B278">
        <v>277</v>
      </c>
      <c r="C278" t="s">
        <v>5176</v>
      </c>
      <c r="D278" t="s">
        <v>5177</v>
      </c>
      <c r="E278">
        <v>20070112</v>
      </c>
      <c r="F278">
        <v>2</v>
      </c>
      <c r="G278" t="s">
        <v>5102</v>
      </c>
      <c r="H278" t="s">
        <v>6977</v>
      </c>
      <c r="I278" t="s">
        <v>54</v>
      </c>
      <c r="J278" t="s">
        <v>6497</v>
      </c>
      <c r="L278">
        <f>IFERROR(INDEX(所属情報!$E:$E,MATCH(男子登録情報!A278,所属情報!$A:$A,0)),"")</f>
        <v>492200</v>
      </c>
      <c r="M278" t="str">
        <f t="shared" si="12"/>
        <v>荒川　諒 (2)</v>
      </c>
      <c r="N278" t="str">
        <f t="shared" si="13"/>
        <v>ｱﾗｶﾜ ﾘｮｳ</v>
      </c>
      <c r="O278" t="str">
        <f t="shared" si="14"/>
        <v>ARAKAWA Ryo (07)</v>
      </c>
      <c r="P278">
        <f>IFERROR(INDEX(リスト!$AE:$AE,MATCH($G278,リスト!$AD:$AD,0)),"")</f>
        <v>44</v>
      </c>
      <c r="Q278" t="str">
        <f>IFERROR(INDEX(リスト!$AH:$AH,MATCH($J278,リスト!$AG:$AG,0)),"")</f>
        <v>JPN</v>
      </c>
      <c r="R278" s="118" t="str">
        <f>IF($B278="","",TEXT(RIGHT($E278,6)*1000+COUNTIF($E$2:$E278,$E278),"000000000"))</f>
        <v>070112001</v>
      </c>
    </row>
    <row r="279" spans="1:18" customFormat="1" x14ac:dyDescent="0.45">
      <c r="A279" t="s">
        <v>139</v>
      </c>
      <c r="B279">
        <v>278</v>
      </c>
      <c r="C279" t="s">
        <v>5178</v>
      </c>
      <c r="D279" t="s">
        <v>5179</v>
      </c>
      <c r="E279">
        <v>20070214</v>
      </c>
      <c r="F279">
        <v>2</v>
      </c>
      <c r="G279" t="s">
        <v>4976</v>
      </c>
      <c r="H279" t="s">
        <v>4734</v>
      </c>
      <c r="I279" t="s">
        <v>6978</v>
      </c>
      <c r="J279" t="s">
        <v>6497</v>
      </c>
      <c r="L279">
        <f>IFERROR(INDEX(所属情報!$E:$E,MATCH(男子登録情報!A279,所属情報!$A:$A,0)),"")</f>
        <v>492200</v>
      </c>
      <c r="M279" t="str">
        <f t="shared" si="12"/>
        <v>長渡　公作 (2)</v>
      </c>
      <c r="N279" t="str">
        <f t="shared" si="13"/>
        <v>ﾅｶﾞﾄ ｺｳｻｸ</v>
      </c>
      <c r="O279" t="str">
        <f t="shared" si="14"/>
        <v>NAGATO Kosaku (07)</v>
      </c>
      <c r="P279">
        <f>IFERROR(INDEX(リスト!$AE:$AE,MATCH($G279,リスト!$AD:$AD,0)),"")</f>
        <v>27</v>
      </c>
      <c r="Q279" t="str">
        <f>IFERROR(INDEX(リスト!$AH:$AH,MATCH($J279,リスト!$AG:$AG,0)),"")</f>
        <v>JPN</v>
      </c>
      <c r="R279" s="118" t="str">
        <f>IF($B279="","",TEXT(RIGHT($E279,6)*1000+COUNTIF($E$2:$E279,$E279),"000000000"))</f>
        <v>070214002</v>
      </c>
    </row>
    <row r="280" spans="1:18" customFormat="1" x14ac:dyDescent="0.45">
      <c r="A280" t="s">
        <v>139</v>
      </c>
      <c r="B280">
        <v>279</v>
      </c>
      <c r="C280" t="s">
        <v>5180</v>
      </c>
      <c r="D280" t="s">
        <v>5181</v>
      </c>
      <c r="E280">
        <v>20060921</v>
      </c>
      <c r="F280">
        <v>2</v>
      </c>
      <c r="G280" t="s">
        <v>4982</v>
      </c>
      <c r="H280" t="s">
        <v>6979</v>
      </c>
      <c r="I280" t="s">
        <v>45</v>
      </c>
      <c r="J280" t="s">
        <v>6497</v>
      </c>
      <c r="L280">
        <f>IFERROR(INDEX(所属情報!$E:$E,MATCH(男子登録情報!A280,所属情報!$A:$A,0)),"")</f>
        <v>492200</v>
      </c>
      <c r="M280" t="str">
        <f t="shared" si="12"/>
        <v>森江　凌生 (2)</v>
      </c>
      <c r="N280" t="str">
        <f t="shared" si="13"/>
        <v>ﾓﾘｴ ﾘｮｳｾｲ</v>
      </c>
      <c r="O280" t="str">
        <f t="shared" si="14"/>
        <v>MORIE Ryosei (06)</v>
      </c>
      <c r="P280">
        <f>IFERROR(INDEX(リスト!$AE:$AE,MATCH($G280,リスト!$AD:$AD,0)),"")</f>
        <v>26</v>
      </c>
      <c r="Q280" t="str">
        <f>IFERROR(INDEX(リスト!$AH:$AH,MATCH($J280,リスト!$AG:$AG,0)),"")</f>
        <v>JPN</v>
      </c>
      <c r="R280" s="118" t="str">
        <f>IF($B280="","",TEXT(RIGHT($E280,6)*1000+COUNTIF($E$2:$E280,$E280),"000000000"))</f>
        <v>060921002</v>
      </c>
    </row>
    <row r="281" spans="1:18" customFormat="1" x14ac:dyDescent="0.45">
      <c r="A281" t="s">
        <v>139</v>
      </c>
      <c r="B281">
        <v>280</v>
      </c>
      <c r="C281" t="s">
        <v>5182</v>
      </c>
      <c r="D281" t="s">
        <v>5183</v>
      </c>
      <c r="E281">
        <v>20070430</v>
      </c>
      <c r="F281">
        <v>1</v>
      </c>
      <c r="G281" t="s">
        <v>4979</v>
      </c>
      <c r="H281" t="s">
        <v>4617</v>
      </c>
      <c r="I281" t="s">
        <v>1818</v>
      </c>
      <c r="J281" t="s">
        <v>6497</v>
      </c>
      <c r="L281">
        <f>IFERROR(INDEX(所属情報!$E:$E,MATCH(男子登録情報!A281,所属情報!$A:$A,0)),"")</f>
        <v>492200</v>
      </c>
      <c r="M281" t="str">
        <f t="shared" si="12"/>
        <v>稲葉　珀 (1)</v>
      </c>
      <c r="N281" t="str">
        <f t="shared" si="13"/>
        <v>ｲﾅﾊﾞ ﾊｸ</v>
      </c>
      <c r="O281" t="str">
        <f t="shared" si="14"/>
        <v>INABA Haku (07)</v>
      </c>
      <c r="P281">
        <f>IFERROR(INDEX(リスト!$AE:$AE,MATCH($G281,リスト!$AD:$AD,0)),"")</f>
        <v>29</v>
      </c>
      <c r="Q281" t="str">
        <f>IFERROR(INDEX(リスト!$AH:$AH,MATCH($J281,リスト!$AG:$AG,0)),"")</f>
        <v>JPN</v>
      </c>
      <c r="R281" s="118" t="str">
        <f>IF($B281="","",TEXT(RIGHT($E281,6)*1000+COUNTIF($E$2:$E281,$E281),"000000000"))</f>
        <v>070430001</v>
      </c>
    </row>
    <row r="282" spans="1:18" customFormat="1" x14ac:dyDescent="0.45">
      <c r="A282" t="s">
        <v>139</v>
      </c>
      <c r="B282">
        <v>281</v>
      </c>
      <c r="C282" t="s">
        <v>5184</v>
      </c>
      <c r="D282" t="s">
        <v>5185</v>
      </c>
      <c r="E282">
        <v>20080214</v>
      </c>
      <c r="F282">
        <v>1</v>
      </c>
      <c r="G282" t="s">
        <v>4988</v>
      </c>
      <c r="H282" t="s">
        <v>52</v>
      </c>
      <c r="I282" t="s">
        <v>153</v>
      </c>
      <c r="J282" t="s">
        <v>6497</v>
      </c>
      <c r="L282">
        <f>IFERROR(INDEX(所属情報!$E:$E,MATCH(男子登録情報!A282,所属情報!$A:$A,0)),"")</f>
        <v>492200</v>
      </c>
      <c r="M282" t="str">
        <f t="shared" si="12"/>
        <v>伊藤　魁良 (1)</v>
      </c>
      <c r="N282" t="str">
        <f t="shared" si="13"/>
        <v>ｲﾄｳ ｶｲﾘ</v>
      </c>
      <c r="O282" t="str">
        <f t="shared" si="14"/>
        <v>ITO Kairi (08)</v>
      </c>
      <c r="P282">
        <f>IFERROR(INDEX(リスト!$AE:$AE,MATCH($G282,リスト!$AD:$AD,0)),"")</f>
        <v>40</v>
      </c>
      <c r="Q282" t="str">
        <f>IFERROR(INDEX(リスト!$AH:$AH,MATCH($J282,リスト!$AG:$AG,0)),"")</f>
        <v>JPN</v>
      </c>
      <c r="R282" s="118" t="str">
        <f>IF($B282="","",TEXT(RIGHT($E282,6)*1000+COUNTIF($E$2:$E282,$E282),"000000000"))</f>
        <v>080214001</v>
      </c>
    </row>
    <row r="283" spans="1:18" customFormat="1" x14ac:dyDescent="0.45">
      <c r="A283" t="s">
        <v>139</v>
      </c>
      <c r="B283">
        <v>282</v>
      </c>
      <c r="C283" t="s">
        <v>5186</v>
      </c>
      <c r="D283" t="s">
        <v>5187</v>
      </c>
      <c r="E283">
        <v>20071119</v>
      </c>
      <c r="F283">
        <v>1</v>
      </c>
      <c r="G283" t="s">
        <v>5105</v>
      </c>
      <c r="H283" t="s">
        <v>6980</v>
      </c>
      <c r="I283" t="s">
        <v>152</v>
      </c>
      <c r="J283" t="s">
        <v>6497</v>
      </c>
      <c r="L283">
        <f>IFERROR(INDEX(所属情報!$E:$E,MATCH(男子登録情報!A283,所属情報!$A:$A,0)),"")</f>
        <v>492200</v>
      </c>
      <c r="M283" t="str">
        <f t="shared" si="12"/>
        <v>布施　輝琉 (1)</v>
      </c>
      <c r="N283" t="str">
        <f t="shared" si="13"/>
        <v>ﾌｾ ﾋｶﾙ</v>
      </c>
      <c r="O283" t="str">
        <f t="shared" si="14"/>
        <v>FUSE Hikaru (07)</v>
      </c>
      <c r="P283">
        <f>IFERROR(INDEX(リスト!$AE:$AE,MATCH($G283,リスト!$AD:$AD,0)),"")</f>
        <v>24</v>
      </c>
      <c r="Q283" t="str">
        <f>IFERROR(INDEX(リスト!$AH:$AH,MATCH($J283,リスト!$AG:$AG,0)),"")</f>
        <v>JPN</v>
      </c>
      <c r="R283" s="118" t="str">
        <f>IF($B283="","",TEXT(RIGHT($E283,6)*1000+COUNTIF($E$2:$E283,$E283),"000000000"))</f>
        <v>071119001</v>
      </c>
    </row>
    <row r="284" spans="1:18" customFormat="1" x14ac:dyDescent="0.45">
      <c r="A284" t="s">
        <v>139</v>
      </c>
      <c r="B284">
        <v>283</v>
      </c>
      <c r="C284" t="s">
        <v>5188</v>
      </c>
      <c r="D284" t="s">
        <v>5189</v>
      </c>
      <c r="E284">
        <v>20070611</v>
      </c>
      <c r="F284">
        <v>1</v>
      </c>
      <c r="G284" t="s">
        <v>4982</v>
      </c>
      <c r="H284" t="s">
        <v>632</v>
      </c>
      <c r="I284" t="s">
        <v>6981</v>
      </c>
      <c r="J284" t="s">
        <v>6497</v>
      </c>
      <c r="L284">
        <f>IFERROR(INDEX(所属情報!$E:$E,MATCH(男子登録情報!A284,所属情報!$A:$A,0)),"")</f>
        <v>492200</v>
      </c>
      <c r="M284" t="str">
        <f t="shared" si="12"/>
        <v>梅原　風冴 (1)</v>
      </c>
      <c r="N284" t="str">
        <f t="shared" si="13"/>
        <v>ｳﾒﾊﾗ ﾋｭｳｶﾞ</v>
      </c>
      <c r="O284" t="str">
        <f t="shared" si="14"/>
        <v>UMEHARA Hyuga (07)</v>
      </c>
      <c r="P284">
        <f>IFERROR(INDEX(リスト!$AE:$AE,MATCH($G284,リスト!$AD:$AD,0)),"")</f>
        <v>26</v>
      </c>
      <c r="Q284" t="str">
        <f>IFERROR(INDEX(リスト!$AH:$AH,MATCH($J284,リスト!$AG:$AG,0)),"")</f>
        <v>JPN</v>
      </c>
      <c r="R284" s="118" t="str">
        <f>IF($B284="","",TEXT(RIGHT($E284,6)*1000+COUNTIF($E$2:$E284,$E284),"000000000"))</f>
        <v>070611001</v>
      </c>
    </row>
    <row r="285" spans="1:18" customFormat="1" x14ac:dyDescent="0.45">
      <c r="A285" t="s">
        <v>139</v>
      </c>
      <c r="B285">
        <v>284</v>
      </c>
      <c r="C285" t="s">
        <v>5190</v>
      </c>
      <c r="D285" t="s">
        <v>5191</v>
      </c>
      <c r="E285">
        <v>20070923</v>
      </c>
      <c r="F285">
        <v>1</v>
      </c>
      <c r="G285" t="s">
        <v>4985</v>
      </c>
      <c r="H285" t="s">
        <v>6982</v>
      </c>
      <c r="I285" t="s">
        <v>6983</v>
      </c>
      <c r="J285" t="s">
        <v>6497</v>
      </c>
      <c r="L285">
        <f>IFERROR(INDEX(所属情報!$E:$E,MATCH(男子登録情報!A285,所属情報!$A:$A,0)),"")</f>
        <v>492200</v>
      </c>
      <c r="M285" t="str">
        <f t="shared" si="12"/>
        <v>熊切　一護 (1)</v>
      </c>
      <c r="N285" t="str">
        <f t="shared" si="13"/>
        <v>ｸﾏｷﾘ ｲﾁｺﾞ</v>
      </c>
      <c r="O285" t="str">
        <f t="shared" si="14"/>
        <v>KUMAKIRI Ichigo (07)</v>
      </c>
      <c r="P285">
        <f>IFERROR(INDEX(リスト!$AE:$AE,MATCH($G285,リスト!$AD:$AD,0)),"")</f>
        <v>22</v>
      </c>
      <c r="Q285" t="str">
        <f>IFERROR(INDEX(リスト!$AH:$AH,MATCH($J285,リスト!$AG:$AG,0)),"")</f>
        <v>JPN</v>
      </c>
      <c r="R285" s="118" t="str">
        <f>IF($B285="","",TEXT(RIGHT($E285,6)*1000+COUNTIF($E$2:$E285,$E285),"000000000"))</f>
        <v>070923001</v>
      </c>
    </row>
    <row r="286" spans="1:18" customFormat="1" x14ac:dyDescent="0.45">
      <c r="A286" t="s">
        <v>139</v>
      </c>
      <c r="B286">
        <v>285</v>
      </c>
      <c r="C286" t="s">
        <v>5192</v>
      </c>
      <c r="D286" t="s">
        <v>5193</v>
      </c>
      <c r="E286">
        <v>20070605</v>
      </c>
      <c r="F286">
        <v>1</v>
      </c>
      <c r="G286" t="s">
        <v>4983</v>
      </c>
      <c r="H286" t="s">
        <v>6984</v>
      </c>
      <c r="I286" t="s">
        <v>95</v>
      </c>
      <c r="J286" t="s">
        <v>6497</v>
      </c>
      <c r="L286">
        <f>IFERROR(INDEX(所属情報!$E:$E,MATCH(男子登録情報!A286,所属情報!$A:$A,0)),"")</f>
        <v>492200</v>
      </c>
      <c r="M286" t="str">
        <f t="shared" si="12"/>
        <v>脇田　晃介 (1)</v>
      </c>
      <c r="N286" t="str">
        <f t="shared" si="13"/>
        <v>ﾜｷﾀ ｺｳｽｹ</v>
      </c>
      <c r="O286" t="str">
        <f t="shared" si="14"/>
        <v>WAKITA Kosuke (07)</v>
      </c>
      <c r="P286">
        <f>IFERROR(INDEX(リスト!$AE:$AE,MATCH($G286,リスト!$AD:$AD,0)),"")</f>
        <v>23</v>
      </c>
      <c r="Q286" t="str">
        <f>IFERROR(INDEX(リスト!$AH:$AH,MATCH($J286,リスト!$AG:$AG,0)),"")</f>
        <v>JPN</v>
      </c>
      <c r="R286" s="118" t="str">
        <f>IF($B286="","",TEXT(RIGHT($E286,6)*1000+COUNTIF($E$2:$E286,$E286),"000000000"))</f>
        <v>070605001</v>
      </c>
    </row>
    <row r="287" spans="1:18" customFormat="1" x14ac:dyDescent="0.45">
      <c r="A287" t="s">
        <v>139</v>
      </c>
      <c r="B287">
        <v>286</v>
      </c>
      <c r="C287" t="s">
        <v>5194</v>
      </c>
      <c r="D287" t="s">
        <v>5195</v>
      </c>
      <c r="E287">
        <v>20071007</v>
      </c>
      <c r="F287">
        <v>1</v>
      </c>
      <c r="G287" t="s">
        <v>4977</v>
      </c>
      <c r="H287" t="s">
        <v>221</v>
      </c>
      <c r="I287" t="s">
        <v>300</v>
      </c>
      <c r="J287" t="s">
        <v>6497</v>
      </c>
      <c r="L287">
        <f>IFERROR(INDEX(所属情報!$E:$E,MATCH(男子登録情報!A287,所属情報!$A:$A,0)),"")</f>
        <v>492200</v>
      </c>
      <c r="M287" t="str">
        <f t="shared" si="12"/>
        <v>渡邊　隆喜 (1)</v>
      </c>
      <c r="N287" t="str">
        <f t="shared" si="13"/>
        <v>ﾜﾀﾅﾍﾞ ﾘｷ</v>
      </c>
      <c r="O287" t="str">
        <f t="shared" si="14"/>
        <v>WATANABE Riki (07)</v>
      </c>
      <c r="P287">
        <f>IFERROR(INDEX(リスト!$AE:$AE,MATCH($G287,リスト!$AD:$AD,0)),"")</f>
        <v>34</v>
      </c>
      <c r="Q287" t="str">
        <f>IFERROR(INDEX(リスト!$AH:$AH,MATCH($J287,リスト!$AG:$AG,0)),"")</f>
        <v>JPN</v>
      </c>
      <c r="R287" s="118" t="str">
        <f>IF($B287="","",TEXT(RIGHT($E287,6)*1000+COUNTIF($E$2:$E287,$E287),"000000000"))</f>
        <v>071007001</v>
      </c>
    </row>
    <row r="288" spans="1:18" customFormat="1" x14ac:dyDescent="0.45">
      <c r="A288" t="s">
        <v>139</v>
      </c>
      <c r="B288">
        <v>287</v>
      </c>
      <c r="C288" t="s">
        <v>5196</v>
      </c>
      <c r="D288" t="s">
        <v>5197</v>
      </c>
      <c r="E288">
        <v>20060704</v>
      </c>
      <c r="F288">
        <v>2</v>
      </c>
      <c r="G288" t="s">
        <v>5104</v>
      </c>
      <c r="H288" t="s">
        <v>570</v>
      </c>
      <c r="I288" t="s">
        <v>222</v>
      </c>
      <c r="J288" t="s">
        <v>6497</v>
      </c>
      <c r="L288">
        <f>IFERROR(INDEX(所属情報!$E:$E,MATCH(男子登録情報!A288,所属情報!$A:$A,0)),"")</f>
        <v>492200</v>
      </c>
      <c r="M288" t="str">
        <f t="shared" si="12"/>
        <v>服部　翔太 (2)</v>
      </c>
      <c r="N288" t="str">
        <f t="shared" si="13"/>
        <v>ﾊｯﾄﾘ ｼｮｳﾀ</v>
      </c>
      <c r="O288" t="str">
        <f t="shared" si="14"/>
        <v>HATTORI Shota (06)</v>
      </c>
      <c r="P288">
        <f>IFERROR(INDEX(リスト!$AE:$AE,MATCH($G288,リスト!$AD:$AD,0)),"")</f>
        <v>17</v>
      </c>
      <c r="Q288" t="str">
        <f>IFERROR(INDEX(リスト!$AH:$AH,MATCH($J288,リスト!$AG:$AG,0)),"")</f>
        <v>JPN</v>
      </c>
      <c r="R288" s="118" t="str">
        <f>IF($B288="","",TEXT(RIGHT($E288,6)*1000+COUNTIF($E$2:$E288,$E288),"000000000"))</f>
        <v>060704003</v>
      </c>
    </row>
    <row r="289" spans="1:18" customFormat="1" x14ac:dyDescent="0.45">
      <c r="A289" t="s">
        <v>439</v>
      </c>
      <c r="B289">
        <v>288</v>
      </c>
      <c r="C289" t="s">
        <v>1533</v>
      </c>
      <c r="D289" t="s">
        <v>1534</v>
      </c>
      <c r="E289">
        <v>20040416</v>
      </c>
      <c r="F289">
        <v>4</v>
      </c>
      <c r="G289" t="s">
        <v>4989</v>
      </c>
      <c r="H289" t="s">
        <v>260</v>
      </c>
      <c r="I289" t="s">
        <v>171</v>
      </c>
      <c r="J289" t="s">
        <v>6497</v>
      </c>
      <c r="L289">
        <f>IFERROR(INDEX(所属情報!$E:$E,MATCH(男子登録情報!A289,所属情報!$A:$A,0)),"")</f>
        <v>492189</v>
      </c>
      <c r="M289" t="str">
        <f t="shared" si="12"/>
        <v>冨田　悠斗 (4)</v>
      </c>
      <c r="N289" t="str">
        <f t="shared" si="13"/>
        <v>ﾄﾐﾀ ﾕｳﾄ</v>
      </c>
      <c r="O289" t="str">
        <f t="shared" si="14"/>
        <v>TOMITA Yuto (04)</v>
      </c>
      <c r="P289">
        <f>IFERROR(INDEX(リスト!$AE:$AE,MATCH($G289,リスト!$AD:$AD,0)),"")</f>
        <v>25</v>
      </c>
      <c r="Q289" t="str">
        <f>IFERROR(INDEX(リスト!$AH:$AH,MATCH($J289,リスト!$AG:$AG,0)),"")</f>
        <v>JPN</v>
      </c>
      <c r="R289" s="118" t="str">
        <f>IF($B289="","",TEXT(RIGHT($E289,6)*1000+COUNTIF($E$2:$E289,$E289),"000000000"))</f>
        <v>040416002</v>
      </c>
    </row>
    <row r="290" spans="1:18" customFormat="1" x14ac:dyDescent="0.45">
      <c r="A290" t="s">
        <v>439</v>
      </c>
      <c r="B290">
        <v>289</v>
      </c>
      <c r="C290" t="s">
        <v>1535</v>
      </c>
      <c r="D290" t="s">
        <v>1536</v>
      </c>
      <c r="E290">
        <v>20040907</v>
      </c>
      <c r="F290">
        <v>4</v>
      </c>
      <c r="G290" t="s">
        <v>4979</v>
      </c>
      <c r="H290" t="s">
        <v>1537</v>
      </c>
      <c r="I290" t="s">
        <v>135</v>
      </c>
      <c r="J290" t="s">
        <v>6497</v>
      </c>
      <c r="L290">
        <f>IFERROR(INDEX(所属情報!$E:$E,MATCH(男子登録情報!A290,所属情報!$A:$A,0)),"")</f>
        <v>492189</v>
      </c>
      <c r="M290" t="str">
        <f t="shared" si="12"/>
        <v>福西　伸哉 (4)</v>
      </c>
      <c r="N290" t="str">
        <f t="shared" si="13"/>
        <v>ﾌｸﾆｼ ｼﾝﾔ</v>
      </c>
      <c r="O290" t="str">
        <f t="shared" si="14"/>
        <v>FUKUNISHI Shinya (04)</v>
      </c>
      <c r="P290">
        <f>IFERROR(INDEX(リスト!$AE:$AE,MATCH($G290,リスト!$AD:$AD,0)),"")</f>
        <v>29</v>
      </c>
      <c r="Q290" t="str">
        <f>IFERROR(INDEX(リスト!$AH:$AH,MATCH($J290,リスト!$AG:$AG,0)),"")</f>
        <v>JPN</v>
      </c>
      <c r="R290" s="118" t="str">
        <f>IF($B290="","",TEXT(RIGHT($E290,6)*1000+COUNTIF($E$2:$E290,$E290),"000000000"))</f>
        <v>040907002</v>
      </c>
    </row>
    <row r="291" spans="1:18" customFormat="1" x14ac:dyDescent="0.45">
      <c r="A291" t="s">
        <v>439</v>
      </c>
      <c r="B291">
        <v>290</v>
      </c>
      <c r="C291" t="s">
        <v>1538</v>
      </c>
      <c r="D291" t="s">
        <v>1539</v>
      </c>
      <c r="E291">
        <v>20041122</v>
      </c>
      <c r="F291">
        <v>4</v>
      </c>
      <c r="G291" t="s">
        <v>4999</v>
      </c>
      <c r="H291" t="s">
        <v>1540</v>
      </c>
      <c r="I291" t="s">
        <v>661</v>
      </c>
      <c r="J291" t="s">
        <v>6497</v>
      </c>
      <c r="L291">
        <f>IFERROR(INDEX(所属情報!$E:$E,MATCH(男子登録情報!A291,所属情報!$A:$A,0)),"")</f>
        <v>492189</v>
      </c>
      <c r="M291" t="str">
        <f t="shared" si="12"/>
        <v>磯淵　圭一郎 (4)</v>
      </c>
      <c r="N291" t="str">
        <f t="shared" si="13"/>
        <v>ｲｿﾌﾞﾁ ｹｲｲﾁﾛｳ</v>
      </c>
      <c r="O291" t="str">
        <f t="shared" si="14"/>
        <v>ISOBUCHI Keiichiro (04)</v>
      </c>
      <c r="P291">
        <f>IFERROR(INDEX(リスト!$AE:$AE,MATCH($G291,リスト!$AD:$AD,0)),"")</f>
        <v>36</v>
      </c>
      <c r="Q291" t="str">
        <f>IFERROR(INDEX(リスト!$AH:$AH,MATCH($J291,リスト!$AG:$AG,0)),"")</f>
        <v>JPN</v>
      </c>
      <c r="R291" s="118" t="str">
        <f>IF($B291="","",TEXT(RIGHT($E291,6)*1000+COUNTIF($E$2:$E291,$E291),"000000000"))</f>
        <v>041122001</v>
      </c>
    </row>
    <row r="292" spans="1:18" customFormat="1" x14ac:dyDescent="0.45">
      <c r="A292" t="s">
        <v>439</v>
      </c>
      <c r="B292">
        <v>291</v>
      </c>
      <c r="C292" t="s">
        <v>1541</v>
      </c>
      <c r="D292" t="s">
        <v>1542</v>
      </c>
      <c r="E292">
        <v>20041201</v>
      </c>
      <c r="F292">
        <v>4</v>
      </c>
      <c r="G292" t="s">
        <v>4982</v>
      </c>
      <c r="H292" t="s">
        <v>63</v>
      </c>
      <c r="I292" t="s">
        <v>1543</v>
      </c>
      <c r="J292" t="s">
        <v>6497</v>
      </c>
      <c r="L292">
        <f>IFERROR(INDEX(所属情報!$E:$E,MATCH(男子登録情報!A292,所属情報!$A:$A,0)),"")</f>
        <v>492189</v>
      </c>
      <c r="M292" t="str">
        <f t="shared" si="12"/>
        <v>松本　太良 (4)</v>
      </c>
      <c r="N292" t="str">
        <f t="shared" si="13"/>
        <v>ﾏﾂﾓﾄ ﾀｲﾗ</v>
      </c>
      <c r="O292" t="str">
        <f t="shared" si="14"/>
        <v>MATSUMOTO Taira (04)</v>
      </c>
      <c r="P292">
        <f>IFERROR(INDEX(リスト!$AE:$AE,MATCH($G292,リスト!$AD:$AD,0)),"")</f>
        <v>26</v>
      </c>
      <c r="Q292" t="str">
        <f>IFERROR(INDEX(リスト!$AH:$AH,MATCH($J292,リスト!$AG:$AG,0)),"")</f>
        <v>JPN</v>
      </c>
      <c r="R292" s="118" t="str">
        <f>IF($B292="","",TEXT(RIGHT($E292,6)*1000+COUNTIF($E$2:$E292,$E292),"000000000"))</f>
        <v>041201001</v>
      </c>
    </row>
    <row r="293" spans="1:18" customFormat="1" x14ac:dyDescent="0.45">
      <c r="A293" t="s">
        <v>439</v>
      </c>
      <c r="B293">
        <v>292</v>
      </c>
      <c r="C293" t="s">
        <v>1544</v>
      </c>
      <c r="D293" t="s">
        <v>1545</v>
      </c>
      <c r="E293">
        <v>20041209</v>
      </c>
      <c r="F293">
        <v>4</v>
      </c>
      <c r="G293" t="s">
        <v>4979</v>
      </c>
      <c r="H293" t="s">
        <v>1546</v>
      </c>
      <c r="I293" t="s">
        <v>1547</v>
      </c>
      <c r="J293" t="s">
        <v>6497</v>
      </c>
      <c r="L293">
        <f>IFERROR(INDEX(所属情報!$E:$E,MATCH(男子登録情報!A293,所属情報!$A:$A,0)),"")</f>
        <v>492189</v>
      </c>
      <c r="M293" t="str">
        <f t="shared" si="12"/>
        <v>郷　颯冴 (4)</v>
      </c>
      <c r="N293" t="str">
        <f t="shared" si="13"/>
        <v>ｺﾞｳ ｿｳｶﾞ</v>
      </c>
      <c r="O293" t="str">
        <f t="shared" si="14"/>
        <v>GO Soga (04)</v>
      </c>
      <c r="P293">
        <f>IFERROR(INDEX(リスト!$AE:$AE,MATCH($G293,リスト!$AD:$AD,0)),"")</f>
        <v>29</v>
      </c>
      <c r="Q293" t="str">
        <f>IFERROR(INDEX(リスト!$AH:$AH,MATCH($J293,リスト!$AG:$AG,0)),"")</f>
        <v>JPN</v>
      </c>
      <c r="R293" s="118" t="str">
        <f>IF($B293="","",TEXT(RIGHT($E293,6)*1000+COUNTIF($E$2:$E293,$E293),"000000000"))</f>
        <v>041209001</v>
      </c>
    </row>
    <row r="294" spans="1:18" customFormat="1" x14ac:dyDescent="0.45">
      <c r="A294" t="s">
        <v>439</v>
      </c>
      <c r="B294">
        <v>293</v>
      </c>
      <c r="C294" t="s">
        <v>1548</v>
      </c>
      <c r="D294" t="s">
        <v>1549</v>
      </c>
      <c r="E294">
        <v>20040818</v>
      </c>
      <c r="F294">
        <v>4</v>
      </c>
      <c r="G294" t="s">
        <v>5099</v>
      </c>
      <c r="H294" t="s">
        <v>825</v>
      </c>
      <c r="I294" t="s">
        <v>1550</v>
      </c>
      <c r="J294" t="s">
        <v>6497</v>
      </c>
      <c r="L294">
        <f>IFERROR(INDEX(所属情報!$E:$E,MATCH(男子登録情報!A294,所属情報!$A:$A,0)),"")</f>
        <v>492189</v>
      </c>
      <c r="M294" t="str">
        <f t="shared" si="12"/>
        <v>杉山　跳馬 (4)</v>
      </c>
      <c r="N294" t="str">
        <f t="shared" si="13"/>
        <v>ｽｷﾞﾔﾏ ﾁｮｳﾏ</v>
      </c>
      <c r="O294" t="str">
        <f t="shared" si="14"/>
        <v>SUGIYAMA Choma (04)</v>
      </c>
      <c r="P294">
        <f>IFERROR(INDEX(リスト!$AE:$AE,MATCH($G294,リスト!$AD:$AD,0)),"")</f>
        <v>21</v>
      </c>
      <c r="Q294" t="str">
        <f>IFERROR(INDEX(リスト!$AH:$AH,MATCH($J294,リスト!$AG:$AG,0)),"")</f>
        <v>JPN</v>
      </c>
      <c r="R294" s="118" t="str">
        <f>IF($B294="","",TEXT(RIGHT($E294,6)*1000+COUNTIF($E$2:$E294,$E294),"000000000"))</f>
        <v>040818003</v>
      </c>
    </row>
    <row r="295" spans="1:18" customFormat="1" x14ac:dyDescent="0.45">
      <c r="A295" t="s">
        <v>439</v>
      </c>
      <c r="B295">
        <v>294</v>
      </c>
      <c r="C295" t="s">
        <v>1551</v>
      </c>
      <c r="D295" t="s">
        <v>1552</v>
      </c>
      <c r="E295">
        <v>20050111</v>
      </c>
      <c r="F295">
        <v>4</v>
      </c>
      <c r="G295" t="s">
        <v>4989</v>
      </c>
      <c r="H295" t="s">
        <v>1553</v>
      </c>
      <c r="I295" t="s">
        <v>145</v>
      </c>
      <c r="J295" t="s">
        <v>6497</v>
      </c>
      <c r="L295">
        <f>IFERROR(INDEX(所属情報!$E:$E,MATCH(男子登録情報!A295,所属情報!$A:$A,0)),"")</f>
        <v>492189</v>
      </c>
      <c r="M295" t="str">
        <f t="shared" si="12"/>
        <v>嶋渡　涼太 (4)</v>
      </c>
      <c r="N295" t="str">
        <f t="shared" si="13"/>
        <v>ｼﾏﾄﾞ ﾘｮｳﾀ</v>
      </c>
      <c r="O295" t="str">
        <f t="shared" si="14"/>
        <v>SHIMADO Ryota (05)</v>
      </c>
      <c r="P295">
        <f>IFERROR(INDEX(リスト!$AE:$AE,MATCH($G295,リスト!$AD:$AD,0)),"")</f>
        <v>25</v>
      </c>
      <c r="Q295" t="str">
        <f>IFERROR(INDEX(リスト!$AH:$AH,MATCH($J295,リスト!$AG:$AG,0)),"")</f>
        <v>JPN</v>
      </c>
      <c r="R295" s="118" t="str">
        <f>IF($B295="","",TEXT(RIGHT($E295,6)*1000+COUNTIF($E$2:$E295,$E295),"000000000"))</f>
        <v>050111001</v>
      </c>
    </row>
    <row r="296" spans="1:18" customFormat="1" x14ac:dyDescent="0.45">
      <c r="A296" t="s">
        <v>439</v>
      </c>
      <c r="B296">
        <v>295</v>
      </c>
      <c r="C296" t="s">
        <v>1554</v>
      </c>
      <c r="D296" t="s">
        <v>1555</v>
      </c>
      <c r="E296">
        <v>20040825</v>
      </c>
      <c r="F296">
        <v>4</v>
      </c>
      <c r="G296" t="s">
        <v>4979</v>
      </c>
      <c r="H296" t="s">
        <v>560</v>
      </c>
      <c r="I296" t="s">
        <v>175</v>
      </c>
      <c r="J296" t="s">
        <v>6497</v>
      </c>
      <c r="L296">
        <f>IFERROR(INDEX(所属情報!$E:$E,MATCH(男子登録情報!A296,所属情報!$A:$A,0)),"")</f>
        <v>492189</v>
      </c>
      <c r="M296" t="str">
        <f t="shared" si="12"/>
        <v>東　大樹 (4)</v>
      </c>
      <c r="N296" t="str">
        <f t="shared" si="13"/>
        <v>ｱｽﾞﾏ ﾀﾞｲｷ</v>
      </c>
      <c r="O296" t="str">
        <f t="shared" si="14"/>
        <v>AZUMA Daiki (04)</v>
      </c>
      <c r="P296">
        <f>IFERROR(INDEX(リスト!$AE:$AE,MATCH($G296,リスト!$AD:$AD,0)),"")</f>
        <v>29</v>
      </c>
      <c r="Q296" t="str">
        <f>IFERROR(INDEX(リスト!$AH:$AH,MATCH($J296,リスト!$AG:$AG,0)),"")</f>
        <v>JPN</v>
      </c>
      <c r="R296" s="118" t="str">
        <f>IF($B296="","",TEXT(RIGHT($E296,6)*1000+COUNTIF($E$2:$E296,$E296),"000000000"))</f>
        <v>040825001</v>
      </c>
    </row>
    <row r="297" spans="1:18" customFormat="1" x14ac:dyDescent="0.45">
      <c r="A297" t="s">
        <v>439</v>
      </c>
      <c r="B297">
        <v>296</v>
      </c>
      <c r="C297" t="s">
        <v>1556</v>
      </c>
      <c r="D297" t="s">
        <v>1557</v>
      </c>
      <c r="E297">
        <v>20040623</v>
      </c>
      <c r="F297">
        <v>4</v>
      </c>
      <c r="G297" t="s">
        <v>4975</v>
      </c>
      <c r="H297" t="s">
        <v>343</v>
      </c>
      <c r="I297" t="s">
        <v>69</v>
      </c>
      <c r="J297" t="s">
        <v>6497</v>
      </c>
      <c r="L297">
        <f>IFERROR(INDEX(所属情報!$E:$E,MATCH(男子登録情報!A297,所属情報!$A:$A,0)),"")</f>
        <v>492189</v>
      </c>
      <c r="M297" t="str">
        <f t="shared" si="12"/>
        <v>市川　隼 (4)</v>
      </c>
      <c r="N297" t="str">
        <f t="shared" si="13"/>
        <v>ｲﾁｶﾜ ﾊﾔﾄ</v>
      </c>
      <c r="O297" t="str">
        <f t="shared" si="14"/>
        <v>ICHIKAWA Hayato (04)</v>
      </c>
      <c r="P297">
        <f>IFERROR(INDEX(リスト!$AE:$AE,MATCH($G297,リスト!$AD:$AD,0)),"")</f>
        <v>28</v>
      </c>
      <c r="Q297" t="str">
        <f>IFERROR(INDEX(リスト!$AH:$AH,MATCH($J297,リスト!$AG:$AG,0)),"")</f>
        <v>JPN</v>
      </c>
      <c r="R297" s="118" t="str">
        <f>IF($B297="","",TEXT(RIGHT($E297,6)*1000+COUNTIF($E$2:$E297,$E297),"000000000"))</f>
        <v>040623001</v>
      </c>
    </row>
    <row r="298" spans="1:18" customFormat="1" x14ac:dyDescent="0.45">
      <c r="A298" t="s">
        <v>439</v>
      </c>
      <c r="B298">
        <v>297</v>
      </c>
      <c r="C298" t="s">
        <v>1558</v>
      </c>
      <c r="D298" t="s">
        <v>1559</v>
      </c>
      <c r="E298">
        <v>20041021</v>
      </c>
      <c r="F298">
        <v>4</v>
      </c>
      <c r="G298" t="s">
        <v>4978</v>
      </c>
      <c r="H298" t="s">
        <v>1560</v>
      </c>
      <c r="I298" t="s">
        <v>144</v>
      </c>
      <c r="J298" t="s">
        <v>6497</v>
      </c>
      <c r="L298">
        <f>IFERROR(INDEX(所属情報!$E:$E,MATCH(男子登録情報!A298,所属情報!$A:$A,0)),"")</f>
        <v>492189</v>
      </c>
      <c r="M298" t="str">
        <f t="shared" si="12"/>
        <v>岩城　結太 (4)</v>
      </c>
      <c r="N298" t="str">
        <f t="shared" si="13"/>
        <v>ｲﾜｷ ﾕｳﾀ</v>
      </c>
      <c r="O298" t="str">
        <f t="shared" si="14"/>
        <v>IWAKI Yuta (04)</v>
      </c>
      <c r="P298">
        <f>IFERROR(INDEX(リスト!$AE:$AE,MATCH($G298,リスト!$AD:$AD,0)),"")</f>
        <v>30</v>
      </c>
      <c r="Q298" t="str">
        <f>IFERROR(INDEX(リスト!$AH:$AH,MATCH($J298,リスト!$AG:$AG,0)),"")</f>
        <v>JPN</v>
      </c>
      <c r="R298" s="118" t="str">
        <f>IF($B298="","",TEXT(RIGHT($E298,6)*1000+COUNTIF($E$2:$E298,$E298),"000000000"))</f>
        <v>041021001</v>
      </c>
    </row>
    <row r="299" spans="1:18" customFormat="1" x14ac:dyDescent="0.45">
      <c r="A299" t="s">
        <v>439</v>
      </c>
      <c r="B299">
        <v>298</v>
      </c>
      <c r="C299" t="s">
        <v>1561</v>
      </c>
      <c r="D299" t="s">
        <v>1562</v>
      </c>
      <c r="E299">
        <v>20040519</v>
      </c>
      <c r="F299">
        <v>4</v>
      </c>
      <c r="G299" t="s">
        <v>5198</v>
      </c>
      <c r="H299" t="s">
        <v>352</v>
      </c>
      <c r="I299" t="s">
        <v>1563</v>
      </c>
      <c r="J299" t="s">
        <v>6497</v>
      </c>
      <c r="L299">
        <f>IFERROR(INDEX(所属情報!$E:$E,MATCH(男子登録情報!A299,所属情報!$A:$A,0)),"")</f>
        <v>492189</v>
      </c>
      <c r="M299" t="str">
        <f t="shared" si="12"/>
        <v>川井　鳳雅 (4)</v>
      </c>
      <c r="N299" t="str">
        <f t="shared" si="13"/>
        <v>ｶﾜｲ ｺｳｶﾞ</v>
      </c>
      <c r="O299" t="str">
        <f t="shared" si="14"/>
        <v>KAWAI Koga (04)</v>
      </c>
      <c r="P299">
        <f>IFERROR(INDEX(リスト!$AE:$AE,MATCH($G299,リスト!$AD:$AD,0)),"")</f>
        <v>42</v>
      </c>
      <c r="Q299" t="str">
        <f>IFERROR(INDEX(リスト!$AH:$AH,MATCH($J299,リスト!$AG:$AG,0)),"")</f>
        <v>JPN</v>
      </c>
      <c r="R299" s="118" t="str">
        <f>IF($B299="","",TEXT(RIGHT($E299,6)*1000+COUNTIF($E$2:$E299,$E299),"000000000"))</f>
        <v>040519001</v>
      </c>
    </row>
    <row r="300" spans="1:18" customFormat="1" x14ac:dyDescent="0.45">
      <c r="A300" t="s">
        <v>439</v>
      </c>
      <c r="B300">
        <v>299</v>
      </c>
      <c r="C300" t="s">
        <v>1564</v>
      </c>
      <c r="D300" t="s">
        <v>1565</v>
      </c>
      <c r="E300">
        <v>20040721</v>
      </c>
      <c r="F300">
        <v>4</v>
      </c>
      <c r="G300" t="s">
        <v>4984</v>
      </c>
      <c r="H300" t="s">
        <v>1566</v>
      </c>
      <c r="I300" t="s">
        <v>171</v>
      </c>
      <c r="J300" t="s">
        <v>6497</v>
      </c>
      <c r="L300">
        <f>IFERROR(INDEX(所属情報!$E:$E,MATCH(男子登録情報!A300,所属情報!$A:$A,0)),"")</f>
        <v>492189</v>
      </c>
      <c r="M300" t="str">
        <f t="shared" si="12"/>
        <v>武井　夢叶 (4)</v>
      </c>
      <c r="N300" t="str">
        <f t="shared" si="13"/>
        <v>ﾀｹｲ ﾕｳﾄ</v>
      </c>
      <c r="O300" t="str">
        <f t="shared" si="14"/>
        <v>TAKEI Yuto (04)</v>
      </c>
      <c r="P300">
        <f>IFERROR(INDEX(リスト!$AE:$AE,MATCH($G300,リスト!$AD:$AD,0)),"")</f>
        <v>49</v>
      </c>
      <c r="Q300" t="str">
        <f>IFERROR(INDEX(リスト!$AH:$AH,MATCH($J300,リスト!$AG:$AG,0)),"")</f>
        <v>JPN</v>
      </c>
      <c r="R300" s="118" t="str">
        <f>IF($B300="","",TEXT(RIGHT($E300,6)*1000+COUNTIF($E$2:$E300,$E300),"000000000"))</f>
        <v>040721001</v>
      </c>
    </row>
    <row r="301" spans="1:18" customFormat="1" x14ac:dyDescent="0.45">
      <c r="A301" t="s">
        <v>439</v>
      </c>
      <c r="B301">
        <v>300</v>
      </c>
      <c r="C301" t="s">
        <v>2194</v>
      </c>
      <c r="D301" t="s">
        <v>1567</v>
      </c>
      <c r="E301">
        <v>20041207</v>
      </c>
      <c r="F301">
        <v>4</v>
      </c>
      <c r="G301" t="s">
        <v>4999</v>
      </c>
      <c r="H301" t="s">
        <v>170</v>
      </c>
      <c r="I301" t="s">
        <v>175</v>
      </c>
      <c r="J301" t="s">
        <v>6497</v>
      </c>
      <c r="L301">
        <f>IFERROR(INDEX(所属情報!$E:$E,MATCH(男子登録情報!A301,所属情報!$A:$A,0)),"")</f>
        <v>492189</v>
      </c>
      <c r="M301" t="str">
        <f t="shared" si="12"/>
        <v>藤田　大輝 (4)</v>
      </c>
      <c r="N301" t="str">
        <f t="shared" si="13"/>
        <v>ﾌｼﾞﾀ ﾀﾞｲｷ</v>
      </c>
      <c r="O301" t="str">
        <f t="shared" si="14"/>
        <v>FUJITA Daiki (04)</v>
      </c>
      <c r="P301">
        <f>IFERROR(INDEX(リスト!$AE:$AE,MATCH($G301,リスト!$AD:$AD,0)),"")</f>
        <v>36</v>
      </c>
      <c r="Q301" t="str">
        <f>IFERROR(INDEX(リスト!$AH:$AH,MATCH($J301,リスト!$AG:$AG,0)),"")</f>
        <v>JPN</v>
      </c>
      <c r="R301" s="118" t="str">
        <f>IF($B301="","",TEXT(RIGHT($E301,6)*1000+COUNTIF($E$2:$E301,$E301),"000000000"))</f>
        <v>041207001</v>
      </c>
    </row>
    <row r="302" spans="1:18" customFormat="1" x14ac:dyDescent="0.45">
      <c r="A302" t="s">
        <v>439</v>
      </c>
      <c r="B302">
        <v>301</v>
      </c>
      <c r="C302" t="s">
        <v>1568</v>
      </c>
      <c r="D302" t="s">
        <v>1569</v>
      </c>
      <c r="E302">
        <v>20040819</v>
      </c>
      <c r="F302">
        <v>4</v>
      </c>
      <c r="G302" t="s">
        <v>4981</v>
      </c>
      <c r="H302" t="s">
        <v>307</v>
      </c>
      <c r="I302" t="s">
        <v>459</v>
      </c>
      <c r="J302" t="s">
        <v>6497</v>
      </c>
      <c r="L302">
        <f>IFERROR(INDEX(所属情報!$E:$E,MATCH(男子登録情報!A302,所属情報!$A:$A,0)),"")</f>
        <v>492189</v>
      </c>
      <c r="M302" t="str">
        <f t="shared" si="12"/>
        <v>高橋　拓夢 (4)</v>
      </c>
      <c r="N302" t="str">
        <f t="shared" si="13"/>
        <v>ﾀｶﾊｼ ﾋﾛﾑ</v>
      </c>
      <c r="O302" t="str">
        <f t="shared" si="14"/>
        <v>TAKAHASHI Hiromu (04)</v>
      </c>
      <c r="P302">
        <f>IFERROR(INDEX(リスト!$AE:$AE,MATCH($G302,リスト!$AD:$AD,0)),"")</f>
        <v>20</v>
      </c>
      <c r="Q302" t="str">
        <f>IFERROR(INDEX(リスト!$AH:$AH,MATCH($J302,リスト!$AG:$AG,0)),"")</f>
        <v>JPN</v>
      </c>
      <c r="R302" s="118" t="str">
        <f>IF($B302="","",TEXT(RIGHT($E302,6)*1000+COUNTIF($E$2:$E302,$E302),"000000000"))</f>
        <v>040819001</v>
      </c>
    </row>
    <row r="303" spans="1:18" customFormat="1" x14ac:dyDescent="0.45">
      <c r="A303" t="s">
        <v>439</v>
      </c>
      <c r="B303">
        <v>302</v>
      </c>
      <c r="C303" t="s">
        <v>1570</v>
      </c>
      <c r="D303" t="s">
        <v>1571</v>
      </c>
      <c r="E303">
        <v>20040520</v>
      </c>
      <c r="F303">
        <v>4</v>
      </c>
      <c r="G303" t="s">
        <v>4984</v>
      </c>
      <c r="H303" t="s">
        <v>1572</v>
      </c>
      <c r="I303" t="s">
        <v>53</v>
      </c>
      <c r="J303" t="s">
        <v>6497</v>
      </c>
      <c r="L303">
        <f>IFERROR(INDEX(所属情報!$E:$E,MATCH(男子登録情報!A303,所属情報!$A:$A,0)),"")</f>
        <v>492189</v>
      </c>
      <c r="M303" t="str">
        <f t="shared" si="12"/>
        <v>岩重　功輝 (4)</v>
      </c>
      <c r="N303" t="str">
        <f t="shared" si="13"/>
        <v>ｲﾜｼｹﾞ ｺｳｷ</v>
      </c>
      <c r="O303" t="str">
        <f t="shared" si="14"/>
        <v>IWASHIGE Koki (04)</v>
      </c>
      <c r="P303">
        <f>IFERROR(INDEX(リスト!$AE:$AE,MATCH($G303,リスト!$AD:$AD,0)),"")</f>
        <v>49</v>
      </c>
      <c r="Q303" t="str">
        <f>IFERROR(INDEX(リスト!$AH:$AH,MATCH($J303,リスト!$AG:$AG,0)),"")</f>
        <v>JPN</v>
      </c>
      <c r="R303" s="118" t="str">
        <f>IF($B303="","",TEXT(RIGHT($E303,6)*1000+COUNTIF($E$2:$E303,$E303),"000000000"))</f>
        <v>040520002</v>
      </c>
    </row>
    <row r="304" spans="1:18" customFormat="1" x14ac:dyDescent="0.45">
      <c r="A304" t="s">
        <v>439</v>
      </c>
      <c r="B304">
        <v>303</v>
      </c>
      <c r="C304" t="s">
        <v>1573</v>
      </c>
      <c r="D304" t="s">
        <v>1574</v>
      </c>
      <c r="E304">
        <v>20050123</v>
      </c>
      <c r="F304">
        <v>4</v>
      </c>
      <c r="G304" t="s">
        <v>4982</v>
      </c>
      <c r="H304" t="s">
        <v>1575</v>
      </c>
      <c r="I304" t="s">
        <v>805</v>
      </c>
      <c r="J304" t="s">
        <v>6497</v>
      </c>
      <c r="L304">
        <f>IFERROR(INDEX(所属情報!$E:$E,MATCH(男子登録情報!A304,所属情報!$A:$A,0)),"")</f>
        <v>492189</v>
      </c>
      <c r="M304" t="str">
        <f t="shared" si="12"/>
        <v>白糸　晟也 (4)</v>
      </c>
      <c r="N304" t="str">
        <f t="shared" si="13"/>
        <v>ｼﾗｲﾄ ｾﾅ</v>
      </c>
      <c r="O304" t="str">
        <f t="shared" si="14"/>
        <v>SHIRAITO Sena (05)</v>
      </c>
      <c r="P304">
        <f>IFERROR(INDEX(リスト!$AE:$AE,MATCH($G304,リスト!$AD:$AD,0)),"")</f>
        <v>26</v>
      </c>
      <c r="Q304" t="str">
        <f>IFERROR(INDEX(リスト!$AH:$AH,MATCH($J304,リスト!$AG:$AG,0)),"")</f>
        <v>JPN</v>
      </c>
      <c r="R304" s="118" t="str">
        <f>IF($B304="","",TEXT(RIGHT($E304,6)*1000+COUNTIF($E$2:$E304,$E304),"000000000"))</f>
        <v>050123001</v>
      </c>
    </row>
    <row r="305" spans="1:18" customFormat="1" x14ac:dyDescent="0.45">
      <c r="A305" t="s">
        <v>439</v>
      </c>
      <c r="B305">
        <v>304</v>
      </c>
      <c r="C305" t="s">
        <v>1576</v>
      </c>
      <c r="D305" t="s">
        <v>1577</v>
      </c>
      <c r="E305">
        <v>20040808</v>
      </c>
      <c r="F305">
        <v>4</v>
      </c>
      <c r="G305" t="s">
        <v>5199</v>
      </c>
      <c r="H305" t="s">
        <v>1317</v>
      </c>
      <c r="I305" t="s">
        <v>175</v>
      </c>
      <c r="J305" t="s">
        <v>6497</v>
      </c>
      <c r="L305">
        <f>IFERROR(INDEX(所属情報!$E:$E,MATCH(男子登録情報!A305,所属情報!$A:$A,0)),"")</f>
        <v>492189</v>
      </c>
      <c r="M305" t="str">
        <f t="shared" si="12"/>
        <v>宮地　大暉 (4)</v>
      </c>
      <c r="N305" t="str">
        <f t="shared" si="13"/>
        <v>ﾐﾔｼﾞ ﾀﾞｲｷ</v>
      </c>
      <c r="O305" t="str">
        <f t="shared" si="14"/>
        <v>MIYAJI Daiki (04)</v>
      </c>
      <c r="P305">
        <f>IFERROR(INDEX(リスト!$AE:$AE,MATCH($G305,リスト!$AD:$AD,0)),"")</f>
        <v>39</v>
      </c>
      <c r="Q305" t="str">
        <f>IFERROR(INDEX(リスト!$AH:$AH,MATCH($J305,リスト!$AG:$AG,0)),"")</f>
        <v>JPN</v>
      </c>
      <c r="R305" s="118" t="str">
        <f>IF($B305="","",TEXT(RIGHT($E305,6)*1000+COUNTIF($E$2:$E305,$E305),"000000000"))</f>
        <v>040808001</v>
      </c>
    </row>
    <row r="306" spans="1:18" customFormat="1" x14ac:dyDescent="0.45">
      <c r="A306" t="s">
        <v>439</v>
      </c>
      <c r="B306">
        <v>305</v>
      </c>
      <c r="C306" t="s">
        <v>2195</v>
      </c>
      <c r="D306" t="s">
        <v>2196</v>
      </c>
      <c r="E306">
        <v>20040619</v>
      </c>
      <c r="F306">
        <v>4</v>
      </c>
      <c r="G306" t="s">
        <v>4984</v>
      </c>
      <c r="H306" t="s">
        <v>2914</v>
      </c>
      <c r="I306" t="s">
        <v>2915</v>
      </c>
      <c r="J306" t="s">
        <v>6497</v>
      </c>
      <c r="L306">
        <f>IFERROR(INDEX(所属情報!$E:$E,MATCH(男子登録情報!A306,所属情報!$A:$A,0)),"")</f>
        <v>492189</v>
      </c>
      <c r="M306" t="str">
        <f t="shared" si="12"/>
        <v>挾間　夢翔 (4)</v>
      </c>
      <c r="N306" t="str">
        <f t="shared" si="13"/>
        <v>ﾊｻﾏ ﾕﾒﾄ</v>
      </c>
      <c r="O306" t="str">
        <f t="shared" si="14"/>
        <v>HASAMA Yumeto (04)</v>
      </c>
      <c r="P306">
        <f>IFERROR(INDEX(リスト!$AE:$AE,MATCH($G306,リスト!$AD:$AD,0)),"")</f>
        <v>49</v>
      </c>
      <c r="Q306" t="str">
        <f>IFERROR(INDEX(リスト!$AH:$AH,MATCH($J306,リスト!$AG:$AG,0)),"")</f>
        <v>JPN</v>
      </c>
      <c r="R306" s="118" t="str">
        <f>IF($B306="","",TEXT(RIGHT($E306,6)*1000+COUNTIF($E$2:$E306,$E306),"000000000"))</f>
        <v>040619001</v>
      </c>
    </row>
    <row r="307" spans="1:18" customFormat="1" x14ac:dyDescent="0.45">
      <c r="A307" t="s">
        <v>439</v>
      </c>
      <c r="B307">
        <v>306</v>
      </c>
      <c r="C307" t="s">
        <v>2197</v>
      </c>
      <c r="D307" t="s">
        <v>2198</v>
      </c>
      <c r="E307">
        <v>20041018</v>
      </c>
      <c r="F307">
        <v>4</v>
      </c>
      <c r="G307" t="s">
        <v>4989</v>
      </c>
      <c r="H307" t="s">
        <v>158</v>
      </c>
      <c r="I307" t="s">
        <v>407</v>
      </c>
      <c r="J307" t="s">
        <v>6497</v>
      </c>
      <c r="L307">
        <f>IFERROR(INDEX(所属情報!$E:$E,MATCH(男子登録情報!A307,所属情報!$A:$A,0)),"")</f>
        <v>492189</v>
      </c>
      <c r="M307" t="str">
        <f t="shared" si="12"/>
        <v>内藤　想 (4)</v>
      </c>
      <c r="N307" t="str">
        <f t="shared" si="13"/>
        <v>ﾅｲﾄｳ ｿﾗ</v>
      </c>
      <c r="O307" t="str">
        <f t="shared" si="14"/>
        <v>NAITO Sora (04)</v>
      </c>
      <c r="P307">
        <f>IFERROR(INDEX(リスト!$AE:$AE,MATCH($G307,リスト!$AD:$AD,0)),"")</f>
        <v>25</v>
      </c>
      <c r="Q307" t="str">
        <f>IFERROR(INDEX(リスト!$AH:$AH,MATCH($J307,リスト!$AG:$AG,0)),"")</f>
        <v>JPN</v>
      </c>
      <c r="R307" s="118" t="str">
        <f>IF($B307="","",TEXT(RIGHT($E307,6)*1000+COUNTIF($E$2:$E307,$E307),"000000000"))</f>
        <v>041018001</v>
      </c>
    </row>
    <row r="308" spans="1:18" customFormat="1" x14ac:dyDescent="0.45">
      <c r="A308" t="s">
        <v>439</v>
      </c>
      <c r="B308">
        <v>307</v>
      </c>
      <c r="C308" t="s">
        <v>2199</v>
      </c>
      <c r="D308" t="s">
        <v>2200</v>
      </c>
      <c r="E308">
        <v>20040426</v>
      </c>
      <c r="F308">
        <v>4</v>
      </c>
      <c r="G308" t="s">
        <v>4989</v>
      </c>
      <c r="H308" t="s">
        <v>210</v>
      </c>
      <c r="I308" t="s">
        <v>171</v>
      </c>
      <c r="J308" t="s">
        <v>6497</v>
      </c>
      <c r="L308">
        <f>IFERROR(INDEX(所属情報!$E:$E,MATCH(男子登録情報!A308,所属情報!$A:$A,0)),"")</f>
        <v>492189</v>
      </c>
      <c r="M308" t="str">
        <f t="shared" si="12"/>
        <v>松田　侑士 (4)</v>
      </c>
      <c r="N308" t="str">
        <f t="shared" si="13"/>
        <v>ﾏﾂﾀﾞ ﾕｳﾄ</v>
      </c>
      <c r="O308" t="str">
        <f t="shared" si="14"/>
        <v>MATSUDA Yuto (04)</v>
      </c>
      <c r="P308">
        <f>IFERROR(INDEX(リスト!$AE:$AE,MATCH($G308,リスト!$AD:$AD,0)),"")</f>
        <v>25</v>
      </c>
      <c r="Q308" t="str">
        <f>IFERROR(INDEX(リスト!$AH:$AH,MATCH($J308,リスト!$AG:$AG,0)),"")</f>
        <v>JPN</v>
      </c>
      <c r="R308" s="118" t="str">
        <f>IF($B308="","",TEXT(RIGHT($E308,6)*1000+COUNTIF($E$2:$E308,$E308),"000000000"))</f>
        <v>040426001</v>
      </c>
    </row>
    <row r="309" spans="1:18" customFormat="1" x14ac:dyDescent="0.45">
      <c r="A309" t="s">
        <v>439</v>
      </c>
      <c r="B309">
        <v>308</v>
      </c>
      <c r="C309" t="s">
        <v>2201</v>
      </c>
      <c r="D309" t="s">
        <v>2202</v>
      </c>
      <c r="E309">
        <v>20040907</v>
      </c>
      <c r="F309">
        <v>4</v>
      </c>
      <c r="G309" t="s">
        <v>4976</v>
      </c>
      <c r="H309" t="s">
        <v>522</v>
      </c>
      <c r="I309" t="s">
        <v>2916</v>
      </c>
      <c r="J309" t="s">
        <v>6497</v>
      </c>
      <c r="L309">
        <f>IFERROR(INDEX(所属情報!$E:$E,MATCH(男子登録情報!A309,所属情報!$A:$A,0)),"")</f>
        <v>492189</v>
      </c>
      <c r="M309" t="str">
        <f t="shared" si="12"/>
        <v>八尾　藍麻 (4)</v>
      </c>
      <c r="N309" t="str">
        <f t="shared" si="13"/>
        <v>ﾔｵ ﾗﾝﾏ</v>
      </c>
      <c r="O309" t="str">
        <f t="shared" si="14"/>
        <v>YAO Ramma (04)</v>
      </c>
      <c r="P309">
        <f>IFERROR(INDEX(リスト!$AE:$AE,MATCH($G309,リスト!$AD:$AD,0)),"")</f>
        <v>27</v>
      </c>
      <c r="Q309" t="str">
        <f>IFERROR(INDEX(リスト!$AH:$AH,MATCH($J309,リスト!$AG:$AG,0)),"")</f>
        <v>JPN</v>
      </c>
      <c r="R309" s="118" t="str">
        <f>IF($B309="","",TEXT(RIGHT($E309,6)*1000+COUNTIF($E$2:$E309,$E309),"000000000"))</f>
        <v>040907003</v>
      </c>
    </row>
    <row r="310" spans="1:18" customFormat="1" x14ac:dyDescent="0.45">
      <c r="A310" t="s">
        <v>439</v>
      </c>
      <c r="B310">
        <v>309</v>
      </c>
      <c r="C310" t="s">
        <v>2203</v>
      </c>
      <c r="D310" t="s">
        <v>2204</v>
      </c>
      <c r="E310">
        <v>20040501</v>
      </c>
      <c r="F310">
        <v>4</v>
      </c>
      <c r="G310" t="s">
        <v>5200</v>
      </c>
      <c r="H310" t="s">
        <v>261</v>
      </c>
      <c r="I310" t="s">
        <v>190</v>
      </c>
      <c r="J310" t="s">
        <v>6497</v>
      </c>
      <c r="L310">
        <f>IFERROR(INDEX(所属情報!$E:$E,MATCH(男子登録情報!A310,所属情報!$A:$A,0)),"")</f>
        <v>492189</v>
      </c>
      <c r="M310" t="str">
        <f t="shared" si="12"/>
        <v>永野　嶺 (4)</v>
      </c>
      <c r="N310" t="str">
        <f t="shared" si="13"/>
        <v>ﾅｶﾞﾉ ﾚｲ</v>
      </c>
      <c r="O310" t="str">
        <f t="shared" si="14"/>
        <v>NAGANO Rei (04)</v>
      </c>
      <c r="P310">
        <f>IFERROR(INDEX(リスト!$AE:$AE,MATCH($G310,リスト!$AD:$AD,0)),"")</f>
        <v>13</v>
      </c>
      <c r="Q310" t="str">
        <f>IFERROR(INDEX(リスト!$AH:$AH,MATCH($J310,リスト!$AG:$AG,0)),"")</f>
        <v>JPN</v>
      </c>
      <c r="R310" s="118" t="str">
        <f>IF($B310="","",TEXT(RIGHT($E310,6)*1000+COUNTIF($E$2:$E310,$E310),"000000000"))</f>
        <v>040501001</v>
      </c>
    </row>
    <row r="311" spans="1:18" customFormat="1" x14ac:dyDescent="0.45">
      <c r="A311" t="s">
        <v>439</v>
      </c>
      <c r="B311">
        <v>310</v>
      </c>
      <c r="C311" t="s">
        <v>2205</v>
      </c>
      <c r="D311" t="s">
        <v>2206</v>
      </c>
      <c r="E311">
        <v>20050310</v>
      </c>
      <c r="F311">
        <v>4</v>
      </c>
      <c r="G311" t="s">
        <v>4989</v>
      </c>
      <c r="H311" t="s">
        <v>331</v>
      </c>
      <c r="I311" t="s">
        <v>175</v>
      </c>
      <c r="J311" t="s">
        <v>6497</v>
      </c>
      <c r="L311">
        <f>IFERROR(INDEX(所属情報!$E:$E,MATCH(男子登録情報!A311,所属情報!$A:$A,0)),"")</f>
        <v>492189</v>
      </c>
      <c r="M311" t="str">
        <f t="shared" si="12"/>
        <v>内田　大貴 (4)</v>
      </c>
      <c r="N311" t="str">
        <f t="shared" si="13"/>
        <v>ｳﾁﾀﾞ ﾀﾞｲｷ</v>
      </c>
      <c r="O311" t="str">
        <f t="shared" si="14"/>
        <v>UCHIDA Daiki (05)</v>
      </c>
      <c r="P311">
        <f>IFERROR(INDEX(リスト!$AE:$AE,MATCH($G311,リスト!$AD:$AD,0)),"")</f>
        <v>25</v>
      </c>
      <c r="Q311" t="str">
        <f>IFERROR(INDEX(リスト!$AH:$AH,MATCH($J311,リスト!$AG:$AG,0)),"")</f>
        <v>JPN</v>
      </c>
      <c r="R311" s="118" t="str">
        <f>IF($B311="","",TEXT(RIGHT($E311,6)*1000+COUNTIF($E$2:$E311,$E311),"000000000"))</f>
        <v>050310001</v>
      </c>
    </row>
    <row r="312" spans="1:18" customFormat="1" x14ac:dyDescent="0.45">
      <c r="A312" t="s">
        <v>439</v>
      </c>
      <c r="B312">
        <v>311</v>
      </c>
      <c r="C312" t="s">
        <v>5201</v>
      </c>
      <c r="D312" t="s">
        <v>2207</v>
      </c>
      <c r="E312">
        <v>20040426</v>
      </c>
      <c r="F312">
        <v>4</v>
      </c>
      <c r="G312" t="s">
        <v>4983</v>
      </c>
      <c r="H312" t="s">
        <v>411</v>
      </c>
      <c r="I312" t="s">
        <v>201</v>
      </c>
      <c r="J312" t="s">
        <v>6497</v>
      </c>
      <c r="L312">
        <f>IFERROR(INDEX(所属情報!$E:$E,MATCH(男子登録情報!A312,所属情報!$A:$A,0)),"")</f>
        <v>492189</v>
      </c>
      <c r="M312" t="str">
        <f t="shared" si="12"/>
        <v>坂口　遼斗 (4)</v>
      </c>
      <c r="N312" t="str">
        <f t="shared" si="13"/>
        <v>ｻｶｸﾞﾁ ﾊﾙﾄ</v>
      </c>
      <c r="O312" t="str">
        <f t="shared" si="14"/>
        <v>SAKAGUCHI Haruto (04)</v>
      </c>
      <c r="P312">
        <f>IFERROR(INDEX(リスト!$AE:$AE,MATCH($G312,リスト!$AD:$AD,0)),"")</f>
        <v>23</v>
      </c>
      <c r="Q312" t="str">
        <f>IFERROR(INDEX(リスト!$AH:$AH,MATCH($J312,リスト!$AG:$AG,0)),"")</f>
        <v>JPN</v>
      </c>
      <c r="R312" s="118" t="str">
        <f>IF($B312="","",TEXT(RIGHT($E312,6)*1000+COUNTIF($E$2:$E312,$E312),"000000000"))</f>
        <v>040426002</v>
      </c>
    </row>
    <row r="313" spans="1:18" customFormat="1" x14ac:dyDescent="0.45">
      <c r="A313" t="s">
        <v>439</v>
      </c>
      <c r="B313">
        <v>312</v>
      </c>
      <c r="C313" t="s">
        <v>2208</v>
      </c>
      <c r="D313" t="s">
        <v>2209</v>
      </c>
      <c r="E313">
        <v>20051129</v>
      </c>
      <c r="F313">
        <v>3</v>
      </c>
      <c r="G313" t="s">
        <v>4979</v>
      </c>
      <c r="H313" t="s">
        <v>645</v>
      </c>
      <c r="I313" t="s">
        <v>830</v>
      </c>
      <c r="J313" t="s">
        <v>6497</v>
      </c>
      <c r="L313">
        <f>IFERROR(INDEX(所属情報!$E:$E,MATCH(男子登録情報!A313,所属情報!$A:$A,0)),"")</f>
        <v>492189</v>
      </c>
      <c r="M313" t="str">
        <f t="shared" si="12"/>
        <v>魚谷　未徠 (3)</v>
      </c>
      <c r="N313" t="str">
        <f t="shared" si="13"/>
        <v>ｳｵﾀﾆ ﾐﾗｲ</v>
      </c>
      <c r="O313" t="str">
        <f t="shared" si="14"/>
        <v>UOTANI Mirai (05)</v>
      </c>
      <c r="P313">
        <f>IFERROR(INDEX(リスト!$AE:$AE,MATCH($G313,リスト!$AD:$AD,0)),"")</f>
        <v>29</v>
      </c>
      <c r="Q313" t="str">
        <f>IFERROR(INDEX(リスト!$AH:$AH,MATCH($J313,リスト!$AG:$AG,0)),"")</f>
        <v>JPN</v>
      </c>
      <c r="R313" s="118" t="str">
        <f>IF($B313="","",TEXT(RIGHT($E313,6)*1000+COUNTIF($E$2:$E313,$E313),"000000000"))</f>
        <v>051129001</v>
      </c>
    </row>
    <row r="314" spans="1:18" customFormat="1" x14ac:dyDescent="0.45">
      <c r="A314" t="s">
        <v>439</v>
      </c>
      <c r="B314">
        <v>313</v>
      </c>
      <c r="C314" t="s">
        <v>2210</v>
      </c>
      <c r="D314" t="s">
        <v>2211</v>
      </c>
      <c r="E314">
        <v>20060125</v>
      </c>
      <c r="F314">
        <v>3</v>
      </c>
      <c r="G314" t="s">
        <v>4976</v>
      </c>
      <c r="H314" t="s">
        <v>2917</v>
      </c>
      <c r="I314" t="s">
        <v>2918</v>
      </c>
      <c r="J314" t="s">
        <v>6497</v>
      </c>
      <c r="L314">
        <f>IFERROR(INDEX(所属情報!$E:$E,MATCH(男子登録情報!A314,所属情報!$A:$A,0)),"")</f>
        <v>492189</v>
      </c>
      <c r="M314" t="str">
        <f t="shared" si="12"/>
        <v>リード　来優 (3)</v>
      </c>
      <c r="N314" t="str">
        <f t="shared" si="13"/>
        <v>ﾘｰﾄﾞ ﾗｲｳ</v>
      </c>
      <c r="O314" t="str">
        <f t="shared" si="14"/>
        <v>REED Raiu (06)</v>
      </c>
      <c r="P314">
        <f>IFERROR(INDEX(リスト!$AE:$AE,MATCH($G314,リスト!$AD:$AD,0)),"")</f>
        <v>27</v>
      </c>
      <c r="Q314" t="str">
        <f>IFERROR(INDEX(リスト!$AH:$AH,MATCH($J314,リスト!$AG:$AG,0)),"")</f>
        <v>JPN</v>
      </c>
      <c r="R314" s="118" t="str">
        <f>IF($B314="","",TEXT(RIGHT($E314,6)*1000+COUNTIF($E$2:$E314,$E314),"000000000"))</f>
        <v>060125001</v>
      </c>
    </row>
    <row r="315" spans="1:18" customFormat="1" x14ac:dyDescent="0.45">
      <c r="A315" t="s">
        <v>439</v>
      </c>
      <c r="B315">
        <v>314</v>
      </c>
      <c r="C315" t="s">
        <v>2212</v>
      </c>
      <c r="D315" t="s">
        <v>2213</v>
      </c>
      <c r="E315">
        <v>20051212</v>
      </c>
      <c r="F315">
        <v>3</v>
      </c>
      <c r="G315" t="s">
        <v>4976</v>
      </c>
      <c r="H315" t="s">
        <v>220</v>
      </c>
      <c r="I315" t="s">
        <v>653</v>
      </c>
      <c r="J315" t="s">
        <v>6497</v>
      </c>
      <c r="L315">
        <f>IFERROR(INDEX(所属情報!$E:$E,MATCH(男子登録情報!A315,所属情報!$A:$A,0)),"")</f>
        <v>492189</v>
      </c>
      <c r="M315" t="str">
        <f t="shared" si="12"/>
        <v>山本　啓人 (3)</v>
      </c>
      <c r="N315" t="str">
        <f t="shared" si="13"/>
        <v>ﾔﾏﾓﾄ ｹｲﾄ</v>
      </c>
      <c r="O315" t="str">
        <f t="shared" si="14"/>
        <v>YAMAMOTO Keito (05)</v>
      </c>
      <c r="P315">
        <f>IFERROR(INDEX(リスト!$AE:$AE,MATCH($G315,リスト!$AD:$AD,0)),"")</f>
        <v>27</v>
      </c>
      <c r="Q315" t="str">
        <f>IFERROR(INDEX(リスト!$AH:$AH,MATCH($J315,リスト!$AG:$AG,0)),"")</f>
        <v>JPN</v>
      </c>
      <c r="R315" s="118" t="str">
        <f>IF($B315="","",TEXT(RIGHT($E315,6)*1000+COUNTIF($E$2:$E315,$E315),"000000000"))</f>
        <v>051212001</v>
      </c>
    </row>
    <row r="316" spans="1:18" customFormat="1" x14ac:dyDescent="0.45">
      <c r="A316" t="s">
        <v>439</v>
      </c>
      <c r="B316">
        <v>315</v>
      </c>
      <c r="C316" t="s">
        <v>2214</v>
      </c>
      <c r="D316" t="s">
        <v>2215</v>
      </c>
      <c r="E316">
        <v>20050402</v>
      </c>
      <c r="F316">
        <v>3</v>
      </c>
      <c r="G316" t="s">
        <v>4976</v>
      </c>
      <c r="H316" t="s">
        <v>2919</v>
      </c>
      <c r="I316" t="s">
        <v>565</v>
      </c>
      <c r="J316" t="s">
        <v>6497</v>
      </c>
      <c r="L316">
        <f>IFERROR(INDEX(所属情報!$E:$E,MATCH(男子登録情報!A316,所属情報!$A:$A,0)),"")</f>
        <v>492189</v>
      </c>
      <c r="M316" t="str">
        <f t="shared" si="12"/>
        <v>徳廣　匡祇 (3)</v>
      </c>
      <c r="N316" t="str">
        <f t="shared" si="13"/>
        <v>ﾄｸﾋﾛ ﾏｻｼ</v>
      </c>
      <c r="O316" t="str">
        <f t="shared" si="14"/>
        <v>TOKUHIRO Masashi (05)</v>
      </c>
      <c r="P316">
        <f>IFERROR(INDEX(リスト!$AE:$AE,MATCH($G316,リスト!$AD:$AD,0)),"")</f>
        <v>27</v>
      </c>
      <c r="Q316" t="str">
        <f>IFERROR(INDEX(リスト!$AH:$AH,MATCH($J316,リスト!$AG:$AG,0)),"")</f>
        <v>JPN</v>
      </c>
      <c r="R316" s="118" t="str">
        <f>IF($B316="","",TEXT(RIGHT($E316,6)*1000+COUNTIF($E$2:$E316,$E316),"000000000"))</f>
        <v>050402001</v>
      </c>
    </row>
    <row r="317" spans="1:18" customFormat="1" x14ac:dyDescent="0.45">
      <c r="A317" t="s">
        <v>439</v>
      </c>
      <c r="B317">
        <v>316</v>
      </c>
      <c r="C317" t="s">
        <v>2216</v>
      </c>
      <c r="D317" t="s">
        <v>2217</v>
      </c>
      <c r="E317">
        <v>20051006</v>
      </c>
      <c r="F317">
        <v>3</v>
      </c>
      <c r="G317" t="s">
        <v>4976</v>
      </c>
      <c r="H317" t="s">
        <v>553</v>
      </c>
      <c r="I317" t="s">
        <v>216</v>
      </c>
      <c r="J317" t="s">
        <v>6497</v>
      </c>
      <c r="L317">
        <f>IFERROR(INDEX(所属情報!$E:$E,MATCH(男子登録情報!A317,所属情報!$A:$A,0)),"")</f>
        <v>492189</v>
      </c>
      <c r="M317" t="str">
        <f t="shared" si="12"/>
        <v>松永　颯優 (3)</v>
      </c>
      <c r="N317" t="str">
        <f t="shared" si="13"/>
        <v>ﾏﾂﾅｶﾞ ｿｳﾏ</v>
      </c>
      <c r="O317" t="str">
        <f t="shared" si="14"/>
        <v>MATSUNAGA Soma (05)</v>
      </c>
      <c r="P317">
        <f>IFERROR(INDEX(リスト!$AE:$AE,MATCH($G317,リスト!$AD:$AD,0)),"")</f>
        <v>27</v>
      </c>
      <c r="Q317" t="str">
        <f>IFERROR(INDEX(リスト!$AH:$AH,MATCH($J317,リスト!$AG:$AG,0)),"")</f>
        <v>JPN</v>
      </c>
      <c r="R317" s="118" t="str">
        <f>IF($B317="","",TEXT(RIGHT($E317,6)*1000+COUNTIF($E$2:$E317,$E317),"000000000"))</f>
        <v>051006001</v>
      </c>
    </row>
    <row r="318" spans="1:18" customFormat="1" x14ac:dyDescent="0.45">
      <c r="A318" t="s">
        <v>439</v>
      </c>
      <c r="B318">
        <v>317</v>
      </c>
      <c r="C318" t="s">
        <v>2218</v>
      </c>
      <c r="D318" t="s">
        <v>2219</v>
      </c>
      <c r="E318">
        <v>20050409</v>
      </c>
      <c r="F318">
        <v>3</v>
      </c>
      <c r="G318" t="s">
        <v>4983</v>
      </c>
      <c r="H318" t="s">
        <v>2920</v>
      </c>
      <c r="I318" t="s">
        <v>1320</v>
      </c>
      <c r="J318" t="s">
        <v>6497</v>
      </c>
      <c r="L318">
        <f>IFERROR(INDEX(所属情報!$E:$E,MATCH(男子登録情報!A318,所属情報!$A:$A,0)),"")</f>
        <v>492189</v>
      </c>
      <c r="M318" t="str">
        <f t="shared" si="12"/>
        <v>菅原　雅晴 (3)</v>
      </c>
      <c r="N318" t="str">
        <f t="shared" si="13"/>
        <v>ｽｶﾞﾜﾗ ﾏｻﾊﾙ</v>
      </c>
      <c r="O318" t="str">
        <f t="shared" si="14"/>
        <v>SUGAWARA Masaharu (05)</v>
      </c>
      <c r="P318">
        <f>IFERROR(INDEX(リスト!$AE:$AE,MATCH($G318,リスト!$AD:$AD,0)),"")</f>
        <v>23</v>
      </c>
      <c r="Q318" t="str">
        <f>IFERROR(INDEX(リスト!$AH:$AH,MATCH($J318,リスト!$AG:$AG,0)),"")</f>
        <v>JPN</v>
      </c>
      <c r="R318" s="118" t="str">
        <f>IF($B318="","",TEXT(RIGHT($E318,6)*1000+COUNTIF($E$2:$E318,$E318),"000000000"))</f>
        <v>050409001</v>
      </c>
    </row>
    <row r="319" spans="1:18" customFormat="1" x14ac:dyDescent="0.45">
      <c r="A319" t="s">
        <v>439</v>
      </c>
      <c r="B319">
        <v>318</v>
      </c>
      <c r="C319" t="s">
        <v>2220</v>
      </c>
      <c r="D319" t="s">
        <v>2221</v>
      </c>
      <c r="E319">
        <v>20050829</v>
      </c>
      <c r="F319">
        <v>3</v>
      </c>
      <c r="G319" t="s">
        <v>4982</v>
      </c>
      <c r="H319" t="s">
        <v>229</v>
      </c>
      <c r="I319" t="s">
        <v>69</v>
      </c>
      <c r="J319" t="s">
        <v>6497</v>
      </c>
      <c r="L319">
        <f>IFERROR(INDEX(所属情報!$E:$E,MATCH(男子登録情報!A319,所属情報!$A:$A,0)),"")</f>
        <v>492189</v>
      </c>
      <c r="M319" t="str">
        <f t="shared" si="12"/>
        <v>河田　隼利 (3)</v>
      </c>
      <c r="N319" t="str">
        <f t="shared" si="13"/>
        <v>ｶﾜﾀ ﾊﾔﾄ</v>
      </c>
      <c r="O319" t="str">
        <f t="shared" si="14"/>
        <v>KAWATA Hayato (05)</v>
      </c>
      <c r="P319">
        <f>IFERROR(INDEX(リスト!$AE:$AE,MATCH($G319,リスト!$AD:$AD,0)),"")</f>
        <v>26</v>
      </c>
      <c r="Q319" t="str">
        <f>IFERROR(INDEX(リスト!$AH:$AH,MATCH($J319,リスト!$AG:$AG,0)),"")</f>
        <v>JPN</v>
      </c>
      <c r="R319" s="118" t="str">
        <f>IF($B319="","",TEXT(RIGHT($E319,6)*1000+COUNTIF($E$2:$E319,$E319),"000000000"))</f>
        <v>050829001</v>
      </c>
    </row>
    <row r="320" spans="1:18" customFormat="1" x14ac:dyDescent="0.45">
      <c r="A320" t="s">
        <v>439</v>
      </c>
      <c r="B320">
        <v>319</v>
      </c>
      <c r="C320" t="s">
        <v>2222</v>
      </c>
      <c r="D320" t="s">
        <v>2223</v>
      </c>
      <c r="E320">
        <v>20050428</v>
      </c>
      <c r="F320">
        <v>3</v>
      </c>
      <c r="G320" t="s">
        <v>4989</v>
      </c>
      <c r="H320" t="s">
        <v>2921</v>
      </c>
      <c r="I320" t="s">
        <v>1471</v>
      </c>
      <c r="J320" t="s">
        <v>6497</v>
      </c>
      <c r="L320">
        <f>IFERROR(INDEX(所属情報!$E:$E,MATCH(男子登録情報!A320,所属情報!$A:$A,0)),"")</f>
        <v>492189</v>
      </c>
      <c r="M320" t="str">
        <f t="shared" si="12"/>
        <v>板垣　弘海 (3)</v>
      </c>
      <c r="N320" t="str">
        <f t="shared" si="13"/>
        <v>ｲﾀｶﾞｷ ﾋﾛﾐ</v>
      </c>
      <c r="O320" t="str">
        <f t="shared" si="14"/>
        <v>ITAGAKI Hiromi (05)</v>
      </c>
      <c r="P320">
        <f>IFERROR(INDEX(リスト!$AE:$AE,MATCH($G320,リスト!$AD:$AD,0)),"")</f>
        <v>25</v>
      </c>
      <c r="Q320" t="str">
        <f>IFERROR(INDEX(リスト!$AH:$AH,MATCH($J320,リスト!$AG:$AG,0)),"")</f>
        <v>JPN</v>
      </c>
      <c r="R320" s="118" t="str">
        <f>IF($B320="","",TEXT(RIGHT($E320,6)*1000+COUNTIF($E$2:$E320,$E320),"000000000"))</f>
        <v>050428002</v>
      </c>
    </row>
    <row r="321" spans="1:18" customFormat="1" x14ac:dyDescent="0.45">
      <c r="A321" t="s">
        <v>439</v>
      </c>
      <c r="B321">
        <v>320</v>
      </c>
      <c r="C321" t="s">
        <v>2224</v>
      </c>
      <c r="D321" t="s">
        <v>2225</v>
      </c>
      <c r="E321">
        <v>20051207</v>
      </c>
      <c r="F321">
        <v>3</v>
      </c>
      <c r="G321" t="s">
        <v>5202</v>
      </c>
      <c r="H321" t="s">
        <v>592</v>
      </c>
      <c r="I321" t="s">
        <v>238</v>
      </c>
      <c r="J321" t="s">
        <v>6497</v>
      </c>
      <c r="L321">
        <f>IFERROR(INDEX(所属情報!$E:$E,MATCH(男子登録情報!A321,所属情報!$A:$A,0)),"")</f>
        <v>492189</v>
      </c>
      <c r="M321" t="str">
        <f t="shared" si="12"/>
        <v>古田　瑞樹 (3)</v>
      </c>
      <c r="N321" t="str">
        <f t="shared" si="13"/>
        <v>ﾌﾙﾀ ﾐｽﾞｷ</v>
      </c>
      <c r="O321" t="str">
        <f t="shared" si="14"/>
        <v>FURUTA Mizuki (05)</v>
      </c>
      <c r="P321">
        <f>IFERROR(INDEX(リスト!$AE:$AE,MATCH($G321,リスト!$AD:$AD,0)),"")</f>
        <v>31</v>
      </c>
      <c r="Q321" t="str">
        <f>IFERROR(INDEX(リスト!$AH:$AH,MATCH($J321,リスト!$AG:$AG,0)),"")</f>
        <v>JPN</v>
      </c>
      <c r="R321" s="118" t="str">
        <f>IF($B321="","",TEXT(RIGHT($E321,6)*1000+COUNTIF($E$2:$E321,$E321),"000000000"))</f>
        <v>051207001</v>
      </c>
    </row>
    <row r="322" spans="1:18" customFormat="1" x14ac:dyDescent="0.45">
      <c r="A322" t="s">
        <v>439</v>
      </c>
      <c r="B322">
        <v>321</v>
      </c>
      <c r="C322" t="s">
        <v>2226</v>
      </c>
      <c r="D322" t="s">
        <v>2227</v>
      </c>
      <c r="E322">
        <v>20060222</v>
      </c>
      <c r="F322">
        <v>3</v>
      </c>
      <c r="G322" t="s">
        <v>4989</v>
      </c>
      <c r="H322" t="s">
        <v>2922</v>
      </c>
      <c r="I322" t="s">
        <v>163</v>
      </c>
      <c r="J322" t="s">
        <v>6497</v>
      </c>
      <c r="L322">
        <f>IFERROR(INDEX(所属情報!$E:$E,MATCH(男子登録情報!A322,所属情報!$A:$A,0)),"")</f>
        <v>492189</v>
      </c>
      <c r="M322" t="str">
        <f t="shared" si="12"/>
        <v>竹村　明人 (3)</v>
      </c>
      <c r="N322" t="str">
        <f t="shared" si="13"/>
        <v>ﾀｹﾑﾗ ｱｷﾄ</v>
      </c>
      <c r="O322" t="str">
        <f t="shared" si="14"/>
        <v>TAKEMURA Akito (06)</v>
      </c>
      <c r="P322">
        <f>IFERROR(INDEX(リスト!$AE:$AE,MATCH($G322,リスト!$AD:$AD,0)),"")</f>
        <v>25</v>
      </c>
      <c r="Q322" t="str">
        <f>IFERROR(INDEX(リスト!$AH:$AH,MATCH($J322,リスト!$AG:$AG,0)),"")</f>
        <v>JPN</v>
      </c>
      <c r="R322" s="118" t="str">
        <f>IF($B322="","",TEXT(RIGHT($E322,6)*1000+COUNTIF($E$2:$E322,$E322),"000000000"))</f>
        <v>060222001</v>
      </c>
    </row>
    <row r="323" spans="1:18" customFormat="1" x14ac:dyDescent="0.45">
      <c r="A323" t="s">
        <v>439</v>
      </c>
      <c r="B323">
        <v>322</v>
      </c>
      <c r="C323" t="s">
        <v>5203</v>
      </c>
      <c r="D323" t="s">
        <v>2228</v>
      </c>
      <c r="E323">
        <v>20051105</v>
      </c>
      <c r="F323">
        <v>3</v>
      </c>
      <c r="G323" t="s">
        <v>4982</v>
      </c>
      <c r="H323" t="s">
        <v>2923</v>
      </c>
      <c r="I323" t="s">
        <v>2924</v>
      </c>
      <c r="J323" t="s">
        <v>6497</v>
      </c>
      <c r="L323">
        <f>IFERROR(INDEX(所属情報!$E:$E,MATCH(男子登録情報!A323,所属情報!$A:$A,0)),"")</f>
        <v>492189</v>
      </c>
      <c r="M323" t="str">
        <f t="shared" ref="M323:M386" si="15">$C323&amp;" "&amp;"("&amp;$F323&amp;")"</f>
        <v>髙倉　侃斗 (3)</v>
      </c>
      <c r="N323" t="str">
        <f t="shared" ref="N323:N386" si="16">$D323</f>
        <v>ﾀｶｸﾗ ｶﾝﾄ</v>
      </c>
      <c r="O323" t="str">
        <f t="shared" ref="O323:O386" si="17">$H323&amp;" "&amp;$I323&amp;" "&amp;"("&amp;MID($E323,3,2)&amp;")"</f>
        <v>TAKAKURA Kanto (05)</v>
      </c>
      <c r="P323">
        <f>IFERROR(INDEX(リスト!$AE:$AE,MATCH($G323,リスト!$AD:$AD,0)),"")</f>
        <v>26</v>
      </c>
      <c r="Q323" t="str">
        <f>IFERROR(INDEX(リスト!$AH:$AH,MATCH($J323,リスト!$AG:$AG,0)),"")</f>
        <v>JPN</v>
      </c>
      <c r="R323" s="118" t="str">
        <f>IF($B323="","",TEXT(RIGHT($E323,6)*1000+COUNTIF($E$2:$E323,$E323),"000000000"))</f>
        <v>051105001</v>
      </c>
    </row>
    <row r="324" spans="1:18" customFormat="1" x14ac:dyDescent="0.45">
      <c r="A324" t="s">
        <v>439</v>
      </c>
      <c r="B324">
        <v>323</v>
      </c>
      <c r="C324" t="s">
        <v>2229</v>
      </c>
      <c r="D324" t="s">
        <v>2230</v>
      </c>
      <c r="E324">
        <v>20050516</v>
      </c>
      <c r="F324">
        <v>3</v>
      </c>
      <c r="G324" t="s">
        <v>4984</v>
      </c>
      <c r="H324" t="s">
        <v>2925</v>
      </c>
      <c r="I324" t="s">
        <v>1866</v>
      </c>
      <c r="J324" t="s">
        <v>6497</v>
      </c>
      <c r="L324">
        <f>IFERROR(INDEX(所属情報!$E:$E,MATCH(男子登録情報!A324,所属情報!$A:$A,0)),"")</f>
        <v>492189</v>
      </c>
      <c r="M324" t="str">
        <f t="shared" si="15"/>
        <v>野口　恭吾 (3)</v>
      </c>
      <c r="N324" t="str">
        <f t="shared" si="16"/>
        <v>ﾉｸﾞﾁ ｷｮｳｺﾞ</v>
      </c>
      <c r="O324" t="str">
        <f t="shared" si="17"/>
        <v>NOGUCHI Kyogo (05)</v>
      </c>
      <c r="P324">
        <f>IFERROR(INDEX(リスト!$AE:$AE,MATCH($G324,リスト!$AD:$AD,0)),"")</f>
        <v>49</v>
      </c>
      <c r="Q324" t="str">
        <f>IFERROR(INDEX(リスト!$AH:$AH,MATCH($J324,リスト!$AG:$AG,0)),"")</f>
        <v>JPN</v>
      </c>
      <c r="R324" s="118" t="str">
        <f>IF($B324="","",TEXT(RIGHT($E324,6)*1000+COUNTIF($E$2:$E324,$E324),"000000000"))</f>
        <v>050516001</v>
      </c>
    </row>
    <row r="325" spans="1:18" customFormat="1" x14ac:dyDescent="0.45">
      <c r="A325" t="s">
        <v>439</v>
      </c>
      <c r="B325">
        <v>324</v>
      </c>
      <c r="C325" t="s">
        <v>2231</v>
      </c>
      <c r="D325" t="s">
        <v>2232</v>
      </c>
      <c r="E325">
        <v>20060312</v>
      </c>
      <c r="F325">
        <v>3</v>
      </c>
      <c r="G325" t="s">
        <v>4975</v>
      </c>
      <c r="H325" t="s">
        <v>264</v>
      </c>
      <c r="I325" t="s">
        <v>2926</v>
      </c>
      <c r="J325" t="s">
        <v>6497</v>
      </c>
      <c r="L325">
        <f>IFERROR(INDEX(所属情報!$E:$E,MATCH(男子登録情報!A325,所属情報!$A:$A,0)),"")</f>
        <v>492189</v>
      </c>
      <c r="M325" t="str">
        <f t="shared" si="15"/>
        <v>松原　幸之助 (3)</v>
      </c>
      <c r="N325" t="str">
        <f t="shared" si="16"/>
        <v>ﾏﾂﾊﾞﾗ ｺｳﾉｽｹ</v>
      </c>
      <c r="O325" t="str">
        <f t="shared" si="17"/>
        <v>MATSUBARA Konosuke (06)</v>
      </c>
      <c r="P325">
        <f>IFERROR(INDEX(リスト!$AE:$AE,MATCH($G325,リスト!$AD:$AD,0)),"")</f>
        <v>28</v>
      </c>
      <c r="Q325" t="str">
        <f>IFERROR(INDEX(リスト!$AH:$AH,MATCH($J325,リスト!$AG:$AG,0)),"")</f>
        <v>JPN</v>
      </c>
      <c r="R325" s="118" t="str">
        <f>IF($B325="","",TEXT(RIGHT($E325,6)*1000+COUNTIF($E$2:$E325,$E325),"000000000"))</f>
        <v>060312001</v>
      </c>
    </row>
    <row r="326" spans="1:18" customFormat="1" x14ac:dyDescent="0.45">
      <c r="A326" t="s">
        <v>439</v>
      </c>
      <c r="B326">
        <v>325</v>
      </c>
      <c r="C326" t="s">
        <v>2233</v>
      </c>
      <c r="D326" t="s">
        <v>2234</v>
      </c>
      <c r="E326">
        <v>20051013</v>
      </c>
      <c r="F326">
        <v>3</v>
      </c>
      <c r="G326" t="s">
        <v>4990</v>
      </c>
      <c r="H326" t="s">
        <v>221</v>
      </c>
      <c r="I326" t="s">
        <v>301</v>
      </c>
      <c r="J326" t="s">
        <v>6497</v>
      </c>
      <c r="L326">
        <f>IFERROR(INDEX(所属情報!$E:$E,MATCH(男子登録情報!A326,所属情報!$A:$A,0)),"")</f>
        <v>492189</v>
      </c>
      <c r="M326" t="str">
        <f t="shared" si="15"/>
        <v>渡部　篤季 (3)</v>
      </c>
      <c r="N326" t="str">
        <f t="shared" si="16"/>
        <v>ﾜﾀﾅﾍﾞ ｱﾂｷ</v>
      </c>
      <c r="O326" t="str">
        <f t="shared" si="17"/>
        <v>WATANABE Atsuki (05)</v>
      </c>
      <c r="P326">
        <f>IFERROR(INDEX(リスト!$AE:$AE,MATCH($G326,リスト!$AD:$AD,0)),"")</f>
        <v>35</v>
      </c>
      <c r="Q326" t="str">
        <f>IFERROR(INDEX(リスト!$AH:$AH,MATCH($J326,リスト!$AG:$AG,0)),"")</f>
        <v>JPN</v>
      </c>
      <c r="R326" s="118" t="str">
        <f>IF($B326="","",TEXT(RIGHT($E326,6)*1000+COUNTIF($E$2:$E326,$E326),"000000000"))</f>
        <v>051013001</v>
      </c>
    </row>
    <row r="327" spans="1:18" customFormat="1" x14ac:dyDescent="0.45">
      <c r="A327" t="s">
        <v>439</v>
      </c>
      <c r="B327">
        <v>326</v>
      </c>
      <c r="C327" t="s">
        <v>2235</v>
      </c>
      <c r="D327" t="s">
        <v>2236</v>
      </c>
      <c r="E327">
        <v>20060325</v>
      </c>
      <c r="F327">
        <v>3</v>
      </c>
      <c r="G327" t="s">
        <v>4989</v>
      </c>
      <c r="H327" t="s">
        <v>2927</v>
      </c>
      <c r="I327" t="s">
        <v>69</v>
      </c>
      <c r="J327" t="s">
        <v>6497</v>
      </c>
      <c r="L327">
        <f>IFERROR(INDEX(所属情報!$E:$E,MATCH(男子登録情報!A327,所属情報!$A:$A,0)),"")</f>
        <v>492189</v>
      </c>
      <c r="M327" t="str">
        <f t="shared" si="15"/>
        <v>冨江　駿仁 (3)</v>
      </c>
      <c r="N327" t="str">
        <f t="shared" si="16"/>
        <v>ﾄﾐｴ ﾊﾔﾄ</v>
      </c>
      <c r="O327" t="str">
        <f t="shared" si="17"/>
        <v>TOMIE Hayato (06)</v>
      </c>
      <c r="P327">
        <f>IFERROR(INDEX(リスト!$AE:$AE,MATCH($G327,リスト!$AD:$AD,0)),"")</f>
        <v>25</v>
      </c>
      <c r="Q327" t="str">
        <f>IFERROR(INDEX(リスト!$AH:$AH,MATCH($J327,リスト!$AG:$AG,0)),"")</f>
        <v>JPN</v>
      </c>
      <c r="R327" s="118" t="str">
        <f>IF($B327="","",TEXT(RIGHT($E327,6)*1000+COUNTIF($E$2:$E327,$E327),"000000000"))</f>
        <v>060325001</v>
      </c>
    </row>
    <row r="328" spans="1:18" customFormat="1" x14ac:dyDescent="0.45">
      <c r="A328" t="s">
        <v>439</v>
      </c>
      <c r="B328">
        <v>327</v>
      </c>
      <c r="C328" t="s">
        <v>2237</v>
      </c>
      <c r="D328" t="s">
        <v>2238</v>
      </c>
      <c r="E328">
        <v>20050901</v>
      </c>
      <c r="F328">
        <v>3</v>
      </c>
      <c r="G328" t="s">
        <v>4975</v>
      </c>
      <c r="H328" t="s">
        <v>812</v>
      </c>
      <c r="I328" t="s">
        <v>132</v>
      </c>
      <c r="J328" t="s">
        <v>6497</v>
      </c>
      <c r="L328">
        <f>IFERROR(INDEX(所属情報!$E:$E,MATCH(男子登録情報!A328,所属情報!$A:$A,0)),"")</f>
        <v>492189</v>
      </c>
      <c r="M328" t="str">
        <f t="shared" si="15"/>
        <v>桂　将貴 (3)</v>
      </c>
      <c r="N328" t="str">
        <f t="shared" si="16"/>
        <v>ｶﾂﾗ ﾏｻｷ</v>
      </c>
      <c r="O328" t="str">
        <f t="shared" si="17"/>
        <v>KATSURA Masaki (05)</v>
      </c>
      <c r="P328">
        <f>IFERROR(INDEX(リスト!$AE:$AE,MATCH($G328,リスト!$AD:$AD,0)),"")</f>
        <v>28</v>
      </c>
      <c r="Q328" t="str">
        <f>IFERROR(INDEX(リスト!$AH:$AH,MATCH($J328,リスト!$AG:$AG,0)),"")</f>
        <v>JPN</v>
      </c>
      <c r="R328" s="118" t="str">
        <f>IF($B328="","",TEXT(RIGHT($E328,6)*1000+COUNTIF($E$2:$E328,$E328),"000000000"))</f>
        <v>050901001</v>
      </c>
    </row>
    <row r="329" spans="1:18" customFormat="1" x14ac:dyDescent="0.45">
      <c r="A329" t="s">
        <v>439</v>
      </c>
      <c r="B329">
        <v>328</v>
      </c>
      <c r="C329" t="s">
        <v>2239</v>
      </c>
      <c r="D329" t="s">
        <v>2240</v>
      </c>
      <c r="E329">
        <v>20050822</v>
      </c>
      <c r="F329">
        <v>3</v>
      </c>
      <c r="G329" t="s">
        <v>4989</v>
      </c>
      <c r="H329" t="s">
        <v>419</v>
      </c>
      <c r="I329" t="s">
        <v>148</v>
      </c>
      <c r="J329" t="s">
        <v>6497</v>
      </c>
      <c r="L329">
        <f>IFERROR(INDEX(所属情報!$E:$E,MATCH(男子登録情報!A329,所属情報!$A:$A,0)),"")</f>
        <v>492189</v>
      </c>
      <c r="M329" t="str">
        <f t="shared" si="15"/>
        <v>池田　快音 (3)</v>
      </c>
      <c r="N329" t="str">
        <f t="shared" si="16"/>
        <v>ｲｹﾀﾞ ｶｲﾄ</v>
      </c>
      <c r="O329" t="str">
        <f t="shared" si="17"/>
        <v>IKEDA Kaito (05)</v>
      </c>
      <c r="P329">
        <f>IFERROR(INDEX(リスト!$AE:$AE,MATCH($G329,リスト!$AD:$AD,0)),"")</f>
        <v>25</v>
      </c>
      <c r="Q329" t="str">
        <f>IFERROR(INDEX(リスト!$AH:$AH,MATCH($J329,リスト!$AG:$AG,0)),"")</f>
        <v>JPN</v>
      </c>
      <c r="R329" s="118" t="str">
        <f>IF($B329="","",TEXT(RIGHT($E329,6)*1000+COUNTIF($E$2:$E329,$E329),"000000000"))</f>
        <v>050822001</v>
      </c>
    </row>
    <row r="330" spans="1:18" customFormat="1" x14ac:dyDescent="0.45">
      <c r="A330" t="s">
        <v>439</v>
      </c>
      <c r="B330">
        <v>329</v>
      </c>
      <c r="C330" t="s">
        <v>2241</v>
      </c>
      <c r="D330" t="s">
        <v>2242</v>
      </c>
      <c r="E330">
        <v>20060131</v>
      </c>
      <c r="F330">
        <v>3</v>
      </c>
      <c r="G330" t="s">
        <v>4982</v>
      </c>
      <c r="H330" t="s">
        <v>2928</v>
      </c>
      <c r="I330" t="s">
        <v>201</v>
      </c>
      <c r="J330" t="s">
        <v>6497</v>
      </c>
      <c r="L330">
        <f>IFERROR(INDEX(所属情報!$E:$E,MATCH(男子登録情報!A330,所属情報!$A:$A,0)),"")</f>
        <v>492189</v>
      </c>
      <c r="M330" t="str">
        <f t="shared" si="15"/>
        <v>角田　陽都 (3)</v>
      </c>
      <c r="N330" t="str">
        <f t="shared" si="16"/>
        <v>ｽﾐﾀﾞ ﾊﾙﾄ</v>
      </c>
      <c r="O330" t="str">
        <f t="shared" si="17"/>
        <v>SUMIDA Haruto (06)</v>
      </c>
      <c r="P330">
        <f>IFERROR(INDEX(リスト!$AE:$AE,MATCH($G330,リスト!$AD:$AD,0)),"")</f>
        <v>26</v>
      </c>
      <c r="Q330" t="str">
        <f>IFERROR(INDEX(リスト!$AH:$AH,MATCH($J330,リスト!$AG:$AG,0)),"")</f>
        <v>JPN</v>
      </c>
      <c r="R330" s="118" t="str">
        <f>IF($B330="","",TEXT(RIGHT($E330,6)*1000+COUNTIF($E$2:$E330,$E330),"000000000"))</f>
        <v>060131002</v>
      </c>
    </row>
    <row r="331" spans="1:18" customFormat="1" x14ac:dyDescent="0.45">
      <c r="A331" t="s">
        <v>439</v>
      </c>
      <c r="B331">
        <v>330</v>
      </c>
      <c r="C331" t="s">
        <v>2243</v>
      </c>
      <c r="D331" t="s">
        <v>2244</v>
      </c>
      <c r="E331">
        <v>20060109</v>
      </c>
      <c r="F331">
        <v>3</v>
      </c>
      <c r="G331" t="s">
        <v>4975</v>
      </c>
      <c r="H331" t="s">
        <v>102</v>
      </c>
      <c r="I331" t="s">
        <v>2929</v>
      </c>
      <c r="J331" t="s">
        <v>6497</v>
      </c>
      <c r="L331">
        <f>IFERROR(INDEX(所属情報!$E:$E,MATCH(男子登録情報!A331,所属情報!$A:$A,0)),"")</f>
        <v>492189</v>
      </c>
      <c r="M331" t="str">
        <f t="shared" si="15"/>
        <v>中村　孔明 (3)</v>
      </c>
      <c r="N331" t="str">
        <f t="shared" si="16"/>
        <v>ﾅｶﾑﾗ ｺｳﾒｲ</v>
      </c>
      <c r="O331" t="str">
        <f t="shared" si="17"/>
        <v>NAKAMURA Komei (06)</v>
      </c>
      <c r="P331">
        <f>IFERROR(INDEX(リスト!$AE:$AE,MATCH($G331,リスト!$AD:$AD,0)),"")</f>
        <v>28</v>
      </c>
      <c r="Q331" t="str">
        <f>IFERROR(INDEX(リスト!$AH:$AH,MATCH($J331,リスト!$AG:$AG,0)),"")</f>
        <v>JPN</v>
      </c>
      <c r="R331" s="118" t="str">
        <f>IF($B331="","",TEXT(RIGHT($E331,6)*1000+COUNTIF($E$2:$E331,$E331),"000000000"))</f>
        <v>060109002</v>
      </c>
    </row>
    <row r="332" spans="1:18" customFormat="1" x14ac:dyDescent="0.45">
      <c r="A332" t="s">
        <v>439</v>
      </c>
      <c r="B332">
        <v>331</v>
      </c>
      <c r="C332" t="s">
        <v>3298</v>
      </c>
      <c r="D332" t="s">
        <v>3299</v>
      </c>
      <c r="E332">
        <v>20050616</v>
      </c>
      <c r="F332">
        <v>3</v>
      </c>
      <c r="G332" t="s">
        <v>4976</v>
      </c>
      <c r="H332" t="s">
        <v>812</v>
      </c>
      <c r="I332" t="s">
        <v>644</v>
      </c>
      <c r="J332" t="s">
        <v>6497</v>
      </c>
      <c r="L332">
        <f>IFERROR(INDEX(所属情報!$E:$E,MATCH(男子登録情報!A332,所属情報!$A:$A,0)),"")</f>
        <v>492189</v>
      </c>
      <c r="M332" t="str">
        <f t="shared" si="15"/>
        <v>桂　蒼人 (3)</v>
      </c>
      <c r="N332" t="str">
        <f t="shared" si="16"/>
        <v>ｶﾂﾗ ｱｵﾄ</v>
      </c>
      <c r="O332" t="str">
        <f t="shared" si="17"/>
        <v>KATSURA Aoto (05)</v>
      </c>
      <c r="P332">
        <f>IFERROR(INDEX(リスト!$AE:$AE,MATCH($G332,リスト!$AD:$AD,0)),"")</f>
        <v>27</v>
      </c>
      <c r="Q332" t="str">
        <f>IFERROR(INDEX(リスト!$AH:$AH,MATCH($J332,リスト!$AG:$AG,0)),"")</f>
        <v>JPN</v>
      </c>
      <c r="R332" s="118" t="str">
        <f>IF($B332="","",TEXT(RIGHT($E332,6)*1000+COUNTIF($E$2:$E332,$E332),"000000000"))</f>
        <v>050616001</v>
      </c>
    </row>
    <row r="333" spans="1:18" customFormat="1" x14ac:dyDescent="0.45">
      <c r="A333" t="s">
        <v>439</v>
      </c>
      <c r="B333">
        <v>332</v>
      </c>
      <c r="C333" t="s">
        <v>3300</v>
      </c>
      <c r="D333" t="s">
        <v>3301</v>
      </c>
      <c r="E333">
        <v>20060228</v>
      </c>
      <c r="F333">
        <v>3</v>
      </c>
      <c r="G333" t="s">
        <v>4990</v>
      </c>
      <c r="H333" t="s">
        <v>413</v>
      </c>
      <c r="I333" t="s">
        <v>116</v>
      </c>
      <c r="J333" t="s">
        <v>6497</v>
      </c>
      <c r="L333">
        <f>IFERROR(INDEX(所属情報!$E:$E,MATCH(男子登録情報!A333,所属情報!$A:$A,0)),"")</f>
        <v>492189</v>
      </c>
      <c r="M333" t="str">
        <f t="shared" si="15"/>
        <v>吉村　陸翔 (3)</v>
      </c>
      <c r="N333" t="str">
        <f t="shared" si="16"/>
        <v>ﾖｼﾑﾗ ﾘｸﾄ</v>
      </c>
      <c r="O333" t="str">
        <f t="shared" si="17"/>
        <v>YOSHIMURA Rikuto (06)</v>
      </c>
      <c r="P333">
        <f>IFERROR(INDEX(リスト!$AE:$AE,MATCH($G333,リスト!$AD:$AD,0)),"")</f>
        <v>35</v>
      </c>
      <c r="Q333" t="str">
        <f>IFERROR(INDEX(リスト!$AH:$AH,MATCH($J333,リスト!$AG:$AG,0)),"")</f>
        <v>JPN</v>
      </c>
      <c r="R333" s="118" t="str">
        <f>IF($B333="","",TEXT(RIGHT($E333,6)*1000+COUNTIF($E$2:$E333,$E333),"000000000"))</f>
        <v>060228001</v>
      </c>
    </row>
    <row r="334" spans="1:18" customFormat="1" x14ac:dyDescent="0.45">
      <c r="A334" t="s">
        <v>439</v>
      </c>
      <c r="B334">
        <v>333</v>
      </c>
      <c r="C334" t="s">
        <v>3302</v>
      </c>
      <c r="D334" t="s">
        <v>3303</v>
      </c>
      <c r="E334">
        <v>20050901</v>
      </c>
      <c r="F334">
        <v>3</v>
      </c>
      <c r="G334" t="s">
        <v>4975</v>
      </c>
      <c r="H334" t="s">
        <v>785</v>
      </c>
      <c r="I334" t="s">
        <v>4614</v>
      </c>
      <c r="J334" t="s">
        <v>6497</v>
      </c>
      <c r="L334">
        <f>IFERROR(INDEX(所属情報!$E:$E,MATCH(男子登録情報!A334,所属情報!$A:$A,0)),"")</f>
        <v>492189</v>
      </c>
      <c r="M334" t="str">
        <f t="shared" si="15"/>
        <v>西　桔平 (3)</v>
      </c>
      <c r="N334" t="str">
        <f t="shared" si="16"/>
        <v>ﾆｼ ｷｯﾍﾟｲ</v>
      </c>
      <c r="O334" t="str">
        <f t="shared" si="17"/>
        <v>NISHI Kippei (05)</v>
      </c>
      <c r="P334">
        <f>IFERROR(INDEX(リスト!$AE:$AE,MATCH($G334,リスト!$AD:$AD,0)),"")</f>
        <v>28</v>
      </c>
      <c r="Q334" t="str">
        <f>IFERROR(INDEX(リスト!$AH:$AH,MATCH($J334,リスト!$AG:$AG,0)),"")</f>
        <v>JPN</v>
      </c>
      <c r="R334" s="118" t="str">
        <f>IF($B334="","",TEXT(RIGHT($E334,6)*1000+COUNTIF($E$2:$E334,$E334),"000000000"))</f>
        <v>050901002</v>
      </c>
    </row>
    <row r="335" spans="1:18" customFormat="1" x14ac:dyDescent="0.45">
      <c r="A335" t="s">
        <v>439</v>
      </c>
      <c r="B335">
        <v>334</v>
      </c>
      <c r="C335" t="s">
        <v>3304</v>
      </c>
      <c r="D335" t="s">
        <v>3305</v>
      </c>
      <c r="E335">
        <v>20051222</v>
      </c>
      <c r="F335">
        <v>3</v>
      </c>
      <c r="G335" t="s">
        <v>4976</v>
      </c>
      <c r="H335" t="s">
        <v>426</v>
      </c>
      <c r="I335" t="s">
        <v>4615</v>
      </c>
      <c r="J335" t="s">
        <v>6497</v>
      </c>
      <c r="L335">
        <f>IFERROR(INDEX(所属情報!$E:$E,MATCH(男子登録情報!A335,所属情報!$A:$A,0)),"")</f>
        <v>492189</v>
      </c>
      <c r="M335" t="str">
        <f t="shared" si="15"/>
        <v>小西　夢空 (3)</v>
      </c>
      <c r="N335" t="str">
        <f t="shared" si="16"/>
        <v>ｺﾆｼ ﾕｱ</v>
      </c>
      <c r="O335" t="str">
        <f t="shared" si="17"/>
        <v>KONISHI Yua (05)</v>
      </c>
      <c r="P335">
        <f>IFERROR(INDEX(リスト!$AE:$AE,MATCH($G335,リスト!$AD:$AD,0)),"")</f>
        <v>27</v>
      </c>
      <c r="Q335" t="str">
        <f>IFERROR(INDEX(リスト!$AH:$AH,MATCH($J335,リスト!$AG:$AG,0)),"")</f>
        <v>JPN</v>
      </c>
      <c r="R335" s="118" t="str">
        <f>IF($B335="","",TEXT(RIGHT($E335,6)*1000+COUNTIF($E$2:$E335,$E335),"000000000"))</f>
        <v>051222001</v>
      </c>
    </row>
    <row r="336" spans="1:18" customFormat="1" x14ac:dyDescent="0.45">
      <c r="A336" t="s">
        <v>439</v>
      </c>
      <c r="B336">
        <v>335</v>
      </c>
      <c r="C336" t="s">
        <v>3306</v>
      </c>
      <c r="D336" t="s">
        <v>3307</v>
      </c>
      <c r="E336">
        <v>20050907</v>
      </c>
      <c r="F336">
        <v>3</v>
      </c>
      <c r="G336" t="s">
        <v>5105</v>
      </c>
      <c r="H336" t="s">
        <v>221</v>
      </c>
      <c r="I336" t="s">
        <v>4616</v>
      </c>
      <c r="J336" t="s">
        <v>6497</v>
      </c>
      <c r="L336">
        <f>IFERROR(INDEX(所属情報!$E:$E,MATCH(男子登録情報!A336,所属情報!$A:$A,0)),"")</f>
        <v>492189</v>
      </c>
      <c r="M336" t="str">
        <f t="shared" si="15"/>
        <v>渡邉　皇寿 (3)</v>
      </c>
      <c r="N336" t="str">
        <f t="shared" si="16"/>
        <v>ﾜﾀﾅﾍﾞ ｵｳｼﾞｭ</v>
      </c>
      <c r="O336" t="str">
        <f t="shared" si="17"/>
        <v>WATANABE Oju (05)</v>
      </c>
      <c r="P336">
        <f>IFERROR(INDEX(リスト!$AE:$AE,MATCH($G336,リスト!$AD:$AD,0)),"")</f>
        <v>24</v>
      </c>
      <c r="Q336" t="str">
        <f>IFERROR(INDEX(リスト!$AH:$AH,MATCH($J336,リスト!$AG:$AG,0)),"")</f>
        <v>JPN</v>
      </c>
      <c r="R336" s="118" t="str">
        <f>IF($B336="","",TEXT(RIGHT($E336,6)*1000+COUNTIF($E$2:$E336,$E336),"000000000"))</f>
        <v>050907002</v>
      </c>
    </row>
    <row r="337" spans="1:18" customFormat="1" x14ac:dyDescent="0.45">
      <c r="A337" t="s">
        <v>439</v>
      </c>
      <c r="B337">
        <v>336</v>
      </c>
      <c r="C337" t="s">
        <v>3308</v>
      </c>
      <c r="D337" t="s">
        <v>3309</v>
      </c>
      <c r="E337">
        <v>20050604</v>
      </c>
      <c r="F337">
        <v>3</v>
      </c>
      <c r="G337" t="s">
        <v>4975</v>
      </c>
      <c r="H337" t="s">
        <v>108</v>
      </c>
      <c r="I337" t="s">
        <v>1337</v>
      </c>
      <c r="J337" t="s">
        <v>6497</v>
      </c>
      <c r="L337">
        <f>IFERROR(INDEX(所属情報!$E:$E,MATCH(男子登録情報!A337,所属情報!$A:$A,0)),"")</f>
        <v>492189</v>
      </c>
      <c r="M337" t="str">
        <f t="shared" si="15"/>
        <v>安田　煌音 (3)</v>
      </c>
      <c r="N337" t="str">
        <f t="shared" si="16"/>
        <v>ﾔｽﾀﾞ ｷﾗﾄ</v>
      </c>
      <c r="O337" t="str">
        <f t="shared" si="17"/>
        <v>YASUDA Kirato (05)</v>
      </c>
      <c r="P337">
        <f>IFERROR(INDEX(リスト!$AE:$AE,MATCH($G337,リスト!$AD:$AD,0)),"")</f>
        <v>28</v>
      </c>
      <c r="Q337" t="str">
        <f>IFERROR(INDEX(リスト!$AH:$AH,MATCH($J337,リスト!$AG:$AG,0)),"")</f>
        <v>JPN</v>
      </c>
      <c r="R337" s="118" t="str">
        <f>IF($B337="","",TEXT(RIGHT($E337,6)*1000+COUNTIF($E$2:$E337,$E337),"000000000"))</f>
        <v>050604001</v>
      </c>
    </row>
    <row r="338" spans="1:18" customFormat="1" x14ac:dyDescent="0.45">
      <c r="A338" t="s">
        <v>439</v>
      </c>
      <c r="B338">
        <v>337</v>
      </c>
      <c r="C338" t="s">
        <v>3310</v>
      </c>
      <c r="D338" t="s">
        <v>3311</v>
      </c>
      <c r="E338">
        <v>20060116</v>
      </c>
      <c r="F338">
        <v>3</v>
      </c>
      <c r="G338" t="s">
        <v>4982</v>
      </c>
      <c r="H338" t="s">
        <v>438</v>
      </c>
      <c r="I338" t="s">
        <v>62</v>
      </c>
      <c r="J338" t="s">
        <v>6497</v>
      </c>
      <c r="L338">
        <f>IFERROR(INDEX(所属情報!$E:$E,MATCH(男子登録情報!A338,所属情報!$A:$A,0)),"")</f>
        <v>492189</v>
      </c>
      <c r="M338" t="str">
        <f t="shared" si="15"/>
        <v>今泉　翔 (3)</v>
      </c>
      <c r="N338" t="str">
        <f t="shared" si="16"/>
        <v>ｲﾏｲｽﾞﾐ ｼｮｳ</v>
      </c>
      <c r="O338" t="str">
        <f t="shared" si="17"/>
        <v>IMAIZUMI Sho (06)</v>
      </c>
      <c r="P338">
        <f>IFERROR(INDEX(リスト!$AE:$AE,MATCH($G338,リスト!$AD:$AD,0)),"")</f>
        <v>26</v>
      </c>
      <c r="Q338" t="str">
        <f>IFERROR(INDEX(リスト!$AH:$AH,MATCH($J338,リスト!$AG:$AG,0)),"")</f>
        <v>JPN</v>
      </c>
      <c r="R338" s="118" t="str">
        <f>IF($B338="","",TEXT(RIGHT($E338,6)*1000+COUNTIF($E$2:$E338,$E338),"000000000"))</f>
        <v>060116001</v>
      </c>
    </row>
    <row r="339" spans="1:18" customFormat="1" x14ac:dyDescent="0.45">
      <c r="A339" t="s">
        <v>439</v>
      </c>
      <c r="B339">
        <v>338</v>
      </c>
      <c r="C339" t="s">
        <v>3312</v>
      </c>
      <c r="D339" t="s">
        <v>3313</v>
      </c>
      <c r="E339">
        <v>20051008</v>
      </c>
      <c r="F339">
        <v>3</v>
      </c>
      <c r="G339" t="s">
        <v>4982</v>
      </c>
      <c r="H339" t="s">
        <v>4603</v>
      </c>
      <c r="I339" t="s">
        <v>169</v>
      </c>
      <c r="J339" t="s">
        <v>6497</v>
      </c>
      <c r="L339">
        <f>IFERROR(INDEX(所属情報!$E:$E,MATCH(男子登録情報!A339,所属情報!$A:$A,0)),"")</f>
        <v>492189</v>
      </c>
      <c r="M339" t="str">
        <f t="shared" si="15"/>
        <v>鶴田　龍成 (3)</v>
      </c>
      <c r="N339" t="str">
        <f t="shared" si="16"/>
        <v>ﾂﾙﾀ ﾘｭｳｾｲ</v>
      </c>
      <c r="O339" t="str">
        <f t="shared" si="17"/>
        <v>TSURUTA Ryusei (05)</v>
      </c>
      <c r="P339">
        <f>IFERROR(INDEX(リスト!$AE:$AE,MATCH($G339,リスト!$AD:$AD,0)),"")</f>
        <v>26</v>
      </c>
      <c r="Q339" t="str">
        <f>IFERROR(INDEX(リスト!$AH:$AH,MATCH($J339,リスト!$AG:$AG,0)),"")</f>
        <v>JPN</v>
      </c>
      <c r="R339" s="118" t="str">
        <f>IF($B339="","",TEXT(RIGHT($E339,6)*1000+COUNTIF($E$2:$E339,$E339),"000000000"))</f>
        <v>051008001</v>
      </c>
    </row>
    <row r="340" spans="1:18" customFormat="1" x14ac:dyDescent="0.45">
      <c r="A340" t="s">
        <v>439</v>
      </c>
      <c r="B340">
        <v>339</v>
      </c>
      <c r="C340" t="s">
        <v>3314</v>
      </c>
      <c r="D340" t="s">
        <v>3315</v>
      </c>
      <c r="E340">
        <v>20050530</v>
      </c>
      <c r="F340">
        <v>3</v>
      </c>
      <c r="G340" t="s">
        <v>4989</v>
      </c>
      <c r="H340" t="s">
        <v>4617</v>
      </c>
      <c r="I340" t="s">
        <v>357</v>
      </c>
      <c r="J340" t="s">
        <v>6497</v>
      </c>
      <c r="L340">
        <f>IFERROR(INDEX(所属情報!$E:$E,MATCH(男子登録情報!A340,所属情報!$A:$A,0)),"")</f>
        <v>492189</v>
      </c>
      <c r="M340" t="str">
        <f t="shared" si="15"/>
        <v>稲葉　良雅 (3)</v>
      </c>
      <c r="N340" t="str">
        <f t="shared" si="16"/>
        <v>ｲﾅﾊﾞ ﾘｮｳｶﾞ</v>
      </c>
      <c r="O340" t="str">
        <f t="shared" si="17"/>
        <v>INABA Ryoga (05)</v>
      </c>
      <c r="P340">
        <f>IFERROR(INDEX(リスト!$AE:$AE,MATCH($G340,リスト!$AD:$AD,0)),"")</f>
        <v>25</v>
      </c>
      <c r="Q340" t="str">
        <f>IFERROR(INDEX(リスト!$AH:$AH,MATCH($J340,リスト!$AG:$AG,0)),"")</f>
        <v>JPN</v>
      </c>
      <c r="R340" s="118" t="str">
        <f>IF($B340="","",TEXT(RIGHT($E340,6)*1000+COUNTIF($E$2:$E340,$E340),"000000000"))</f>
        <v>050530002</v>
      </c>
    </row>
    <row r="341" spans="1:18" customFormat="1" x14ac:dyDescent="0.45">
      <c r="A341" t="s">
        <v>439</v>
      </c>
      <c r="B341">
        <v>340</v>
      </c>
      <c r="C341" t="s">
        <v>3316</v>
      </c>
      <c r="D341" t="s">
        <v>3317</v>
      </c>
      <c r="E341">
        <v>20051212</v>
      </c>
      <c r="F341">
        <v>3</v>
      </c>
      <c r="G341" t="s">
        <v>4984</v>
      </c>
      <c r="H341" t="s">
        <v>590</v>
      </c>
      <c r="I341" t="s">
        <v>85</v>
      </c>
      <c r="J341" t="s">
        <v>6497</v>
      </c>
      <c r="L341">
        <f>IFERROR(INDEX(所属情報!$E:$E,MATCH(男子登録情報!A341,所属情報!$A:$A,0)),"")</f>
        <v>492189</v>
      </c>
      <c r="M341" t="str">
        <f t="shared" si="15"/>
        <v>前川　圭吾 (3)</v>
      </c>
      <c r="N341" t="str">
        <f t="shared" si="16"/>
        <v>ﾏｴｶﾞﾜ ｹｲｺﾞ</v>
      </c>
      <c r="O341" t="str">
        <f t="shared" si="17"/>
        <v>MAEGAWA Keigo (05)</v>
      </c>
      <c r="P341">
        <f>IFERROR(INDEX(リスト!$AE:$AE,MATCH($G341,リスト!$AD:$AD,0)),"")</f>
        <v>49</v>
      </c>
      <c r="Q341" t="str">
        <f>IFERROR(INDEX(リスト!$AH:$AH,MATCH($J341,リスト!$AG:$AG,0)),"")</f>
        <v>JPN</v>
      </c>
      <c r="R341" s="118" t="str">
        <f>IF($B341="","",TEXT(RIGHT($E341,6)*1000+COUNTIF($E$2:$E341,$E341),"000000000"))</f>
        <v>051212002</v>
      </c>
    </row>
    <row r="342" spans="1:18" customFormat="1" x14ac:dyDescent="0.45">
      <c r="A342" t="s">
        <v>439</v>
      </c>
      <c r="B342">
        <v>341</v>
      </c>
      <c r="C342" t="s">
        <v>3318</v>
      </c>
      <c r="D342" t="s">
        <v>3319</v>
      </c>
      <c r="E342">
        <v>20050622</v>
      </c>
      <c r="F342">
        <v>3</v>
      </c>
      <c r="G342" t="s">
        <v>4984</v>
      </c>
      <c r="H342" t="s">
        <v>52</v>
      </c>
      <c r="I342" t="s">
        <v>169</v>
      </c>
      <c r="J342" t="s">
        <v>6497</v>
      </c>
      <c r="L342">
        <f>IFERROR(INDEX(所属情報!$E:$E,MATCH(男子登録情報!A342,所属情報!$A:$A,0)),"")</f>
        <v>492189</v>
      </c>
      <c r="M342" t="str">
        <f t="shared" si="15"/>
        <v>伊藤　琉成 (3)</v>
      </c>
      <c r="N342" t="str">
        <f t="shared" si="16"/>
        <v>ｲﾄｳ ﾘｭｳｾｲ</v>
      </c>
      <c r="O342" t="str">
        <f t="shared" si="17"/>
        <v>ITO Ryusei (05)</v>
      </c>
      <c r="P342">
        <f>IFERROR(INDEX(リスト!$AE:$AE,MATCH($G342,リスト!$AD:$AD,0)),"")</f>
        <v>49</v>
      </c>
      <c r="Q342" t="str">
        <f>IFERROR(INDEX(リスト!$AH:$AH,MATCH($J342,リスト!$AG:$AG,0)),"")</f>
        <v>JPN</v>
      </c>
      <c r="R342" s="118" t="str">
        <f>IF($B342="","",TEXT(RIGHT($E342,6)*1000+COUNTIF($E$2:$E342,$E342),"000000000"))</f>
        <v>050622001</v>
      </c>
    </row>
    <row r="343" spans="1:18" customFormat="1" x14ac:dyDescent="0.45">
      <c r="A343" t="s">
        <v>439</v>
      </c>
      <c r="B343">
        <v>342</v>
      </c>
      <c r="C343" t="s">
        <v>3320</v>
      </c>
      <c r="D343" t="s">
        <v>3321</v>
      </c>
      <c r="E343">
        <v>20070106</v>
      </c>
      <c r="F343">
        <v>2</v>
      </c>
      <c r="G343" t="s">
        <v>4979</v>
      </c>
      <c r="H343" t="s">
        <v>467</v>
      </c>
      <c r="I343" t="s">
        <v>4618</v>
      </c>
      <c r="J343" t="s">
        <v>6497</v>
      </c>
      <c r="L343">
        <f>IFERROR(INDEX(所属情報!$E:$E,MATCH(男子登録情報!A343,所属情報!$A:$A,0)),"")</f>
        <v>492189</v>
      </c>
      <c r="M343" t="str">
        <f t="shared" si="15"/>
        <v>南　月人 (2)</v>
      </c>
      <c r="N343" t="str">
        <f t="shared" si="16"/>
        <v>ﾐﾅﾐ ﾂｷﾄ</v>
      </c>
      <c r="O343" t="str">
        <f t="shared" si="17"/>
        <v>MINAMI Tsukito (07)</v>
      </c>
      <c r="P343">
        <f>IFERROR(INDEX(リスト!$AE:$AE,MATCH($G343,リスト!$AD:$AD,0)),"")</f>
        <v>29</v>
      </c>
      <c r="Q343" t="str">
        <f>IFERROR(INDEX(リスト!$AH:$AH,MATCH($J343,リスト!$AG:$AG,0)),"")</f>
        <v>JPN</v>
      </c>
      <c r="R343" s="118" t="str">
        <f>IF($B343="","",TEXT(RIGHT($E343,6)*1000+COUNTIF($E$2:$E343,$E343),"000000000"))</f>
        <v>070106001</v>
      </c>
    </row>
    <row r="344" spans="1:18" customFormat="1" x14ac:dyDescent="0.45">
      <c r="A344" t="s">
        <v>439</v>
      </c>
      <c r="B344">
        <v>343</v>
      </c>
      <c r="C344" t="s">
        <v>3322</v>
      </c>
      <c r="D344" t="s">
        <v>3323</v>
      </c>
      <c r="E344">
        <v>20070326</v>
      </c>
      <c r="F344">
        <v>2</v>
      </c>
      <c r="G344" t="s">
        <v>4982</v>
      </c>
      <c r="H344" t="s">
        <v>6985</v>
      </c>
      <c r="I344" t="s">
        <v>178</v>
      </c>
      <c r="J344" t="s">
        <v>6497</v>
      </c>
      <c r="L344">
        <f>IFERROR(INDEX(所属情報!$E:$E,MATCH(男子登録情報!A344,所属情報!$A:$A,0)),"")</f>
        <v>492189</v>
      </c>
      <c r="M344" t="str">
        <f t="shared" si="15"/>
        <v>大内　渉夢 (2)</v>
      </c>
      <c r="N344" t="str">
        <f t="shared" si="16"/>
        <v>ｵｵｳﾁ ｱﾕﾑ</v>
      </c>
      <c r="O344" t="str">
        <f t="shared" si="17"/>
        <v>OUCHI Ayumu (07)</v>
      </c>
      <c r="P344">
        <f>IFERROR(INDEX(リスト!$AE:$AE,MATCH($G344,リスト!$AD:$AD,0)),"")</f>
        <v>26</v>
      </c>
      <c r="Q344" t="str">
        <f>IFERROR(INDEX(リスト!$AH:$AH,MATCH($J344,リスト!$AG:$AG,0)),"")</f>
        <v>JPN</v>
      </c>
      <c r="R344" s="118" t="str">
        <f>IF($B344="","",TEXT(RIGHT($E344,6)*1000+COUNTIF($E$2:$E344,$E344),"000000000"))</f>
        <v>070326001</v>
      </c>
    </row>
    <row r="345" spans="1:18" customFormat="1" x14ac:dyDescent="0.45">
      <c r="A345" t="s">
        <v>439</v>
      </c>
      <c r="B345">
        <v>344</v>
      </c>
      <c r="C345" t="s">
        <v>3324</v>
      </c>
      <c r="D345" t="s">
        <v>3325</v>
      </c>
      <c r="E345">
        <v>20070104</v>
      </c>
      <c r="F345">
        <v>2</v>
      </c>
      <c r="G345" t="s">
        <v>4989</v>
      </c>
      <c r="H345" t="s">
        <v>1482</v>
      </c>
      <c r="I345" t="s">
        <v>593</v>
      </c>
      <c r="J345" t="s">
        <v>6497</v>
      </c>
      <c r="L345">
        <f>IFERROR(INDEX(所属情報!$E:$E,MATCH(男子登録情報!A345,所属情報!$A:$A,0)),"")</f>
        <v>492189</v>
      </c>
      <c r="M345" t="str">
        <f t="shared" si="15"/>
        <v>別府　哲雄 (2)</v>
      </c>
      <c r="N345" t="str">
        <f t="shared" si="16"/>
        <v>ﾍﾞｯﾌﾟ ﾃﾂｵ</v>
      </c>
      <c r="O345" t="str">
        <f t="shared" si="17"/>
        <v>BEPPU Tetsuo (07)</v>
      </c>
      <c r="P345">
        <f>IFERROR(INDEX(リスト!$AE:$AE,MATCH($G345,リスト!$AD:$AD,0)),"")</f>
        <v>25</v>
      </c>
      <c r="Q345" t="str">
        <f>IFERROR(INDEX(リスト!$AH:$AH,MATCH($J345,リスト!$AG:$AG,0)),"")</f>
        <v>JPN</v>
      </c>
      <c r="R345" s="118" t="str">
        <f>IF($B345="","",TEXT(RIGHT($E345,6)*1000+COUNTIF($E$2:$E345,$E345),"000000000"))</f>
        <v>070104001</v>
      </c>
    </row>
    <row r="346" spans="1:18" customFormat="1" x14ac:dyDescent="0.45">
      <c r="A346" t="s">
        <v>439</v>
      </c>
      <c r="B346">
        <v>345</v>
      </c>
      <c r="C346" t="s">
        <v>3326</v>
      </c>
      <c r="D346" t="s">
        <v>3327</v>
      </c>
      <c r="E346">
        <v>20070204</v>
      </c>
      <c r="F346">
        <v>2</v>
      </c>
      <c r="G346" t="s">
        <v>4999</v>
      </c>
      <c r="H346" t="s">
        <v>4619</v>
      </c>
      <c r="I346" t="s">
        <v>74</v>
      </c>
      <c r="J346" t="s">
        <v>6497</v>
      </c>
      <c r="L346">
        <f>IFERROR(INDEX(所属情報!$E:$E,MATCH(男子登録情報!A346,所属情報!$A:$A,0)),"")</f>
        <v>492189</v>
      </c>
      <c r="M346" t="str">
        <f t="shared" si="15"/>
        <v>角田　侑介 (2)</v>
      </c>
      <c r="N346" t="str">
        <f t="shared" si="16"/>
        <v>ﾂﾉﾀﾞ ﾕｳｽｹ</v>
      </c>
      <c r="O346" t="str">
        <f t="shared" si="17"/>
        <v>TSUNODA Yusuke (07)</v>
      </c>
      <c r="P346">
        <f>IFERROR(INDEX(リスト!$AE:$AE,MATCH($G346,リスト!$AD:$AD,0)),"")</f>
        <v>36</v>
      </c>
      <c r="Q346" t="str">
        <f>IFERROR(INDEX(リスト!$AH:$AH,MATCH($J346,リスト!$AG:$AG,0)),"")</f>
        <v>JPN</v>
      </c>
      <c r="R346" s="118" t="str">
        <f>IF($B346="","",TEXT(RIGHT($E346,6)*1000+COUNTIF($E$2:$E346,$E346),"000000000"))</f>
        <v>070204001</v>
      </c>
    </row>
    <row r="347" spans="1:18" customFormat="1" x14ac:dyDescent="0.45">
      <c r="A347" t="s">
        <v>439</v>
      </c>
      <c r="B347">
        <v>346</v>
      </c>
      <c r="C347" t="s">
        <v>3328</v>
      </c>
      <c r="D347" t="s">
        <v>3329</v>
      </c>
      <c r="E347">
        <v>20061026</v>
      </c>
      <c r="F347">
        <v>2</v>
      </c>
      <c r="G347" t="s">
        <v>5119</v>
      </c>
      <c r="H347" t="s">
        <v>288</v>
      </c>
      <c r="I347" t="s">
        <v>569</v>
      </c>
      <c r="J347" t="s">
        <v>6497</v>
      </c>
      <c r="L347">
        <f>IFERROR(INDEX(所属情報!$E:$E,MATCH(男子登録情報!A347,所属情報!$A:$A,0)),"")</f>
        <v>492189</v>
      </c>
      <c r="M347" t="str">
        <f t="shared" si="15"/>
        <v>西川　天馬 (2)</v>
      </c>
      <c r="N347" t="str">
        <f t="shared" si="16"/>
        <v>ﾆｼｶﾜ ﾃﾝﾏ</v>
      </c>
      <c r="O347" t="str">
        <f t="shared" si="17"/>
        <v>NISHIKAWA Temma (06)</v>
      </c>
      <c r="P347">
        <f>IFERROR(INDEX(リスト!$AE:$AE,MATCH($G347,リスト!$AD:$AD,0)),"")</f>
        <v>38</v>
      </c>
      <c r="Q347" t="str">
        <f>IFERROR(INDEX(リスト!$AH:$AH,MATCH($J347,リスト!$AG:$AG,0)),"")</f>
        <v>JPN</v>
      </c>
      <c r="R347" s="118" t="str">
        <f>IF($B347="","",TEXT(RIGHT($E347,6)*1000+COUNTIF($E$2:$E347,$E347),"000000000"))</f>
        <v>061026001</v>
      </c>
    </row>
    <row r="348" spans="1:18" customFormat="1" x14ac:dyDescent="0.45">
      <c r="A348" t="s">
        <v>439</v>
      </c>
      <c r="B348">
        <v>347</v>
      </c>
      <c r="C348" t="s">
        <v>3330</v>
      </c>
      <c r="D348" t="s">
        <v>3331</v>
      </c>
      <c r="E348">
        <v>20061208</v>
      </c>
      <c r="F348">
        <v>2</v>
      </c>
      <c r="G348" t="s">
        <v>5102</v>
      </c>
      <c r="H348" t="s">
        <v>4620</v>
      </c>
      <c r="I348" t="s">
        <v>53</v>
      </c>
      <c r="J348" t="s">
        <v>6497</v>
      </c>
      <c r="L348">
        <f>IFERROR(INDEX(所属情報!$E:$E,MATCH(男子登録情報!A348,所属情報!$A:$A,0)),"")</f>
        <v>492189</v>
      </c>
      <c r="M348" t="str">
        <f t="shared" si="15"/>
        <v>宿理　浩暉 (2)</v>
      </c>
      <c r="N348" t="str">
        <f t="shared" si="16"/>
        <v>ｼｭｸﾘ ｺｳｷ</v>
      </c>
      <c r="O348" t="str">
        <f t="shared" si="17"/>
        <v>SYUKURI Koki (06)</v>
      </c>
      <c r="P348">
        <f>IFERROR(INDEX(リスト!$AE:$AE,MATCH($G348,リスト!$AD:$AD,0)),"")</f>
        <v>44</v>
      </c>
      <c r="Q348" t="str">
        <f>IFERROR(INDEX(リスト!$AH:$AH,MATCH($J348,リスト!$AG:$AG,0)),"")</f>
        <v>JPN</v>
      </c>
      <c r="R348" s="118" t="str">
        <f>IF($B348="","",TEXT(RIGHT($E348,6)*1000+COUNTIF($E$2:$E348,$E348),"000000000"))</f>
        <v>061208001</v>
      </c>
    </row>
    <row r="349" spans="1:18" customFormat="1" x14ac:dyDescent="0.45">
      <c r="A349" t="s">
        <v>439</v>
      </c>
      <c r="B349">
        <v>348</v>
      </c>
      <c r="C349" t="s">
        <v>3332</v>
      </c>
      <c r="D349" t="s">
        <v>3333</v>
      </c>
      <c r="E349">
        <v>20060918</v>
      </c>
      <c r="F349">
        <v>2</v>
      </c>
      <c r="G349" t="s">
        <v>4984</v>
      </c>
      <c r="H349" t="s">
        <v>713</v>
      </c>
      <c r="I349" t="s">
        <v>144</v>
      </c>
      <c r="J349" t="s">
        <v>6497</v>
      </c>
      <c r="L349">
        <f>IFERROR(INDEX(所属情報!$E:$E,MATCH(男子登録情報!A349,所属情報!$A:$A,0)),"")</f>
        <v>492189</v>
      </c>
      <c r="M349" t="str">
        <f t="shared" si="15"/>
        <v>村島　優太 (2)</v>
      </c>
      <c r="N349" t="str">
        <f t="shared" si="16"/>
        <v>ﾑﾗｼﾏ ﾕｳﾀ</v>
      </c>
      <c r="O349" t="str">
        <f t="shared" si="17"/>
        <v>MURASHIMA Yuta (06)</v>
      </c>
      <c r="P349">
        <f>IFERROR(INDEX(リスト!$AE:$AE,MATCH($G349,リスト!$AD:$AD,0)),"")</f>
        <v>49</v>
      </c>
      <c r="Q349" t="str">
        <f>IFERROR(INDEX(リスト!$AH:$AH,MATCH($J349,リスト!$AG:$AG,0)),"")</f>
        <v>JPN</v>
      </c>
      <c r="R349" s="118" t="str">
        <f>IF($B349="","",TEXT(RIGHT($E349,6)*1000+COUNTIF($E$2:$E349,$E349),"000000000"))</f>
        <v>060918001</v>
      </c>
    </row>
    <row r="350" spans="1:18" customFormat="1" x14ac:dyDescent="0.45">
      <c r="A350" t="s">
        <v>439</v>
      </c>
      <c r="B350">
        <v>349</v>
      </c>
      <c r="C350" t="s">
        <v>3334</v>
      </c>
      <c r="D350" t="s">
        <v>3335</v>
      </c>
      <c r="E350">
        <v>20060527</v>
      </c>
      <c r="F350">
        <v>2</v>
      </c>
      <c r="G350" t="s">
        <v>4976</v>
      </c>
      <c r="H350" t="s">
        <v>4621</v>
      </c>
      <c r="I350" t="s">
        <v>35</v>
      </c>
      <c r="J350" t="s">
        <v>6497</v>
      </c>
      <c r="L350">
        <f>IFERROR(INDEX(所属情報!$E:$E,MATCH(男子登録情報!A350,所属情報!$A:$A,0)),"")</f>
        <v>492189</v>
      </c>
      <c r="M350" t="str">
        <f t="shared" si="15"/>
        <v>本橋　悠輝 (2)</v>
      </c>
      <c r="N350" t="str">
        <f t="shared" si="16"/>
        <v>ﾓﾄﾊｼ ﾕｳｷ</v>
      </c>
      <c r="O350" t="str">
        <f t="shared" si="17"/>
        <v>MOTOHASHI Yuki (06)</v>
      </c>
      <c r="P350">
        <f>IFERROR(INDEX(リスト!$AE:$AE,MATCH($G350,リスト!$AD:$AD,0)),"")</f>
        <v>27</v>
      </c>
      <c r="Q350" t="str">
        <f>IFERROR(INDEX(リスト!$AH:$AH,MATCH($J350,リスト!$AG:$AG,0)),"")</f>
        <v>JPN</v>
      </c>
      <c r="R350" s="118" t="str">
        <f>IF($B350="","",TEXT(RIGHT($E350,6)*1000+COUNTIF($E$2:$E350,$E350),"000000000"))</f>
        <v>060527001</v>
      </c>
    </row>
    <row r="351" spans="1:18" customFormat="1" x14ac:dyDescent="0.45">
      <c r="A351" t="s">
        <v>439</v>
      </c>
      <c r="B351">
        <v>350</v>
      </c>
      <c r="C351" t="s">
        <v>5204</v>
      </c>
      <c r="D351" t="s">
        <v>3336</v>
      </c>
      <c r="E351">
        <v>20061004</v>
      </c>
      <c r="F351">
        <v>2</v>
      </c>
      <c r="G351" t="s">
        <v>4979</v>
      </c>
      <c r="H351" t="s">
        <v>745</v>
      </c>
      <c r="I351" t="s">
        <v>222</v>
      </c>
      <c r="J351" t="s">
        <v>6497</v>
      </c>
      <c r="L351">
        <f>IFERROR(INDEX(所属情報!$E:$E,MATCH(男子登録情報!A351,所属情報!$A:$A,0)),"")</f>
        <v>492189</v>
      </c>
      <c r="M351" t="str">
        <f t="shared" si="15"/>
        <v>川邉　翔太 (2)</v>
      </c>
      <c r="N351" t="str">
        <f t="shared" si="16"/>
        <v>ｶﾜﾍﾞ ｼｮｳﾀ</v>
      </c>
      <c r="O351" t="str">
        <f t="shared" si="17"/>
        <v>KAWABE Shota (06)</v>
      </c>
      <c r="P351">
        <f>IFERROR(INDEX(リスト!$AE:$AE,MATCH($G351,リスト!$AD:$AD,0)),"")</f>
        <v>29</v>
      </c>
      <c r="Q351" t="str">
        <f>IFERROR(INDEX(リスト!$AH:$AH,MATCH($J351,リスト!$AG:$AG,0)),"")</f>
        <v>JPN</v>
      </c>
      <c r="R351" s="118" t="str">
        <f>IF($B351="","",TEXT(RIGHT($E351,6)*1000+COUNTIF($E$2:$E351,$E351),"000000000"))</f>
        <v>061004001</v>
      </c>
    </row>
    <row r="352" spans="1:18" customFormat="1" x14ac:dyDescent="0.45">
      <c r="A352" t="s">
        <v>439</v>
      </c>
      <c r="B352">
        <v>351</v>
      </c>
      <c r="C352" t="s">
        <v>3337</v>
      </c>
      <c r="D352" t="s">
        <v>3338</v>
      </c>
      <c r="E352">
        <v>20060818</v>
      </c>
      <c r="F352">
        <v>2</v>
      </c>
      <c r="G352" t="s">
        <v>4975</v>
      </c>
      <c r="H352" t="s">
        <v>124</v>
      </c>
      <c r="I352" t="s">
        <v>77</v>
      </c>
      <c r="J352" t="s">
        <v>6497</v>
      </c>
      <c r="L352">
        <f>IFERROR(INDEX(所属情報!$E:$E,MATCH(男子登録情報!A352,所属情報!$A:$A,0)),"")</f>
        <v>492189</v>
      </c>
      <c r="M352" t="str">
        <f t="shared" si="15"/>
        <v>林　良祐 (2)</v>
      </c>
      <c r="N352" t="str">
        <f t="shared" si="16"/>
        <v>ﾊﾔｼ ﾘｮｳｽｹ</v>
      </c>
      <c r="O352" t="str">
        <f t="shared" si="17"/>
        <v>HAYASHI Ryosuke (06)</v>
      </c>
      <c r="P352">
        <f>IFERROR(INDEX(リスト!$AE:$AE,MATCH($G352,リスト!$AD:$AD,0)),"")</f>
        <v>28</v>
      </c>
      <c r="Q352" t="str">
        <f>IFERROR(INDEX(リスト!$AH:$AH,MATCH($J352,リスト!$AG:$AG,0)),"")</f>
        <v>JPN</v>
      </c>
      <c r="R352" s="118" t="str">
        <f>IF($B352="","",TEXT(RIGHT($E352,6)*1000+COUNTIF($E$2:$E352,$E352),"000000000"))</f>
        <v>060818001</v>
      </c>
    </row>
    <row r="353" spans="1:18" customFormat="1" x14ac:dyDescent="0.45">
      <c r="A353" t="s">
        <v>439</v>
      </c>
      <c r="B353">
        <v>352</v>
      </c>
      <c r="C353" t="s">
        <v>3339</v>
      </c>
      <c r="D353" t="s">
        <v>3340</v>
      </c>
      <c r="E353">
        <v>20060501</v>
      </c>
      <c r="F353">
        <v>2</v>
      </c>
      <c r="G353" t="s">
        <v>4984</v>
      </c>
      <c r="H353" t="s">
        <v>452</v>
      </c>
      <c r="I353" t="s">
        <v>69</v>
      </c>
      <c r="J353" t="s">
        <v>6497</v>
      </c>
      <c r="L353">
        <f>IFERROR(INDEX(所属情報!$E:$E,MATCH(男子登録情報!A353,所属情報!$A:$A,0)),"")</f>
        <v>492189</v>
      </c>
      <c r="M353" t="str">
        <f t="shared" si="15"/>
        <v>野上　颯人 (2)</v>
      </c>
      <c r="N353" t="str">
        <f t="shared" si="16"/>
        <v>ﾉｶﾞﾐ ﾊﾔﾄ</v>
      </c>
      <c r="O353" t="str">
        <f t="shared" si="17"/>
        <v>NOGAMI Hayato (06)</v>
      </c>
      <c r="P353">
        <f>IFERROR(INDEX(リスト!$AE:$AE,MATCH($G353,リスト!$AD:$AD,0)),"")</f>
        <v>49</v>
      </c>
      <c r="Q353" t="str">
        <f>IFERROR(INDEX(リスト!$AH:$AH,MATCH($J353,リスト!$AG:$AG,0)),"")</f>
        <v>JPN</v>
      </c>
      <c r="R353" s="118" t="str">
        <f>IF($B353="","",TEXT(RIGHT($E353,6)*1000+COUNTIF($E$2:$E353,$E353),"000000000"))</f>
        <v>060501001</v>
      </c>
    </row>
    <row r="354" spans="1:18" customFormat="1" x14ac:dyDescent="0.45">
      <c r="A354" t="s">
        <v>439</v>
      </c>
      <c r="B354">
        <v>353</v>
      </c>
      <c r="C354" t="s">
        <v>3341</v>
      </c>
      <c r="D354" t="s">
        <v>3342</v>
      </c>
      <c r="E354">
        <v>20060616</v>
      </c>
      <c r="F354">
        <v>2</v>
      </c>
      <c r="G354" t="s">
        <v>4984</v>
      </c>
      <c r="H354" t="s">
        <v>359</v>
      </c>
      <c r="I354" t="s">
        <v>27</v>
      </c>
      <c r="J354" t="s">
        <v>6497</v>
      </c>
      <c r="L354">
        <f>IFERROR(INDEX(所属情報!$E:$E,MATCH(男子登録情報!A354,所属情報!$A:$A,0)),"")</f>
        <v>492189</v>
      </c>
      <c r="M354" t="str">
        <f t="shared" si="15"/>
        <v>中島　虎太郎 (2)</v>
      </c>
      <c r="N354" t="str">
        <f t="shared" si="16"/>
        <v>ﾅｶｼﾞﾏ ｺﾀﾛｳ</v>
      </c>
      <c r="O354" t="str">
        <f t="shared" si="17"/>
        <v>NAKAJIMA Kotaro (06)</v>
      </c>
      <c r="P354">
        <f>IFERROR(INDEX(リスト!$AE:$AE,MATCH($G354,リスト!$AD:$AD,0)),"")</f>
        <v>49</v>
      </c>
      <c r="Q354" t="str">
        <f>IFERROR(INDEX(リスト!$AH:$AH,MATCH($J354,リスト!$AG:$AG,0)),"")</f>
        <v>JPN</v>
      </c>
      <c r="R354" s="118" t="str">
        <f>IF($B354="","",TEXT(RIGHT($E354,6)*1000+COUNTIF($E$2:$E354,$E354),"000000000"))</f>
        <v>060616001</v>
      </c>
    </row>
    <row r="355" spans="1:18" customFormat="1" x14ac:dyDescent="0.45">
      <c r="A355" t="s">
        <v>439</v>
      </c>
      <c r="B355">
        <v>354</v>
      </c>
      <c r="C355" t="s">
        <v>3343</v>
      </c>
      <c r="D355" t="s">
        <v>3344</v>
      </c>
      <c r="E355">
        <v>20060801</v>
      </c>
      <c r="F355">
        <v>2</v>
      </c>
      <c r="G355" t="s">
        <v>4984</v>
      </c>
      <c r="H355" t="s">
        <v>124</v>
      </c>
      <c r="I355" t="s">
        <v>393</v>
      </c>
      <c r="J355" t="s">
        <v>6497</v>
      </c>
      <c r="L355">
        <f>IFERROR(INDEX(所属情報!$E:$E,MATCH(男子登録情報!A355,所属情報!$A:$A,0)),"")</f>
        <v>492189</v>
      </c>
      <c r="M355" t="str">
        <f t="shared" si="15"/>
        <v>林　佑有 (2)</v>
      </c>
      <c r="N355" t="str">
        <f t="shared" si="16"/>
        <v>ﾊﾔｼ ﾕｳ</v>
      </c>
      <c r="O355" t="str">
        <f t="shared" si="17"/>
        <v>HAYASHI Yu (06)</v>
      </c>
      <c r="P355">
        <f>IFERROR(INDEX(リスト!$AE:$AE,MATCH($G355,リスト!$AD:$AD,0)),"")</f>
        <v>49</v>
      </c>
      <c r="Q355" t="str">
        <f>IFERROR(INDEX(リスト!$AH:$AH,MATCH($J355,リスト!$AG:$AG,0)),"")</f>
        <v>JPN</v>
      </c>
      <c r="R355" s="118" t="str">
        <f>IF($B355="","",TEXT(RIGHT($E355,6)*1000+COUNTIF($E$2:$E355,$E355),"000000000"))</f>
        <v>060801001</v>
      </c>
    </row>
    <row r="356" spans="1:18" customFormat="1" x14ac:dyDescent="0.45">
      <c r="A356" t="s">
        <v>439</v>
      </c>
      <c r="B356">
        <v>355</v>
      </c>
      <c r="C356" t="s">
        <v>3345</v>
      </c>
      <c r="D356" t="s">
        <v>3346</v>
      </c>
      <c r="E356">
        <v>20070305</v>
      </c>
      <c r="F356">
        <v>2</v>
      </c>
      <c r="G356" t="s">
        <v>4979</v>
      </c>
      <c r="H356" t="s">
        <v>4622</v>
      </c>
      <c r="I356" t="s">
        <v>53</v>
      </c>
      <c r="J356" t="s">
        <v>6497</v>
      </c>
      <c r="L356">
        <f>IFERROR(INDEX(所属情報!$E:$E,MATCH(男子登録情報!A356,所属情報!$A:$A,0)),"")</f>
        <v>492189</v>
      </c>
      <c r="M356" t="str">
        <f t="shared" si="15"/>
        <v>土江　恒輝 (2)</v>
      </c>
      <c r="N356" t="str">
        <f t="shared" si="16"/>
        <v>ﾄﾞｴ ｺｳｷ</v>
      </c>
      <c r="O356" t="str">
        <f t="shared" si="17"/>
        <v>DOE Koki (07)</v>
      </c>
      <c r="P356">
        <f>IFERROR(INDEX(リスト!$AE:$AE,MATCH($G356,リスト!$AD:$AD,0)),"")</f>
        <v>29</v>
      </c>
      <c r="Q356" t="str">
        <f>IFERROR(INDEX(リスト!$AH:$AH,MATCH($J356,リスト!$AG:$AG,0)),"")</f>
        <v>JPN</v>
      </c>
      <c r="R356" s="118" t="str">
        <f>IF($B356="","",TEXT(RIGHT($E356,6)*1000+COUNTIF($E$2:$E356,$E356),"000000000"))</f>
        <v>070305001</v>
      </c>
    </row>
    <row r="357" spans="1:18" customFormat="1" x14ac:dyDescent="0.45">
      <c r="A357" t="s">
        <v>439</v>
      </c>
      <c r="B357">
        <v>356</v>
      </c>
      <c r="C357" t="s">
        <v>3347</v>
      </c>
      <c r="D357" t="s">
        <v>3348</v>
      </c>
      <c r="E357">
        <v>20061113</v>
      </c>
      <c r="F357">
        <v>2</v>
      </c>
      <c r="G357" t="s">
        <v>4982</v>
      </c>
      <c r="H357" t="s">
        <v>4623</v>
      </c>
      <c r="I357" t="s">
        <v>356</v>
      </c>
      <c r="J357" t="s">
        <v>6497</v>
      </c>
      <c r="L357">
        <f>IFERROR(INDEX(所属情報!$E:$E,MATCH(男子登録情報!A357,所属情報!$A:$A,0)),"")</f>
        <v>492189</v>
      </c>
      <c r="M357" t="str">
        <f t="shared" si="15"/>
        <v>波部　拓真 (2)</v>
      </c>
      <c r="N357" t="str">
        <f t="shared" si="16"/>
        <v>ﾊﾍﾞ ﾀｸﾏ</v>
      </c>
      <c r="O357" t="str">
        <f t="shared" si="17"/>
        <v>HABE Takuma (06)</v>
      </c>
      <c r="P357">
        <f>IFERROR(INDEX(リスト!$AE:$AE,MATCH($G357,リスト!$AD:$AD,0)),"")</f>
        <v>26</v>
      </c>
      <c r="Q357" t="str">
        <f>IFERROR(INDEX(リスト!$AH:$AH,MATCH($J357,リスト!$AG:$AG,0)),"")</f>
        <v>JPN</v>
      </c>
      <c r="R357" s="118" t="str">
        <f>IF($B357="","",TEXT(RIGHT($E357,6)*1000+COUNTIF($E$2:$E357,$E357),"000000000"))</f>
        <v>061113001</v>
      </c>
    </row>
    <row r="358" spans="1:18" customFormat="1" x14ac:dyDescent="0.45">
      <c r="A358" t="s">
        <v>439</v>
      </c>
      <c r="B358">
        <v>357</v>
      </c>
      <c r="C358" t="s">
        <v>3349</v>
      </c>
      <c r="D358" t="s">
        <v>3350</v>
      </c>
      <c r="E358">
        <v>20070126</v>
      </c>
      <c r="F358">
        <v>2</v>
      </c>
      <c r="G358" t="s">
        <v>4989</v>
      </c>
      <c r="H358" t="s">
        <v>75</v>
      </c>
      <c r="I358" t="s">
        <v>116</v>
      </c>
      <c r="J358" t="s">
        <v>6497</v>
      </c>
      <c r="L358">
        <f>IFERROR(INDEX(所属情報!$E:$E,MATCH(男子登録情報!A358,所属情報!$A:$A,0)),"")</f>
        <v>492189</v>
      </c>
      <c r="M358" t="str">
        <f t="shared" si="15"/>
        <v>今井　陸都 (2)</v>
      </c>
      <c r="N358" t="str">
        <f t="shared" si="16"/>
        <v>ｲﾏｲ ﾘｸﾄ</v>
      </c>
      <c r="O358" t="str">
        <f t="shared" si="17"/>
        <v>IMAI Rikuto (07)</v>
      </c>
      <c r="P358">
        <f>IFERROR(INDEX(リスト!$AE:$AE,MATCH($G358,リスト!$AD:$AD,0)),"")</f>
        <v>25</v>
      </c>
      <c r="Q358" t="str">
        <f>IFERROR(INDEX(リスト!$AH:$AH,MATCH($J358,リスト!$AG:$AG,0)),"")</f>
        <v>JPN</v>
      </c>
      <c r="R358" s="118" t="str">
        <f>IF($B358="","",TEXT(RIGHT($E358,6)*1000+COUNTIF($E$2:$E358,$E358),"000000000"))</f>
        <v>070126001</v>
      </c>
    </row>
    <row r="359" spans="1:18" customFormat="1" x14ac:dyDescent="0.45">
      <c r="A359" t="s">
        <v>439</v>
      </c>
      <c r="B359">
        <v>358</v>
      </c>
      <c r="C359" t="s">
        <v>3351</v>
      </c>
      <c r="D359" t="s">
        <v>3352</v>
      </c>
      <c r="E359">
        <v>20060627</v>
      </c>
      <c r="F359">
        <v>2</v>
      </c>
      <c r="G359" t="s">
        <v>4982</v>
      </c>
      <c r="H359" t="s">
        <v>365</v>
      </c>
      <c r="I359" t="s">
        <v>284</v>
      </c>
      <c r="J359" t="s">
        <v>6497</v>
      </c>
      <c r="L359">
        <f>IFERROR(INDEX(所属情報!$E:$E,MATCH(男子登録情報!A359,所属情報!$A:$A,0)),"")</f>
        <v>492189</v>
      </c>
      <c r="M359" t="str">
        <f t="shared" si="15"/>
        <v>長谷川　雄琉 (2)</v>
      </c>
      <c r="N359" t="str">
        <f t="shared" si="16"/>
        <v>ﾊｾｶﾞﾜ ﾀｹﾙ</v>
      </c>
      <c r="O359" t="str">
        <f t="shared" si="17"/>
        <v>HASEGAWA Takeru (06)</v>
      </c>
      <c r="P359">
        <f>IFERROR(INDEX(リスト!$AE:$AE,MATCH($G359,リスト!$AD:$AD,0)),"")</f>
        <v>26</v>
      </c>
      <c r="Q359" t="str">
        <f>IFERROR(INDEX(リスト!$AH:$AH,MATCH($J359,リスト!$AG:$AG,0)),"")</f>
        <v>JPN</v>
      </c>
      <c r="R359" s="118" t="str">
        <f>IF($B359="","",TEXT(RIGHT($E359,6)*1000+COUNTIF($E$2:$E359,$E359),"000000000"))</f>
        <v>060627001</v>
      </c>
    </row>
    <row r="360" spans="1:18" customFormat="1" x14ac:dyDescent="0.45">
      <c r="A360" t="s">
        <v>439</v>
      </c>
      <c r="B360">
        <v>359</v>
      </c>
      <c r="C360" t="s">
        <v>3353</v>
      </c>
      <c r="D360" t="s">
        <v>5205</v>
      </c>
      <c r="E360">
        <v>20070105</v>
      </c>
      <c r="F360">
        <v>2</v>
      </c>
      <c r="G360" t="s">
        <v>4999</v>
      </c>
      <c r="H360" t="s">
        <v>6986</v>
      </c>
      <c r="I360" t="s">
        <v>78</v>
      </c>
      <c r="J360" t="s">
        <v>6497</v>
      </c>
      <c r="L360">
        <f>IFERROR(INDEX(所属情報!$E:$E,MATCH(男子登録情報!A360,所属情報!$A:$A,0)),"")</f>
        <v>492189</v>
      </c>
      <c r="M360" t="str">
        <f t="shared" si="15"/>
        <v>金山　太一 (2)</v>
      </c>
      <c r="N360" t="str">
        <f t="shared" si="16"/>
        <v>ｶﾈﾔﾏ ﾀｲﾁ</v>
      </c>
      <c r="O360" t="str">
        <f t="shared" si="17"/>
        <v>KANEYAMA Taichi (07)</v>
      </c>
      <c r="P360">
        <f>IFERROR(INDEX(リスト!$AE:$AE,MATCH($G360,リスト!$AD:$AD,0)),"")</f>
        <v>36</v>
      </c>
      <c r="Q360" t="str">
        <f>IFERROR(INDEX(リスト!$AH:$AH,MATCH($J360,リスト!$AG:$AG,0)),"")</f>
        <v>JPN</v>
      </c>
      <c r="R360" s="118" t="str">
        <f>IF($B360="","",TEXT(RIGHT($E360,6)*1000+COUNTIF($E$2:$E360,$E360),"000000000"))</f>
        <v>070105002</v>
      </c>
    </row>
    <row r="361" spans="1:18" customFormat="1" x14ac:dyDescent="0.45">
      <c r="A361" t="s">
        <v>439</v>
      </c>
      <c r="B361">
        <v>360</v>
      </c>
      <c r="C361" t="s">
        <v>3354</v>
      </c>
      <c r="D361" t="s">
        <v>3355</v>
      </c>
      <c r="E361">
        <v>20060920</v>
      </c>
      <c r="F361">
        <v>2</v>
      </c>
      <c r="G361" t="s">
        <v>4982</v>
      </c>
      <c r="H361" t="s">
        <v>448</v>
      </c>
      <c r="I361" t="s">
        <v>129</v>
      </c>
      <c r="J361" t="s">
        <v>6497</v>
      </c>
      <c r="L361">
        <f>IFERROR(INDEX(所属情報!$E:$E,MATCH(男子登録情報!A361,所属情報!$A:$A,0)),"")</f>
        <v>492189</v>
      </c>
      <c r="M361" t="str">
        <f t="shared" si="15"/>
        <v>八田　好誠 (2)</v>
      </c>
      <c r="N361" t="str">
        <f t="shared" si="16"/>
        <v>ﾊｯﾀ ｺｳｾｲ</v>
      </c>
      <c r="O361" t="str">
        <f t="shared" si="17"/>
        <v>HATTA Kosei (06)</v>
      </c>
      <c r="P361">
        <f>IFERROR(INDEX(リスト!$AE:$AE,MATCH($G361,リスト!$AD:$AD,0)),"")</f>
        <v>26</v>
      </c>
      <c r="Q361" t="str">
        <f>IFERROR(INDEX(リスト!$AH:$AH,MATCH($J361,リスト!$AG:$AG,0)),"")</f>
        <v>JPN</v>
      </c>
      <c r="R361" s="118" t="str">
        <f>IF($B361="","",TEXT(RIGHT($E361,6)*1000+COUNTIF($E$2:$E361,$E361),"000000000"))</f>
        <v>060920001</v>
      </c>
    </row>
    <row r="362" spans="1:18" customFormat="1" x14ac:dyDescent="0.45">
      <c r="A362" t="s">
        <v>439</v>
      </c>
      <c r="B362">
        <v>361</v>
      </c>
      <c r="C362" t="s">
        <v>5206</v>
      </c>
      <c r="D362" t="s">
        <v>5207</v>
      </c>
      <c r="E362">
        <v>20061111</v>
      </c>
      <c r="F362">
        <v>2</v>
      </c>
      <c r="G362" t="s">
        <v>4982</v>
      </c>
      <c r="H362" t="s">
        <v>608</v>
      </c>
      <c r="I362" t="s">
        <v>147</v>
      </c>
      <c r="J362" t="s">
        <v>6497</v>
      </c>
      <c r="L362">
        <f>IFERROR(INDEX(所属情報!$E:$E,MATCH(男子登録情報!A362,所属情報!$A:$A,0)),"")</f>
        <v>492189</v>
      </c>
      <c r="M362" t="str">
        <f t="shared" si="15"/>
        <v>米澤　樹 (2)</v>
      </c>
      <c r="N362" t="str">
        <f t="shared" si="16"/>
        <v>ﾖﾈｻﾞﾜ ｲﾂｷ</v>
      </c>
      <c r="O362" t="str">
        <f t="shared" si="17"/>
        <v>YONEZAWA Itsuki (06)</v>
      </c>
      <c r="P362">
        <f>IFERROR(INDEX(リスト!$AE:$AE,MATCH($G362,リスト!$AD:$AD,0)),"")</f>
        <v>26</v>
      </c>
      <c r="Q362" t="str">
        <f>IFERROR(INDEX(リスト!$AH:$AH,MATCH($J362,リスト!$AG:$AG,0)),"")</f>
        <v>JPN</v>
      </c>
      <c r="R362" s="118" t="str">
        <f>IF($B362="","",TEXT(RIGHT($E362,6)*1000+COUNTIF($E$2:$E362,$E362),"000000000"))</f>
        <v>061111001</v>
      </c>
    </row>
    <row r="363" spans="1:18" customFormat="1" x14ac:dyDescent="0.45">
      <c r="A363" t="s">
        <v>439</v>
      </c>
      <c r="B363">
        <v>362</v>
      </c>
      <c r="C363" t="s">
        <v>5208</v>
      </c>
      <c r="D363" t="s">
        <v>5209</v>
      </c>
      <c r="E363">
        <v>20060909</v>
      </c>
      <c r="F363">
        <v>2</v>
      </c>
      <c r="G363" t="s">
        <v>4975</v>
      </c>
      <c r="H363" t="s">
        <v>294</v>
      </c>
      <c r="I363" t="s">
        <v>644</v>
      </c>
      <c r="J363" t="s">
        <v>6497</v>
      </c>
      <c r="L363">
        <f>IFERROR(INDEX(所属情報!$E:$E,MATCH(男子登録情報!A363,所属情報!$A:$A,0)),"")</f>
        <v>492189</v>
      </c>
      <c r="M363" t="str">
        <f t="shared" si="15"/>
        <v>澤田　葵翔 (2)</v>
      </c>
      <c r="N363" t="str">
        <f t="shared" si="16"/>
        <v>ｻﾜﾀﾞ ｱｵﾄ</v>
      </c>
      <c r="O363" t="str">
        <f t="shared" si="17"/>
        <v>SAWADA Aoto (06)</v>
      </c>
      <c r="P363">
        <f>IFERROR(INDEX(リスト!$AE:$AE,MATCH($G363,リスト!$AD:$AD,0)),"")</f>
        <v>28</v>
      </c>
      <c r="Q363" t="str">
        <f>IFERROR(INDEX(リスト!$AH:$AH,MATCH($J363,リスト!$AG:$AG,0)),"")</f>
        <v>JPN</v>
      </c>
      <c r="R363" s="118" t="str">
        <f>IF($B363="","",TEXT(RIGHT($E363,6)*1000+COUNTIF($E$2:$E363,$E363),"000000000"))</f>
        <v>060909001</v>
      </c>
    </row>
    <row r="364" spans="1:18" customFormat="1" x14ac:dyDescent="0.45">
      <c r="A364" t="s">
        <v>439</v>
      </c>
      <c r="B364">
        <v>363</v>
      </c>
      <c r="C364" t="s">
        <v>5210</v>
      </c>
      <c r="D364" t="s">
        <v>5211</v>
      </c>
      <c r="E364">
        <v>20060508</v>
      </c>
      <c r="F364">
        <v>2</v>
      </c>
      <c r="G364" t="s">
        <v>4984</v>
      </c>
      <c r="H364" t="s">
        <v>86</v>
      </c>
      <c r="I364" t="s">
        <v>6987</v>
      </c>
      <c r="J364" t="s">
        <v>6497</v>
      </c>
      <c r="L364">
        <f>IFERROR(INDEX(所属情報!$E:$E,MATCH(男子登録情報!A364,所属情報!$A:$A,0)),"")</f>
        <v>492189</v>
      </c>
      <c r="M364" t="str">
        <f t="shared" si="15"/>
        <v>前田　朋主真 (2)</v>
      </c>
      <c r="N364" t="str">
        <f t="shared" si="16"/>
        <v>ﾏｴﾀﾞ ﾎｽﾞﾏ</v>
      </c>
      <c r="O364" t="str">
        <f t="shared" si="17"/>
        <v>MAEDA Hozuma (06)</v>
      </c>
      <c r="P364">
        <f>IFERROR(INDEX(リスト!$AE:$AE,MATCH($G364,リスト!$AD:$AD,0)),"")</f>
        <v>49</v>
      </c>
      <c r="Q364" t="str">
        <f>IFERROR(INDEX(リスト!$AH:$AH,MATCH($J364,リスト!$AG:$AG,0)),"")</f>
        <v>JPN</v>
      </c>
      <c r="R364" s="118" t="str">
        <f>IF($B364="","",TEXT(RIGHT($E364,6)*1000+COUNTIF($E$2:$E364,$E364),"000000000"))</f>
        <v>060508001</v>
      </c>
    </row>
    <row r="365" spans="1:18" customFormat="1" x14ac:dyDescent="0.45">
      <c r="A365" t="s">
        <v>439</v>
      </c>
      <c r="B365">
        <v>364</v>
      </c>
      <c r="C365" t="s">
        <v>5212</v>
      </c>
      <c r="D365" t="s">
        <v>5213</v>
      </c>
      <c r="E365">
        <v>20061212</v>
      </c>
      <c r="F365">
        <v>2</v>
      </c>
      <c r="G365" t="s">
        <v>4981</v>
      </c>
      <c r="H365" t="s">
        <v>156</v>
      </c>
      <c r="I365" t="s">
        <v>51</v>
      </c>
      <c r="J365" t="s">
        <v>6497</v>
      </c>
      <c r="L365">
        <f>IFERROR(INDEX(所属情報!$E:$E,MATCH(男子登録情報!A365,所属情報!$A:$A,0)),"")</f>
        <v>492189</v>
      </c>
      <c r="M365" t="str">
        <f t="shared" si="15"/>
        <v>佐々木　正道 (2)</v>
      </c>
      <c r="N365" t="str">
        <f t="shared" si="16"/>
        <v>ｻｻｷ ﾏｻﾄ</v>
      </c>
      <c r="O365" t="str">
        <f t="shared" si="17"/>
        <v>SASAKI Masato (06)</v>
      </c>
      <c r="P365">
        <f>IFERROR(INDEX(リスト!$AE:$AE,MATCH($G365,リスト!$AD:$AD,0)),"")</f>
        <v>20</v>
      </c>
      <c r="Q365" t="str">
        <f>IFERROR(INDEX(リスト!$AH:$AH,MATCH($J365,リスト!$AG:$AG,0)),"")</f>
        <v>JPN</v>
      </c>
      <c r="R365" s="118" t="str">
        <f>IF($B365="","",TEXT(RIGHT($E365,6)*1000+COUNTIF($E$2:$E365,$E365),"000000000"))</f>
        <v>061212001</v>
      </c>
    </row>
    <row r="366" spans="1:18" customFormat="1" x14ac:dyDescent="0.45">
      <c r="A366" t="s">
        <v>439</v>
      </c>
      <c r="B366">
        <v>365</v>
      </c>
      <c r="C366" t="s">
        <v>5214</v>
      </c>
      <c r="D366" t="s">
        <v>5215</v>
      </c>
      <c r="E366">
        <v>20060607</v>
      </c>
      <c r="F366">
        <v>2</v>
      </c>
      <c r="G366" t="s">
        <v>4975</v>
      </c>
      <c r="H366" t="s">
        <v>220</v>
      </c>
      <c r="I366" t="s">
        <v>3061</v>
      </c>
      <c r="J366" t="s">
        <v>6497</v>
      </c>
      <c r="L366">
        <f>IFERROR(INDEX(所属情報!$E:$E,MATCH(男子登録情報!A366,所属情報!$A:$A,0)),"")</f>
        <v>492189</v>
      </c>
      <c r="M366" t="str">
        <f t="shared" si="15"/>
        <v>山本　葵 (2)</v>
      </c>
      <c r="N366" t="str">
        <f t="shared" si="16"/>
        <v>ﾔﾏﾓﾄ ｱｵｲ</v>
      </c>
      <c r="O366" t="str">
        <f t="shared" si="17"/>
        <v>YAMAMOTO Aoi (06)</v>
      </c>
      <c r="P366">
        <f>IFERROR(INDEX(リスト!$AE:$AE,MATCH($G366,リスト!$AD:$AD,0)),"")</f>
        <v>28</v>
      </c>
      <c r="Q366" t="str">
        <f>IFERROR(INDEX(リスト!$AH:$AH,MATCH($J366,リスト!$AG:$AG,0)),"")</f>
        <v>JPN</v>
      </c>
      <c r="R366" s="118" t="str">
        <f>IF($B366="","",TEXT(RIGHT($E366,6)*1000+COUNTIF($E$2:$E366,$E366),"000000000"))</f>
        <v>060607001</v>
      </c>
    </row>
    <row r="367" spans="1:18" customFormat="1" x14ac:dyDescent="0.45">
      <c r="A367" t="s">
        <v>439</v>
      </c>
      <c r="B367">
        <v>366</v>
      </c>
      <c r="C367" t="s">
        <v>5216</v>
      </c>
      <c r="D367" t="s">
        <v>5217</v>
      </c>
      <c r="E367">
        <v>20060607</v>
      </c>
      <c r="F367">
        <v>2</v>
      </c>
      <c r="G367" t="s">
        <v>4975</v>
      </c>
      <c r="H367" t="s">
        <v>220</v>
      </c>
      <c r="I367" t="s">
        <v>6988</v>
      </c>
      <c r="J367" t="s">
        <v>6497</v>
      </c>
      <c r="L367">
        <f>IFERROR(INDEX(所属情報!$E:$E,MATCH(男子登録情報!A367,所属情報!$A:$A,0)),"")</f>
        <v>492189</v>
      </c>
      <c r="M367" t="str">
        <f t="shared" si="15"/>
        <v>山本　紫陽 (2)</v>
      </c>
      <c r="N367" t="str">
        <f t="shared" si="16"/>
        <v>ﾔﾏﾓﾄ ｼﾖｳ</v>
      </c>
      <c r="O367" t="str">
        <f t="shared" si="17"/>
        <v>YAMAMOTO Shiyo (06)</v>
      </c>
      <c r="P367">
        <f>IFERROR(INDEX(リスト!$AE:$AE,MATCH($G367,リスト!$AD:$AD,0)),"")</f>
        <v>28</v>
      </c>
      <c r="Q367" t="str">
        <f>IFERROR(INDEX(リスト!$AH:$AH,MATCH($J367,リスト!$AG:$AG,0)),"")</f>
        <v>JPN</v>
      </c>
      <c r="R367" s="118" t="str">
        <f>IF($B367="","",TEXT(RIGHT($E367,6)*1000+COUNTIF($E$2:$E367,$E367),"000000000"))</f>
        <v>060607002</v>
      </c>
    </row>
    <row r="368" spans="1:18" customFormat="1" x14ac:dyDescent="0.45">
      <c r="A368" t="s">
        <v>439</v>
      </c>
      <c r="B368">
        <v>367</v>
      </c>
      <c r="C368" t="s">
        <v>5218</v>
      </c>
      <c r="D368" t="s">
        <v>5219</v>
      </c>
      <c r="E368">
        <v>20070102</v>
      </c>
      <c r="F368">
        <v>2</v>
      </c>
      <c r="G368" t="s">
        <v>4984</v>
      </c>
      <c r="H368" t="s">
        <v>6989</v>
      </c>
      <c r="I368" t="s">
        <v>6990</v>
      </c>
      <c r="J368" t="s">
        <v>6497</v>
      </c>
      <c r="L368">
        <f>IFERROR(INDEX(所属情報!$E:$E,MATCH(男子登録情報!A368,所属情報!$A:$A,0)),"")</f>
        <v>492189</v>
      </c>
      <c r="M368" t="str">
        <f t="shared" si="15"/>
        <v>三品　空吾 (2)</v>
      </c>
      <c r="N368" t="str">
        <f t="shared" si="16"/>
        <v>ﾐｼﾅ ｸｳｺﾞ</v>
      </c>
      <c r="O368" t="str">
        <f t="shared" si="17"/>
        <v>MISHINA Kugo (07)</v>
      </c>
      <c r="P368">
        <f>IFERROR(INDEX(リスト!$AE:$AE,MATCH($G368,リスト!$AD:$AD,0)),"")</f>
        <v>49</v>
      </c>
      <c r="Q368" t="str">
        <f>IFERROR(INDEX(リスト!$AH:$AH,MATCH($J368,リスト!$AG:$AG,0)),"")</f>
        <v>JPN</v>
      </c>
      <c r="R368" s="118" t="str">
        <f>IF($B368="","",TEXT(RIGHT($E368,6)*1000+COUNTIF($E$2:$E368,$E368),"000000000"))</f>
        <v>070102001</v>
      </c>
    </row>
    <row r="369" spans="1:18" customFormat="1" x14ac:dyDescent="0.45">
      <c r="A369" t="s">
        <v>439</v>
      </c>
      <c r="B369">
        <v>368</v>
      </c>
      <c r="C369" t="s">
        <v>5220</v>
      </c>
      <c r="D369" t="s">
        <v>5221</v>
      </c>
      <c r="E369">
        <v>20060611</v>
      </c>
      <c r="F369">
        <v>2</v>
      </c>
      <c r="G369" t="s">
        <v>4984</v>
      </c>
      <c r="H369" t="s">
        <v>6991</v>
      </c>
      <c r="I369" t="s">
        <v>6992</v>
      </c>
      <c r="J369" t="s">
        <v>6497</v>
      </c>
      <c r="L369">
        <f>IFERROR(INDEX(所属情報!$E:$E,MATCH(男子登録情報!A369,所属情報!$A:$A,0)),"")</f>
        <v>492189</v>
      </c>
      <c r="M369" t="str">
        <f t="shared" si="15"/>
        <v>永川　瑛 (2)</v>
      </c>
      <c r="N369" t="str">
        <f t="shared" si="16"/>
        <v>ﾅｶﾞｶﾜ ｴｲ</v>
      </c>
      <c r="O369" t="str">
        <f t="shared" si="17"/>
        <v>NAGAKAWA Ei (06)</v>
      </c>
      <c r="P369">
        <f>IFERROR(INDEX(リスト!$AE:$AE,MATCH($G369,リスト!$AD:$AD,0)),"")</f>
        <v>49</v>
      </c>
      <c r="Q369" t="str">
        <f>IFERROR(INDEX(リスト!$AH:$AH,MATCH($J369,リスト!$AG:$AG,0)),"")</f>
        <v>JPN</v>
      </c>
      <c r="R369" s="118" t="str">
        <f>IF($B369="","",TEXT(RIGHT($E369,6)*1000+COUNTIF($E$2:$E369,$E369),"000000000"))</f>
        <v>060611002</v>
      </c>
    </row>
    <row r="370" spans="1:18" customFormat="1" x14ac:dyDescent="0.45">
      <c r="A370" t="s">
        <v>439</v>
      </c>
      <c r="B370">
        <v>369</v>
      </c>
      <c r="C370" t="s">
        <v>5222</v>
      </c>
      <c r="D370" t="s">
        <v>5223</v>
      </c>
      <c r="E370">
        <v>20061011</v>
      </c>
      <c r="F370">
        <v>2</v>
      </c>
      <c r="G370" t="s">
        <v>4975</v>
      </c>
      <c r="H370" t="s">
        <v>6993</v>
      </c>
      <c r="I370" t="s">
        <v>302</v>
      </c>
      <c r="J370" t="s">
        <v>6497</v>
      </c>
      <c r="L370">
        <f>IFERROR(INDEX(所属情報!$E:$E,MATCH(男子登録情報!A370,所属情報!$A:$A,0)),"")</f>
        <v>492189</v>
      </c>
      <c r="M370" t="str">
        <f t="shared" si="15"/>
        <v>前之園　貫太 (2)</v>
      </c>
      <c r="N370" t="str">
        <f t="shared" si="16"/>
        <v>ﾏｴﾉｿﾉ ｶﾝﾀ</v>
      </c>
      <c r="O370" t="str">
        <f t="shared" si="17"/>
        <v>MAENOSONO Kanta (06)</v>
      </c>
      <c r="P370">
        <f>IFERROR(INDEX(リスト!$AE:$AE,MATCH($G370,リスト!$AD:$AD,0)),"")</f>
        <v>28</v>
      </c>
      <c r="Q370" t="str">
        <f>IFERROR(INDEX(リスト!$AH:$AH,MATCH($J370,リスト!$AG:$AG,0)),"")</f>
        <v>JPN</v>
      </c>
      <c r="R370" s="118" t="str">
        <f>IF($B370="","",TEXT(RIGHT($E370,6)*1000+COUNTIF($E$2:$E370,$E370),"000000000"))</f>
        <v>061011001</v>
      </c>
    </row>
    <row r="371" spans="1:18" customFormat="1" x14ac:dyDescent="0.45">
      <c r="A371" t="s">
        <v>439</v>
      </c>
      <c r="B371">
        <v>370</v>
      </c>
      <c r="C371" t="s">
        <v>5224</v>
      </c>
      <c r="D371" t="s">
        <v>5225</v>
      </c>
      <c r="E371">
        <v>20080105</v>
      </c>
      <c r="F371">
        <v>1</v>
      </c>
      <c r="G371" t="s">
        <v>4989</v>
      </c>
      <c r="H371" t="s">
        <v>6994</v>
      </c>
      <c r="I371" t="s">
        <v>284</v>
      </c>
      <c r="J371" t="s">
        <v>6497</v>
      </c>
      <c r="L371">
        <f>IFERROR(INDEX(所属情報!$E:$E,MATCH(男子登録情報!A371,所属情報!$A:$A,0)),"")</f>
        <v>492189</v>
      </c>
      <c r="M371" t="str">
        <f t="shared" si="15"/>
        <v>安楽　宝児 (1)</v>
      </c>
      <c r="N371" t="str">
        <f t="shared" si="16"/>
        <v>ｱﾝﾗｸ ﾀｹﾙ</v>
      </c>
      <c r="O371" t="str">
        <f t="shared" si="17"/>
        <v>ANRAKU Takeru (08)</v>
      </c>
      <c r="P371">
        <f>IFERROR(INDEX(リスト!$AE:$AE,MATCH($G371,リスト!$AD:$AD,0)),"")</f>
        <v>25</v>
      </c>
      <c r="Q371" t="str">
        <f>IFERROR(INDEX(リスト!$AH:$AH,MATCH($J371,リスト!$AG:$AG,0)),"")</f>
        <v>JPN</v>
      </c>
      <c r="R371" s="118" t="str">
        <f>IF($B371="","",TEXT(RIGHT($E371,6)*1000+COUNTIF($E$2:$E371,$E371),"000000000"))</f>
        <v>080105001</v>
      </c>
    </row>
    <row r="372" spans="1:18" customFormat="1" x14ac:dyDescent="0.45">
      <c r="A372" t="s">
        <v>439</v>
      </c>
      <c r="B372">
        <v>371</v>
      </c>
      <c r="C372" t="s">
        <v>5226</v>
      </c>
      <c r="D372" t="s">
        <v>5227</v>
      </c>
      <c r="E372">
        <v>20071027</v>
      </c>
      <c r="F372">
        <v>1</v>
      </c>
      <c r="G372" t="s">
        <v>4989</v>
      </c>
      <c r="H372" t="s">
        <v>224</v>
      </c>
      <c r="I372" t="s">
        <v>398</v>
      </c>
      <c r="J372" t="s">
        <v>6497</v>
      </c>
      <c r="L372">
        <f>IFERROR(INDEX(所属情報!$E:$E,MATCH(男子登録情報!A372,所属情報!$A:$A,0)),"")</f>
        <v>492189</v>
      </c>
      <c r="M372" t="str">
        <f t="shared" si="15"/>
        <v>井上　絢仁 (1)</v>
      </c>
      <c r="N372" t="str">
        <f t="shared" si="16"/>
        <v>ｲﾉｳｴ ｱﾔﾄ</v>
      </c>
      <c r="O372" t="str">
        <f t="shared" si="17"/>
        <v>INOUE Ayato (07)</v>
      </c>
      <c r="P372">
        <f>IFERROR(INDEX(リスト!$AE:$AE,MATCH($G372,リスト!$AD:$AD,0)),"")</f>
        <v>25</v>
      </c>
      <c r="Q372" t="str">
        <f>IFERROR(INDEX(リスト!$AH:$AH,MATCH($J372,リスト!$AG:$AG,0)),"")</f>
        <v>JPN</v>
      </c>
      <c r="R372" s="118" t="str">
        <f>IF($B372="","",TEXT(RIGHT($E372,6)*1000+COUNTIF($E$2:$E372,$E372),"000000000"))</f>
        <v>071027001</v>
      </c>
    </row>
    <row r="373" spans="1:18" customFormat="1" x14ac:dyDescent="0.45">
      <c r="A373" t="s">
        <v>439</v>
      </c>
      <c r="B373">
        <v>372</v>
      </c>
      <c r="C373" t="s">
        <v>5228</v>
      </c>
      <c r="D373" t="s">
        <v>5229</v>
      </c>
      <c r="E373">
        <v>20070824</v>
      </c>
      <c r="F373">
        <v>1</v>
      </c>
      <c r="G373" t="s">
        <v>4982</v>
      </c>
      <c r="H373" t="s">
        <v>70</v>
      </c>
      <c r="I373" t="s">
        <v>4665</v>
      </c>
      <c r="J373" t="s">
        <v>6497</v>
      </c>
      <c r="L373">
        <f>IFERROR(INDEX(所属情報!$E:$E,MATCH(男子登録情報!A373,所属情報!$A:$A,0)),"")</f>
        <v>492189</v>
      </c>
      <c r="M373" t="str">
        <f t="shared" si="15"/>
        <v>植田　葉雨 (1)</v>
      </c>
      <c r="N373" t="str">
        <f t="shared" si="16"/>
        <v>ｳｴﾀﾞ ﾖｳ</v>
      </c>
      <c r="O373" t="str">
        <f t="shared" si="17"/>
        <v>UEDA Yo (07)</v>
      </c>
      <c r="P373">
        <f>IFERROR(INDEX(リスト!$AE:$AE,MATCH($G373,リスト!$AD:$AD,0)),"")</f>
        <v>26</v>
      </c>
      <c r="Q373" t="str">
        <f>IFERROR(INDEX(リスト!$AH:$AH,MATCH($J373,リスト!$AG:$AG,0)),"")</f>
        <v>JPN</v>
      </c>
      <c r="R373" s="118" t="str">
        <f>IF($B373="","",TEXT(RIGHT($E373,6)*1000+COUNTIF($E$2:$E373,$E373),"000000000"))</f>
        <v>070824001</v>
      </c>
    </row>
    <row r="374" spans="1:18" customFormat="1" x14ac:dyDescent="0.45">
      <c r="A374" t="s">
        <v>439</v>
      </c>
      <c r="B374">
        <v>373</v>
      </c>
      <c r="C374" t="s">
        <v>5230</v>
      </c>
      <c r="D374" t="s">
        <v>5231</v>
      </c>
      <c r="E374">
        <v>20070828</v>
      </c>
      <c r="F374">
        <v>1</v>
      </c>
      <c r="G374" t="s">
        <v>5105</v>
      </c>
      <c r="H374" t="s">
        <v>70</v>
      </c>
      <c r="I374" t="s">
        <v>405</v>
      </c>
      <c r="J374" t="s">
        <v>6497</v>
      </c>
      <c r="L374">
        <f>IFERROR(INDEX(所属情報!$E:$E,MATCH(男子登録情報!A374,所属情報!$A:$A,0)),"")</f>
        <v>492189</v>
      </c>
      <c r="M374" t="str">
        <f t="shared" si="15"/>
        <v>上田　凛太朗 (1)</v>
      </c>
      <c r="N374" t="str">
        <f t="shared" si="16"/>
        <v>ｳｴﾀﾞ ﾘﾝﾀﾛｳ</v>
      </c>
      <c r="O374" t="str">
        <f t="shared" si="17"/>
        <v>UEDA Rintaro (07)</v>
      </c>
      <c r="P374">
        <f>IFERROR(INDEX(リスト!$AE:$AE,MATCH($G374,リスト!$AD:$AD,0)),"")</f>
        <v>24</v>
      </c>
      <c r="Q374" t="str">
        <f>IFERROR(INDEX(リスト!$AH:$AH,MATCH($J374,リスト!$AG:$AG,0)),"")</f>
        <v>JPN</v>
      </c>
      <c r="R374" s="118" t="str">
        <f>IF($B374="","",TEXT(RIGHT($E374,6)*1000+COUNTIF($E$2:$E374,$E374),"000000000"))</f>
        <v>070828001</v>
      </c>
    </row>
    <row r="375" spans="1:18" customFormat="1" x14ac:dyDescent="0.45">
      <c r="A375" t="s">
        <v>439</v>
      </c>
      <c r="B375">
        <v>374</v>
      </c>
      <c r="C375" t="s">
        <v>5232</v>
      </c>
      <c r="D375" t="s">
        <v>5233</v>
      </c>
      <c r="E375">
        <v>20070418</v>
      </c>
      <c r="F375">
        <v>1</v>
      </c>
      <c r="G375" t="s">
        <v>4976</v>
      </c>
      <c r="H375" t="s">
        <v>4956</v>
      </c>
      <c r="I375" t="s">
        <v>6995</v>
      </c>
      <c r="J375" t="s">
        <v>6497</v>
      </c>
      <c r="L375">
        <f>IFERROR(INDEX(所属情報!$E:$E,MATCH(男子登録情報!A375,所属情報!$A:$A,0)),"")</f>
        <v>492189</v>
      </c>
      <c r="M375" t="str">
        <f t="shared" si="15"/>
        <v>小栗　士宗 (1)</v>
      </c>
      <c r="N375" t="str">
        <f t="shared" si="16"/>
        <v>ｵｸﾞﾘ ｱｷﾑﾈ</v>
      </c>
      <c r="O375" t="str">
        <f t="shared" si="17"/>
        <v>OGURI Akimune (07)</v>
      </c>
      <c r="P375">
        <f>IFERROR(INDEX(リスト!$AE:$AE,MATCH($G375,リスト!$AD:$AD,0)),"")</f>
        <v>27</v>
      </c>
      <c r="Q375" t="str">
        <f>IFERROR(INDEX(リスト!$AH:$AH,MATCH($J375,リスト!$AG:$AG,0)),"")</f>
        <v>JPN</v>
      </c>
      <c r="R375" s="118" t="str">
        <f>IF($B375="","",TEXT(RIGHT($E375,6)*1000+COUNTIF($E$2:$E375,$E375),"000000000"))</f>
        <v>070418001</v>
      </c>
    </row>
    <row r="376" spans="1:18" customFormat="1" x14ac:dyDescent="0.45">
      <c r="A376" t="s">
        <v>439</v>
      </c>
      <c r="B376">
        <v>375</v>
      </c>
      <c r="C376" t="s">
        <v>5234</v>
      </c>
      <c r="D376" t="s">
        <v>5235</v>
      </c>
      <c r="E376">
        <v>20070613</v>
      </c>
      <c r="F376">
        <v>1</v>
      </c>
      <c r="G376" t="s">
        <v>4982</v>
      </c>
      <c r="H376" t="s">
        <v>699</v>
      </c>
      <c r="I376" t="s">
        <v>27</v>
      </c>
      <c r="J376" t="s">
        <v>6497</v>
      </c>
      <c r="L376">
        <f>IFERROR(INDEX(所属情報!$E:$E,MATCH(男子登録情報!A376,所属情報!$A:$A,0)),"")</f>
        <v>492189</v>
      </c>
      <c r="M376" t="str">
        <f t="shared" si="15"/>
        <v>長尾　琥汰朗 (1)</v>
      </c>
      <c r="N376" t="str">
        <f t="shared" si="16"/>
        <v>ﾅｶﾞｵ ｺﾀﾛｳ</v>
      </c>
      <c r="O376" t="str">
        <f t="shared" si="17"/>
        <v>NAGAO Kotaro (07)</v>
      </c>
      <c r="P376">
        <f>IFERROR(INDEX(リスト!$AE:$AE,MATCH($G376,リスト!$AD:$AD,0)),"")</f>
        <v>26</v>
      </c>
      <c r="Q376" t="str">
        <f>IFERROR(INDEX(リスト!$AH:$AH,MATCH($J376,リスト!$AG:$AG,0)),"")</f>
        <v>JPN</v>
      </c>
      <c r="R376" s="118" t="str">
        <f>IF($B376="","",TEXT(RIGHT($E376,6)*1000+COUNTIF($E$2:$E376,$E376),"000000000"))</f>
        <v>070613001</v>
      </c>
    </row>
    <row r="377" spans="1:18" customFormat="1" x14ac:dyDescent="0.45">
      <c r="A377" t="s">
        <v>439</v>
      </c>
      <c r="B377">
        <v>376</v>
      </c>
      <c r="C377" t="s">
        <v>5236</v>
      </c>
      <c r="D377" t="s">
        <v>5237</v>
      </c>
      <c r="E377">
        <v>20080210</v>
      </c>
      <c r="F377">
        <v>1</v>
      </c>
      <c r="G377" t="s">
        <v>4976</v>
      </c>
      <c r="H377" t="s">
        <v>208</v>
      </c>
      <c r="I377" t="s">
        <v>54</v>
      </c>
      <c r="J377" t="s">
        <v>6497</v>
      </c>
      <c r="L377">
        <f>IFERROR(INDEX(所属情報!$E:$E,MATCH(男子登録情報!A377,所属情報!$A:$A,0)),"")</f>
        <v>492189</v>
      </c>
      <c r="M377" t="str">
        <f t="shared" si="15"/>
        <v>西村　凌 (1)</v>
      </c>
      <c r="N377" t="str">
        <f t="shared" si="16"/>
        <v>ﾆｼﾑﾗ ﾘｮｳ</v>
      </c>
      <c r="O377" t="str">
        <f t="shared" si="17"/>
        <v>NISHIMURA Ryo (08)</v>
      </c>
      <c r="P377">
        <f>IFERROR(INDEX(リスト!$AE:$AE,MATCH($G377,リスト!$AD:$AD,0)),"")</f>
        <v>27</v>
      </c>
      <c r="Q377" t="str">
        <f>IFERROR(INDEX(リスト!$AH:$AH,MATCH($J377,リスト!$AG:$AG,0)),"")</f>
        <v>JPN</v>
      </c>
      <c r="R377" s="118" t="str">
        <f>IF($B377="","",TEXT(RIGHT($E377,6)*1000+COUNTIF($E$2:$E377,$E377),"000000000"))</f>
        <v>080210001</v>
      </c>
    </row>
    <row r="378" spans="1:18" customFormat="1" x14ac:dyDescent="0.45">
      <c r="A378" t="s">
        <v>439</v>
      </c>
      <c r="B378">
        <v>377</v>
      </c>
      <c r="C378" t="s">
        <v>5238</v>
      </c>
      <c r="D378" t="s">
        <v>5239</v>
      </c>
      <c r="E378">
        <v>20071102</v>
      </c>
      <c r="F378">
        <v>1</v>
      </c>
      <c r="G378" t="s">
        <v>4976</v>
      </c>
      <c r="H378" t="s">
        <v>149</v>
      </c>
      <c r="I378" t="s">
        <v>330</v>
      </c>
      <c r="J378" t="s">
        <v>6497</v>
      </c>
      <c r="L378">
        <f>IFERROR(INDEX(所属情報!$E:$E,MATCH(男子登録情報!A378,所属情報!$A:$A,0)),"")</f>
        <v>492189</v>
      </c>
      <c r="M378" t="str">
        <f t="shared" si="15"/>
        <v>東　敬太 (1)</v>
      </c>
      <c r="N378" t="str">
        <f t="shared" si="16"/>
        <v>ﾋｶﾞｼ ｹｲﾀ</v>
      </c>
      <c r="O378" t="str">
        <f t="shared" si="17"/>
        <v>HIGASHI Keita (07)</v>
      </c>
      <c r="P378">
        <f>IFERROR(INDEX(リスト!$AE:$AE,MATCH($G378,リスト!$AD:$AD,0)),"")</f>
        <v>27</v>
      </c>
      <c r="Q378" t="str">
        <f>IFERROR(INDEX(リスト!$AH:$AH,MATCH($J378,リスト!$AG:$AG,0)),"")</f>
        <v>JPN</v>
      </c>
      <c r="R378" s="118" t="str">
        <f>IF($B378="","",TEXT(RIGHT($E378,6)*1000+COUNTIF($E$2:$E378,$E378),"000000000"))</f>
        <v>071102001</v>
      </c>
    </row>
    <row r="379" spans="1:18" customFormat="1" x14ac:dyDescent="0.45">
      <c r="A379" t="s">
        <v>439</v>
      </c>
      <c r="B379">
        <v>378</v>
      </c>
      <c r="C379" t="s">
        <v>5240</v>
      </c>
      <c r="D379" t="s">
        <v>5241</v>
      </c>
      <c r="E379">
        <v>20070603</v>
      </c>
      <c r="F379">
        <v>1</v>
      </c>
      <c r="G379" t="s">
        <v>4982</v>
      </c>
      <c r="H379" t="s">
        <v>50</v>
      </c>
      <c r="I379" t="s">
        <v>291</v>
      </c>
      <c r="J379" t="s">
        <v>6497</v>
      </c>
      <c r="L379">
        <f>IFERROR(INDEX(所属情報!$E:$E,MATCH(男子登録情報!A379,所属情報!$A:$A,0)),"")</f>
        <v>492189</v>
      </c>
      <c r="M379" t="str">
        <f t="shared" si="15"/>
        <v>八木　廉太朗 (1)</v>
      </c>
      <c r="N379" t="str">
        <f t="shared" si="16"/>
        <v>ﾔｷﾞ ﾚﾝﾀﾛｳ</v>
      </c>
      <c r="O379" t="str">
        <f t="shared" si="17"/>
        <v>YAGI Rentaro (07)</v>
      </c>
      <c r="P379">
        <f>IFERROR(INDEX(リスト!$AE:$AE,MATCH($G379,リスト!$AD:$AD,0)),"")</f>
        <v>26</v>
      </c>
      <c r="Q379" t="str">
        <f>IFERROR(INDEX(リスト!$AH:$AH,MATCH($J379,リスト!$AG:$AG,0)),"")</f>
        <v>JPN</v>
      </c>
      <c r="R379" s="118" t="str">
        <f>IF($B379="","",TEXT(RIGHT($E379,6)*1000+COUNTIF($E$2:$E379,$E379),"000000000"))</f>
        <v>070603001</v>
      </c>
    </row>
    <row r="380" spans="1:18" customFormat="1" x14ac:dyDescent="0.45">
      <c r="A380" t="s">
        <v>439</v>
      </c>
      <c r="B380">
        <v>379</v>
      </c>
      <c r="C380" t="s">
        <v>5242</v>
      </c>
      <c r="D380" t="s">
        <v>1949</v>
      </c>
      <c r="E380">
        <v>20080212</v>
      </c>
      <c r="F380">
        <v>1</v>
      </c>
      <c r="G380" t="s">
        <v>5243</v>
      </c>
      <c r="H380" t="s">
        <v>220</v>
      </c>
      <c r="I380" t="s">
        <v>97</v>
      </c>
      <c r="J380" t="s">
        <v>6497</v>
      </c>
      <c r="L380">
        <f>IFERROR(INDEX(所属情報!$E:$E,MATCH(男子登録情報!A380,所属情報!$A:$A,0)),"")</f>
        <v>492189</v>
      </c>
      <c r="M380" t="str">
        <f t="shared" si="15"/>
        <v>山本　龍輝 (1)</v>
      </c>
      <c r="N380" t="str">
        <f t="shared" si="16"/>
        <v>ﾔﾏﾓﾄ ﾘｭｳｷ</v>
      </c>
      <c r="O380" t="str">
        <f t="shared" si="17"/>
        <v>YAMAMOTO Ryuki (08)</v>
      </c>
      <c r="P380">
        <f>IFERROR(INDEX(リスト!$AE:$AE,MATCH($G380,リスト!$AD:$AD,0)),"")</f>
        <v>18</v>
      </c>
      <c r="Q380" t="str">
        <f>IFERROR(INDEX(リスト!$AH:$AH,MATCH($J380,リスト!$AG:$AG,0)),"")</f>
        <v>JPN</v>
      </c>
      <c r="R380" s="118" t="str">
        <f>IF($B380="","",TEXT(RIGHT($E380,6)*1000+COUNTIF($E$2:$E380,$E380),"000000000"))</f>
        <v>080212001</v>
      </c>
    </row>
    <row r="381" spans="1:18" customFormat="1" x14ac:dyDescent="0.45">
      <c r="A381" t="s">
        <v>439</v>
      </c>
      <c r="B381">
        <v>380</v>
      </c>
      <c r="C381" t="s">
        <v>5244</v>
      </c>
      <c r="D381" t="s">
        <v>5245</v>
      </c>
      <c r="E381">
        <v>20080220</v>
      </c>
      <c r="F381">
        <v>1</v>
      </c>
      <c r="G381" t="s">
        <v>4982</v>
      </c>
      <c r="H381" t="s">
        <v>2955</v>
      </c>
      <c r="I381" t="s">
        <v>6996</v>
      </c>
      <c r="J381" t="s">
        <v>6497</v>
      </c>
      <c r="L381">
        <f>IFERROR(INDEX(所属情報!$E:$E,MATCH(男子登録情報!A381,所属情報!$A:$A,0)),"")</f>
        <v>492189</v>
      </c>
      <c r="M381" t="str">
        <f t="shared" si="15"/>
        <v>池上　来生 (1)</v>
      </c>
      <c r="N381" t="str">
        <f t="shared" si="16"/>
        <v>ｲｹｶﾞﾐ ｺｲｷ</v>
      </c>
      <c r="O381" t="str">
        <f t="shared" si="17"/>
        <v>IKEGAMI Koiki (08)</v>
      </c>
      <c r="P381">
        <f>IFERROR(INDEX(リスト!$AE:$AE,MATCH($G381,リスト!$AD:$AD,0)),"")</f>
        <v>26</v>
      </c>
      <c r="Q381" t="str">
        <f>IFERROR(INDEX(リスト!$AH:$AH,MATCH($J381,リスト!$AG:$AG,0)),"")</f>
        <v>JPN</v>
      </c>
      <c r="R381" s="118" t="str">
        <f>IF($B381="","",TEXT(RIGHT($E381,6)*1000+COUNTIF($E$2:$E381,$E381),"000000000"))</f>
        <v>080220001</v>
      </c>
    </row>
    <row r="382" spans="1:18" customFormat="1" x14ac:dyDescent="0.45">
      <c r="A382" t="s">
        <v>439</v>
      </c>
      <c r="B382">
        <v>381</v>
      </c>
      <c r="C382" t="s">
        <v>5246</v>
      </c>
      <c r="D382" t="s">
        <v>5247</v>
      </c>
      <c r="E382">
        <v>20070809</v>
      </c>
      <c r="F382">
        <v>1</v>
      </c>
      <c r="G382" t="s">
        <v>4985</v>
      </c>
      <c r="H382" t="s">
        <v>6997</v>
      </c>
      <c r="I382" t="s">
        <v>6998</v>
      </c>
      <c r="J382" t="s">
        <v>6497</v>
      </c>
      <c r="L382">
        <f>IFERROR(INDEX(所属情報!$E:$E,MATCH(男子登録情報!A382,所属情報!$A:$A,0)),"")</f>
        <v>492189</v>
      </c>
      <c r="M382" t="str">
        <f t="shared" si="15"/>
        <v>小出　月波 (1)</v>
      </c>
      <c r="N382" t="str">
        <f t="shared" si="16"/>
        <v>ｺｲﾃﾞ ﾂｸﾊﾞ</v>
      </c>
      <c r="O382" t="str">
        <f t="shared" si="17"/>
        <v>KOIDE Tsukuba (07)</v>
      </c>
      <c r="P382">
        <f>IFERROR(INDEX(リスト!$AE:$AE,MATCH($G382,リスト!$AD:$AD,0)),"")</f>
        <v>22</v>
      </c>
      <c r="Q382" t="str">
        <f>IFERROR(INDEX(リスト!$AH:$AH,MATCH($J382,リスト!$AG:$AG,0)),"")</f>
        <v>JPN</v>
      </c>
      <c r="R382" s="118" t="str">
        <f>IF($B382="","",TEXT(RIGHT($E382,6)*1000+COUNTIF($E$2:$E382,$E382),"000000000"))</f>
        <v>070809001</v>
      </c>
    </row>
    <row r="383" spans="1:18" customFormat="1" x14ac:dyDescent="0.45">
      <c r="A383" t="s">
        <v>439</v>
      </c>
      <c r="B383">
        <v>382</v>
      </c>
      <c r="C383" t="s">
        <v>5248</v>
      </c>
      <c r="D383" t="s">
        <v>5249</v>
      </c>
      <c r="E383">
        <v>20080331</v>
      </c>
      <c r="F383">
        <v>1</v>
      </c>
      <c r="G383" t="s">
        <v>4978</v>
      </c>
      <c r="H383" t="s">
        <v>6999</v>
      </c>
      <c r="I383" t="s">
        <v>7000</v>
      </c>
      <c r="J383" t="s">
        <v>6497</v>
      </c>
      <c r="L383">
        <f>IFERROR(INDEX(所属情報!$E:$E,MATCH(男子登録情報!A383,所属情報!$A:$A,0)),"")</f>
        <v>492189</v>
      </c>
      <c r="M383" t="str">
        <f t="shared" si="15"/>
        <v>立畑　順眞 (1)</v>
      </c>
      <c r="N383" t="str">
        <f t="shared" si="16"/>
        <v>ﾀﾃﾊﾞﾀ ﾖﾘｻﾅ</v>
      </c>
      <c r="O383" t="str">
        <f t="shared" si="17"/>
        <v>TATEBATA Yorisana (08)</v>
      </c>
      <c r="P383">
        <f>IFERROR(INDEX(リスト!$AE:$AE,MATCH($G383,リスト!$AD:$AD,0)),"")</f>
        <v>30</v>
      </c>
      <c r="Q383" t="str">
        <f>IFERROR(INDEX(リスト!$AH:$AH,MATCH($J383,リスト!$AG:$AG,0)),"")</f>
        <v>JPN</v>
      </c>
      <c r="R383" s="118" t="str">
        <f>IF($B383="","",TEXT(RIGHT($E383,6)*1000+COUNTIF($E$2:$E383,$E383),"000000000"))</f>
        <v>080331001</v>
      </c>
    </row>
    <row r="384" spans="1:18" customFormat="1" x14ac:dyDescent="0.45">
      <c r="A384" t="s">
        <v>439</v>
      </c>
      <c r="B384">
        <v>383</v>
      </c>
      <c r="C384" t="s">
        <v>5250</v>
      </c>
      <c r="D384" t="s">
        <v>5251</v>
      </c>
      <c r="E384">
        <v>20070613</v>
      </c>
      <c r="F384">
        <v>1</v>
      </c>
      <c r="G384" t="s">
        <v>5198</v>
      </c>
      <c r="H384" t="s">
        <v>387</v>
      </c>
      <c r="I384" t="s">
        <v>7001</v>
      </c>
      <c r="J384" t="s">
        <v>6497</v>
      </c>
      <c r="L384">
        <f>IFERROR(INDEX(所属情報!$E:$E,MATCH(男子登録情報!A384,所属情報!$A:$A,0)),"")</f>
        <v>492189</v>
      </c>
      <c r="M384" t="str">
        <f t="shared" si="15"/>
        <v>本多　恵丞 (1)</v>
      </c>
      <c r="N384" t="str">
        <f t="shared" si="16"/>
        <v>ﾎﾝﾀﾞ ｹｲｼﾞ</v>
      </c>
      <c r="O384" t="str">
        <f t="shared" si="17"/>
        <v>HONDA Keiji (07)</v>
      </c>
      <c r="P384">
        <f>IFERROR(INDEX(リスト!$AE:$AE,MATCH($G384,リスト!$AD:$AD,0)),"")</f>
        <v>42</v>
      </c>
      <c r="Q384" t="str">
        <f>IFERROR(INDEX(リスト!$AH:$AH,MATCH($J384,リスト!$AG:$AG,0)),"")</f>
        <v>JPN</v>
      </c>
      <c r="R384" s="118" t="str">
        <f>IF($B384="","",TEXT(RIGHT($E384,6)*1000+COUNTIF($E$2:$E384,$E384),"000000000"))</f>
        <v>070613002</v>
      </c>
    </row>
    <row r="385" spans="1:18" customFormat="1" x14ac:dyDescent="0.45">
      <c r="A385" t="s">
        <v>439</v>
      </c>
      <c r="B385">
        <v>384</v>
      </c>
      <c r="C385" t="s">
        <v>5252</v>
      </c>
      <c r="D385" t="s">
        <v>5253</v>
      </c>
      <c r="E385">
        <v>20070906</v>
      </c>
      <c r="F385">
        <v>1</v>
      </c>
      <c r="G385" t="s">
        <v>5119</v>
      </c>
      <c r="H385" t="s">
        <v>7002</v>
      </c>
      <c r="I385" t="s">
        <v>4684</v>
      </c>
      <c r="J385" t="s">
        <v>6497</v>
      </c>
      <c r="L385">
        <f>IFERROR(INDEX(所属情報!$E:$E,MATCH(男子登録情報!A385,所属情報!$A:$A,0)),"")</f>
        <v>492189</v>
      </c>
      <c r="M385" t="str">
        <f t="shared" si="15"/>
        <v>重谷　斗貴 (1)</v>
      </c>
      <c r="N385" t="str">
        <f t="shared" si="16"/>
        <v>ｼｹﾞﾀﾆ ﾄｷ</v>
      </c>
      <c r="O385" t="str">
        <f t="shared" si="17"/>
        <v>SHIGETANI Toki (07)</v>
      </c>
      <c r="P385">
        <f>IFERROR(INDEX(リスト!$AE:$AE,MATCH($G385,リスト!$AD:$AD,0)),"")</f>
        <v>38</v>
      </c>
      <c r="Q385" t="str">
        <f>IFERROR(INDEX(リスト!$AH:$AH,MATCH($J385,リスト!$AG:$AG,0)),"")</f>
        <v>JPN</v>
      </c>
      <c r="R385" s="118" t="str">
        <f>IF($B385="","",TEXT(RIGHT($E385,6)*1000+COUNTIF($E$2:$E385,$E385),"000000000"))</f>
        <v>070906001</v>
      </c>
    </row>
    <row r="386" spans="1:18" customFormat="1" x14ac:dyDescent="0.45">
      <c r="A386" t="s">
        <v>439</v>
      </c>
      <c r="B386">
        <v>385</v>
      </c>
      <c r="C386" t="s">
        <v>5254</v>
      </c>
      <c r="D386" t="s">
        <v>5255</v>
      </c>
      <c r="E386">
        <v>20071016</v>
      </c>
      <c r="F386">
        <v>1</v>
      </c>
      <c r="G386" t="s">
        <v>4999</v>
      </c>
      <c r="H386" t="s">
        <v>1340</v>
      </c>
      <c r="I386" t="s">
        <v>7003</v>
      </c>
      <c r="J386" t="s">
        <v>6497</v>
      </c>
      <c r="L386">
        <f>IFERROR(INDEX(所属情報!$E:$E,MATCH(男子登録情報!A386,所属情報!$A:$A,0)),"")</f>
        <v>492189</v>
      </c>
      <c r="M386" t="str">
        <f t="shared" si="15"/>
        <v>小郷　紘矢 (1)</v>
      </c>
      <c r="N386" t="str">
        <f t="shared" si="16"/>
        <v>ｵｺﾞｳ ﾋﾛﾔ</v>
      </c>
      <c r="O386" t="str">
        <f t="shared" si="17"/>
        <v>OGO Hiroya (07)</v>
      </c>
      <c r="P386">
        <f>IFERROR(INDEX(リスト!$AE:$AE,MATCH($G386,リスト!$AD:$AD,0)),"")</f>
        <v>36</v>
      </c>
      <c r="Q386" t="str">
        <f>IFERROR(INDEX(リスト!$AH:$AH,MATCH($J386,リスト!$AG:$AG,0)),"")</f>
        <v>JPN</v>
      </c>
      <c r="R386" s="118" t="str">
        <f>IF($B386="","",TEXT(RIGHT($E386,6)*1000+COUNTIF($E$2:$E386,$E386),"000000000"))</f>
        <v>071016001</v>
      </c>
    </row>
    <row r="387" spans="1:18" customFormat="1" x14ac:dyDescent="0.45">
      <c r="A387" t="s">
        <v>439</v>
      </c>
      <c r="B387">
        <v>386</v>
      </c>
      <c r="C387" t="s">
        <v>5256</v>
      </c>
      <c r="D387" t="s">
        <v>5257</v>
      </c>
      <c r="E387">
        <v>20080319</v>
      </c>
      <c r="F387">
        <v>1</v>
      </c>
      <c r="G387" t="s">
        <v>4988</v>
      </c>
      <c r="H387" t="s">
        <v>61</v>
      </c>
      <c r="I387" t="s">
        <v>281</v>
      </c>
      <c r="J387" t="s">
        <v>6497</v>
      </c>
      <c r="L387">
        <f>IFERROR(INDEX(所属情報!$E:$E,MATCH(男子登録情報!A387,所属情報!$A:$A,0)),"")</f>
        <v>492189</v>
      </c>
      <c r="M387" t="str">
        <f t="shared" ref="M387:M450" si="18">$C387&amp;" "&amp;"("&amp;$F387&amp;")"</f>
        <v>竹内　大和 (1)</v>
      </c>
      <c r="N387" t="str">
        <f t="shared" ref="N387:N450" si="19">$D387</f>
        <v>ﾀｹｳﾁ ﾔﾏﾄ</v>
      </c>
      <c r="O387" t="str">
        <f t="shared" ref="O387:O450" si="20">$H387&amp;" "&amp;$I387&amp;" "&amp;"("&amp;MID($E387,3,2)&amp;")"</f>
        <v>TAKEUCHI Yamato (08)</v>
      </c>
      <c r="P387">
        <f>IFERROR(INDEX(リスト!$AE:$AE,MATCH($G387,リスト!$AD:$AD,0)),"")</f>
        <v>40</v>
      </c>
      <c r="Q387" t="str">
        <f>IFERROR(INDEX(リスト!$AH:$AH,MATCH($J387,リスト!$AG:$AG,0)),"")</f>
        <v>JPN</v>
      </c>
      <c r="R387" s="118" t="str">
        <f>IF($B387="","",TEXT(RIGHT($E387,6)*1000+COUNTIF($E$2:$E387,$E387),"000000000"))</f>
        <v>080319001</v>
      </c>
    </row>
    <row r="388" spans="1:18" customFormat="1" x14ac:dyDescent="0.45">
      <c r="A388" t="s">
        <v>439</v>
      </c>
      <c r="B388">
        <v>387</v>
      </c>
      <c r="C388" t="s">
        <v>5258</v>
      </c>
      <c r="D388" t="s">
        <v>5259</v>
      </c>
      <c r="E388">
        <v>20070921</v>
      </c>
      <c r="F388">
        <v>1</v>
      </c>
      <c r="G388" t="s">
        <v>4975</v>
      </c>
      <c r="H388" t="s">
        <v>7004</v>
      </c>
      <c r="I388" t="s">
        <v>69</v>
      </c>
      <c r="J388" t="s">
        <v>6497</v>
      </c>
      <c r="L388">
        <f>IFERROR(INDEX(所属情報!$E:$E,MATCH(男子登録情報!A388,所属情報!$A:$A,0)),"")</f>
        <v>492189</v>
      </c>
      <c r="M388" t="str">
        <f t="shared" si="18"/>
        <v>中垣　颯斗 (1)</v>
      </c>
      <c r="N388" t="str">
        <f t="shared" si="19"/>
        <v>ﾅｶｶﾞｷ ﾊﾔﾄ</v>
      </c>
      <c r="O388" t="str">
        <f t="shared" si="20"/>
        <v>NAKAGAKI Hayato (07)</v>
      </c>
      <c r="P388">
        <f>IFERROR(INDEX(リスト!$AE:$AE,MATCH($G388,リスト!$AD:$AD,0)),"")</f>
        <v>28</v>
      </c>
      <c r="Q388" t="str">
        <f>IFERROR(INDEX(リスト!$AH:$AH,MATCH($J388,リスト!$AG:$AG,0)),"")</f>
        <v>JPN</v>
      </c>
      <c r="R388" s="118" t="str">
        <f>IF($B388="","",TEXT(RIGHT($E388,6)*1000+COUNTIF($E$2:$E388,$E388),"000000000"))</f>
        <v>070921001</v>
      </c>
    </row>
    <row r="389" spans="1:18" customFormat="1" x14ac:dyDescent="0.45">
      <c r="A389" t="s">
        <v>439</v>
      </c>
      <c r="B389">
        <v>388</v>
      </c>
      <c r="C389" t="s">
        <v>5260</v>
      </c>
      <c r="D389" t="s">
        <v>5261</v>
      </c>
      <c r="E389">
        <v>20070413</v>
      </c>
      <c r="F389">
        <v>1</v>
      </c>
      <c r="G389" t="s">
        <v>4988</v>
      </c>
      <c r="H389" t="s">
        <v>7005</v>
      </c>
      <c r="I389" t="s">
        <v>7006</v>
      </c>
      <c r="J389" t="s">
        <v>6497</v>
      </c>
      <c r="L389">
        <f>IFERROR(INDEX(所属情報!$E:$E,MATCH(男子登録情報!A389,所属情報!$A:$A,0)),"")</f>
        <v>492189</v>
      </c>
      <c r="M389" t="str">
        <f t="shared" si="18"/>
        <v>豊里　昇 (1)</v>
      </c>
      <c r="N389" t="str">
        <f t="shared" si="19"/>
        <v>ﾄﾖｻﾞﾄ ﾉﾎﾞﾙ</v>
      </c>
      <c r="O389" t="str">
        <f t="shared" si="20"/>
        <v>TOYOZATO Noboru (07)</v>
      </c>
      <c r="P389">
        <f>IFERROR(INDEX(リスト!$AE:$AE,MATCH($G389,リスト!$AD:$AD,0)),"")</f>
        <v>40</v>
      </c>
      <c r="Q389" t="str">
        <f>IFERROR(INDEX(リスト!$AH:$AH,MATCH($J389,リスト!$AG:$AG,0)),"")</f>
        <v>JPN</v>
      </c>
      <c r="R389" s="118" t="str">
        <f>IF($B389="","",TEXT(RIGHT($E389,6)*1000+COUNTIF($E$2:$E389,$E389),"000000000"))</f>
        <v>070413001</v>
      </c>
    </row>
    <row r="390" spans="1:18" customFormat="1" x14ac:dyDescent="0.45">
      <c r="A390" t="s">
        <v>439</v>
      </c>
      <c r="B390">
        <v>389</v>
      </c>
      <c r="C390" t="s">
        <v>5262</v>
      </c>
      <c r="D390" t="s">
        <v>5263</v>
      </c>
      <c r="E390">
        <v>20080225</v>
      </c>
      <c r="F390">
        <v>1</v>
      </c>
      <c r="G390" t="s">
        <v>4975</v>
      </c>
      <c r="H390" t="s">
        <v>7007</v>
      </c>
      <c r="I390" t="s">
        <v>4647</v>
      </c>
      <c r="J390" t="s">
        <v>6497</v>
      </c>
      <c r="L390">
        <f>IFERROR(INDEX(所属情報!$E:$E,MATCH(男子登録情報!A390,所属情報!$A:$A,0)),"")</f>
        <v>492189</v>
      </c>
      <c r="M390" t="str">
        <f t="shared" si="18"/>
        <v>三枝　琥珀 (1)</v>
      </c>
      <c r="N390" t="str">
        <f t="shared" si="19"/>
        <v>ｻｴｸﾞｻ ｺﾊｸ</v>
      </c>
      <c r="O390" t="str">
        <f t="shared" si="20"/>
        <v>SAEGUSA Kohaku (08)</v>
      </c>
      <c r="P390">
        <f>IFERROR(INDEX(リスト!$AE:$AE,MATCH($G390,リスト!$AD:$AD,0)),"")</f>
        <v>28</v>
      </c>
      <c r="Q390" t="str">
        <f>IFERROR(INDEX(リスト!$AH:$AH,MATCH($J390,リスト!$AG:$AG,0)),"")</f>
        <v>JPN</v>
      </c>
      <c r="R390" s="118" t="str">
        <f>IF($B390="","",TEXT(RIGHT($E390,6)*1000+COUNTIF($E$2:$E390,$E390),"000000000"))</f>
        <v>080225001</v>
      </c>
    </row>
    <row r="391" spans="1:18" customFormat="1" x14ac:dyDescent="0.45">
      <c r="A391" t="s">
        <v>439</v>
      </c>
      <c r="B391">
        <v>390</v>
      </c>
      <c r="C391" t="s">
        <v>5264</v>
      </c>
      <c r="D391" t="s">
        <v>5265</v>
      </c>
      <c r="E391">
        <v>20071005</v>
      </c>
      <c r="F391">
        <v>1</v>
      </c>
      <c r="G391" t="s">
        <v>4975</v>
      </c>
      <c r="H391" t="s">
        <v>2894</v>
      </c>
      <c r="I391" t="s">
        <v>169</v>
      </c>
      <c r="J391" t="s">
        <v>6497</v>
      </c>
      <c r="L391">
        <f>IFERROR(INDEX(所属情報!$E:$E,MATCH(男子登録情報!A391,所属情報!$A:$A,0)),"")</f>
        <v>492189</v>
      </c>
      <c r="M391" t="str">
        <f t="shared" si="18"/>
        <v>中道　琉惺 (1)</v>
      </c>
      <c r="N391" t="str">
        <f t="shared" si="19"/>
        <v>ﾅｶﾐﾁ ﾘｭｳｾｲ</v>
      </c>
      <c r="O391" t="str">
        <f t="shared" si="20"/>
        <v>NAKAMICHI Ryusei (07)</v>
      </c>
      <c r="P391">
        <f>IFERROR(INDEX(リスト!$AE:$AE,MATCH($G391,リスト!$AD:$AD,0)),"")</f>
        <v>28</v>
      </c>
      <c r="Q391" t="str">
        <f>IFERROR(INDEX(リスト!$AH:$AH,MATCH($J391,リスト!$AG:$AG,0)),"")</f>
        <v>JPN</v>
      </c>
      <c r="R391" s="118" t="str">
        <f>IF($B391="","",TEXT(RIGHT($E391,6)*1000+COUNTIF($E$2:$E391,$E391),"000000000"))</f>
        <v>071005001</v>
      </c>
    </row>
    <row r="392" spans="1:18" customFormat="1" x14ac:dyDescent="0.45">
      <c r="A392" t="s">
        <v>439</v>
      </c>
      <c r="B392">
        <v>391</v>
      </c>
      <c r="C392" t="s">
        <v>5266</v>
      </c>
      <c r="D392" t="s">
        <v>5267</v>
      </c>
      <c r="E392">
        <v>20080330</v>
      </c>
      <c r="F392">
        <v>1</v>
      </c>
      <c r="G392" t="s">
        <v>4976</v>
      </c>
      <c r="H392" t="s">
        <v>686</v>
      </c>
      <c r="I392" t="s">
        <v>147</v>
      </c>
      <c r="J392" t="s">
        <v>6497</v>
      </c>
      <c r="L392">
        <f>IFERROR(INDEX(所属情報!$E:$E,MATCH(男子登録情報!A392,所属情報!$A:$A,0)),"")</f>
        <v>492189</v>
      </c>
      <c r="M392" t="str">
        <f t="shared" si="18"/>
        <v>天野　一輝 (1)</v>
      </c>
      <c r="N392" t="str">
        <f t="shared" si="19"/>
        <v>ｱﾏﾉ ｲﾂｷ</v>
      </c>
      <c r="O392" t="str">
        <f t="shared" si="20"/>
        <v>AMANO Itsuki (08)</v>
      </c>
      <c r="P392">
        <f>IFERROR(INDEX(リスト!$AE:$AE,MATCH($G392,リスト!$AD:$AD,0)),"")</f>
        <v>27</v>
      </c>
      <c r="Q392" t="str">
        <f>IFERROR(INDEX(リスト!$AH:$AH,MATCH($J392,リスト!$AG:$AG,0)),"")</f>
        <v>JPN</v>
      </c>
      <c r="R392" s="118" t="str">
        <f>IF($B392="","",TEXT(RIGHT($E392,6)*1000+COUNTIF($E$2:$E392,$E392),"000000000"))</f>
        <v>080330001</v>
      </c>
    </row>
    <row r="393" spans="1:18" customFormat="1" x14ac:dyDescent="0.45">
      <c r="A393" t="s">
        <v>23</v>
      </c>
      <c r="B393">
        <v>392</v>
      </c>
      <c r="C393" t="s">
        <v>1314</v>
      </c>
      <c r="D393" t="s">
        <v>1315</v>
      </c>
      <c r="E393">
        <v>20031213</v>
      </c>
      <c r="F393">
        <v>5</v>
      </c>
      <c r="G393" t="s">
        <v>4976</v>
      </c>
      <c r="H393" t="s">
        <v>1316</v>
      </c>
      <c r="I393" t="s">
        <v>505</v>
      </c>
      <c r="J393" t="s">
        <v>6497</v>
      </c>
      <c r="L393">
        <f>IFERROR(INDEX(所属情報!$E:$E,MATCH(男子登録情報!A393,所属情報!$A:$A,0)),"")</f>
        <v>492232</v>
      </c>
      <c r="M393" t="str">
        <f t="shared" si="18"/>
        <v>佐脇　岳 (5)</v>
      </c>
      <c r="N393" t="str">
        <f t="shared" si="19"/>
        <v>ｻﾜｷ ｶﾞｸ</v>
      </c>
      <c r="O393" t="str">
        <f t="shared" si="20"/>
        <v>SAWAKI Gaku (03)</v>
      </c>
      <c r="P393">
        <f>IFERROR(INDEX(リスト!$AE:$AE,MATCH($G393,リスト!$AD:$AD,0)),"")</f>
        <v>27</v>
      </c>
      <c r="Q393" t="str">
        <f>IFERROR(INDEX(リスト!$AH:$AH,MATCH($J393,リスト!$AG:$AG,0)),"")</f>
        <v>JPN</v>
      </c>
      <c r="R393" s="118" t="str">
        <f>IF($B393="","",TEXT(RIGHT($E393,6)*1000+COUNTIF($E$2:$E393,$E393),"000000000"))</f>
        <v>031213001</v>
      </c>
    </row>
    <row r="394" spans="1:18" customFormat="1" x14ac:dyDescent="0.45">
      <c r="A394" t="s">
        <v>23</v>
      </c>
      <c r="B394">
        <v>393</v>
      </c>
      <c r="C394" t="s">
        <v>2004</v>
      </c>
      <c r="D394" t="s">
        <v>2005</v>
      </c>
      <c r="E394">
        <v>20040728</v>
      </c>
      <c r="F394">
        <v>4</v>
      </c>
      <c r="G394" t="s">
        <v>4980</v>
      </c>
      <c r="H394" t="s">
        <v>2006</v>
      </c>
      <c r="I394" t="s">
        <v>222</v>
      </c>
      <c r="J394" t="s">
        <v>6497</v>
      </c>
      <c r="L394">
        <f>IFERROR(INDEX(所属情報!$E:$E,MATCH(男子登録情報!A394,所属情報!$A:$A,0)),"")</f>
        <v>492232</v>
      </c>
      <c r="M394" t="str">
        <f t="shared" si="18"/>
        <v>嘉良戸　翔太 (4)</v>
      </c>
      <c r="N394" t="str">
        <f t="shared" si="19"/>
        <v>ｶﾗﾄ ｼｮｳﾀ</v>
      </c>
      <c r="O394" t="str">
        <f t="shared" si="20"/>
        <v>KARATO Shota (04)</v>
      </c>
      <c r="P394">
        <f>IFERROR(INDEX(リスト!$AE:$AE,MATCH($G394,リスト!$AD:$AD,0)),"")</f>
        <v>33</v>
      </c>
      <c r="Q394" t="str">
        <f>IFERROR(INDEX(リスト!$AH:$AH,MATCH($J394,リスト!$AG:$AG,0)),"")</f>
        <v>JPN</v>
      </c>
      <c r="R394" s="118" t="str">
        <f>IF($B394="","",TEXT(RIGHT($E394,6)*1000+COUNTIF($E$2:$E394,$E394),"000000000"))</f>
        <v>040728001</v>
      </c>
    </row>
    <row r="395" spans="1:18" customFormat="1" x14ac:dyDescent="0.45">
      <c r="A395" t="s">
        <v>23</v>
      </c>
      <c r="B395">
        <v>394</v>
      </c>
      <c r="C395" t="s">
        <v>2007</v>
      </c>
      <c r="D395" t="s">
        <v>2008</v>
      </c>
      <c r="E395">
        <v>20040924</v>
      </c>
      <c r="F395">
        <v>4</v>
      </c>
      <c r="G395" t="s">
        <v>4976</v>
      </c>
      <c r="H395" t="s">
        <v>100</v>
      </c>
      <c r="I395" t="s">
        <v>53</v>
      </c>
      <c r="J395" t="s">
        <v>6497</v>
      </c>
      <c r="L395">
        <f>IFERROR(INDEX(所属情報!$E:$E,MATCH(男子登録情報!A395,所属情報!$A:$A,0)),"")</f>
        <v>492232</v>
      </c>
      <c r="M395" t="str">
        <f t="shared" si="18"/>
        <v>田中　洸希 (4)</v>
      </c>
      <c r="N395" t="str">
        <f t="shared" si="19"/>
        <v>ﾀﾅｶ ｺｳｷ</v>
      </c>
      <c r="O395" t="str">
        <f t="shared" si="20"/>
        <v>TANAKA Koki (04)</v>
      </c>
      <c r="P395">
        <f>IFERROR(INDEX(リスト!$AE:$AE,MATCH($G395,リスト!$AD:$AD,0)),"")</f>
        <v>27</v>
      </c>
      <c r="Q395" t="str">
        <f>IFERROR(INDEX(リスト!$AH:$AH,MATCH($J395,リスト!$AG:$AG,0)),"")</f>
        <v>JPN</v>
      </c>
      <c r="R395" s="118" t="str">
        <f>IF($B395="","",TEXT(RIGHT($E395,6)*1000+COUNTIF($E$2:$E395,$E395),"000000000"))</f>
        <v>040924002</v>
      </c>
    </row>
    <row r="396" spans="1:18" customFormat="1" x14ac:dyDescent="0.45">
      <c r="A396" t="s">
        <v>23</v>
      </c>
      <c r="B396">
        <v>395</v>
      </c>
      <c r="C396" t="s">
        <v>2009</v>
      </c>
      <c r="D396" t="s">
        <v>2010</v>
      </c>
      <c r="E396">
        <v>20041129</v>
      </c>
      <c r="F396">
        <v>4</v>
      </c>
      <c r="G396" t="s">
        <v>4989</v>
      </c>
      <c r="H396" t="s">
        <v>2011</v>
      </c>
      <c r="I396" t="s">
        <v>35</v>
      </c>
      <c r="J396" t="s">
        <v>6497</v>
      </c>
      <c r="L396">
        <f>IFERROR(INDEX(所属情報!$E:$E,MATCH(男子登録情報!A396,所属情報!$A:$A,0)),"")</f>
        <v>492232</v>
      </c>
      <c r="M396" t="str">
        <f t="shared" si="18"/>
        <v>青西　勇樹 (4)</v>
      </c>
      <c r="N396" t="str">
        <f t="shared" si="19"/>
        <v>ｱｵﾆｼ ﾕｳｷ</v>
      </c>
      <c r="O396" t="str">
        <f t="shared" si="20"/>
        <v>AONISHI Yuki (04)</v>
      </c>
      <c r="P396">
        <f>IFERROR(INDEX(リスト!$AE:$AE,MATCH($G396,リスト!$AD:$AD,0)),"")</f>
        <v>25</v>
      </c>
      <c r="Q396" t="str">
        <f>IFERROR(INDEX(リスト!$AH:$AH,MATCH($J396,リスト!$AG:$AG,0)),"")</f>
        <v>JPN</v>
      </c>
      <c r="R396" s="118" t="str">
        <f>IF($B396="","",TEXT(RIGHT($E396,6)*1000+COUNTIF($E$2:$E396,$E396),"000000000"))</f>
        <v>041129001</v>
      </c>
    </row>
    <row r="397" spans="1:18" customFormat="1" x14ac:dyDescent="0.45">
      <c r="A397" t="s">
        <v>23</v>
      </c>
      <c r="B397">
        <v>396</v>
      </c>
      <c r="C397" t="s">
        <v>2012</v>
      </c>
      <c r="D397" t="s">
        <v>1724</v>
      </c>
      <c r="E397">
        <v>20040518</v>
      </c>
      <c r="F397">
        <v>4</v>
      </c>
      <c r="G397" t="s">
        <v>4976</v>
      </c>
      <c r="H397" t="s">
        <v>133</v>
      </c>
      <c r="I397" t="s">
        <v>228</v>
      </c>
      <c r="J397" t="s">
        <v>6497</v>
      </c>
      <c r="L397">
        <f>IFERROR(INDEX(所属情報!$E:$E,MATCH(男子登録情報!A397,所属情報!$A:$A,0)),"")</f>
        <v>492232</v>
      </c>
      <c r="M397" t="str">
        <f t="shared" si="18"/>
        <v>牧　俊佑 (4)</v>
      </c>
      <c r="N397" t="str">
        <f t="shared" si="19"/>
        <v>ﾏｷ ｼｭﾝｽｹ</v>
      </c>
      <c r="O397" t="str">
        <f t="shared" si="20"/>
        <v>MAKI Shunsuke (04)</v>
      </c>
      <c r="P397">
        <f>IFERROR(INDEX(リスト!$AE:$AE,MATCH($G397,リスト!$AD:$AD,0)),"")</f>
        <v>27</v>
      </c>
      <c r="Q397" t="str">
        <f>IFERROR(INDEX(リスト!$AH:$AH,MATCH($J397,リスト!$AG:$AG,0)),"")</f>
        <v>JPN</v>
      </c>
      <c r="R397" s="118" t="str">
        <f>IF($B397="","",TEXT(RIGHT($E397,6)*1000+COUNTIF($E$2:$E397,$E397),"000000000"))</f>
        <v>040518001</v>
      </c>
    </row>
    <row r="398" spans="1:18" customFormat="1" x14ac:dyDescent="0.45">
      <c r="A398" t="s">
        <v>23</v>
      </c>
      <c r="B398">
        <v>397</v>
      </c>
      <c r="C398" t="s">
        <v>2013</v>
      </c>
      <c r="D398" t="s">
        <v>2014</v>
      </c>
      <c r="E398">
        <v>20040915</v>
      </c>
      <c r="F398">
        <v>4</v>
      </c>
      <c r="G398" t="s">
        <v>5268</v>
      </c>
      <c r="H398" t="s">
        <v>127</v>
      </c>
      <c r="I398" t="s">
        <v>129</v>
      </c>
      <c r="J398" t="s">
        <v>6497</v>
      </c>
      <c r="L398">
        <f>IFERROR(INDEX(所属情報!$E:$E,MATCH(男子登録情報!A398,所属情報!$A:$A,0)),"")</f>
        <v>492232</v>
      </c>
      <c r="M398" t="str">
        <f t="shared" si="18"/>
        <v>須藤　広征 (4)</v>
      </c>
      <c r="N398" t="str">
        <f t="shared" si="19"/>
        <v>ｽﾄｳ ｺｳｾｲ</v>
      </c>
      <c r="O398" t="str">
        <f t="shared" si="20"/>
        <v>SUTO Kosei (04)</v>
      </c>
      <c r="P398">
        <f>IFERROR(INDEX(リスト!$AE:$AE,MATCH($G398,リスト!$AD:$AD,0)),"")</f>
        <v>32</v>
      </c>
      <c r="Q398" t="str">
        <f>IFERROR(INDEX(リスト!$AH:$AH,MATCH($J398,リスト!$AG:$AG,0)),"")</f>
        <v>JPN</v>
      </c>
      <c r="R398" s="118" t="str">
        <f>IF($B398="","",TEXT(RIGHT($E398,6)*1000+COUNTIF($E$2:$E398,$E398),"000000000"))</f>
        <v>040915001</v>
      </c>
    </row>
    <row r="399" spans="1:18" customFormat="1" x14ac:dyDescent="0.45">
      <c r="A399" t="s">
        <v>23</v>
      </c>
      <c r="B399">
        <v>398</v>
      </c>
      <c r="C399" t="s">
        <v>2015</v>
      </c>
      <c r="D399" t="s">
        <v>2016</v>
      </c>
      <c r="E399">
        <v>20041008</v>
      </c>
      <c r="F399">
        <v>4</v>
      </c>
      <c r="G399" t="s">
        <v>4984</v>
      </c>
      <c r="H399" t="s">
        <v>2017</v>
      </c>
      <c r="I399" t="s">
        <v>201</v>
      </c>
      <c r="J399" t="s">
        <v>6497</v>
      </c>
      <c r="L399">
        <f>IFERROR(INDEX(所属情報!$E:$E,MATCH(男子登録情報!A399,所属情報!$A:$A,0)),"")</f>
        <v>492232</v>
      </c>
      <c r="M399" t="str">
        <f t="shared" si="18"/>
        <v>近森　遥斗 (4)</v>
      </c>
      <c r="N399" t="str">
        <f t="shared" si="19"/>
        <v>ﾁｶﾓﾘ ﾊﾙﾄ</v>
      </c>
      <c r="O399" t="str">
        <f t="shared" si="20"/>
        <v>CHIKAMORI Haruto (04)</v>
      </c>
      <c r="P399">
        <f>IFERROR(INDEX(リスト!$AE:$AE,MATCH($G399,リスト!$AD:$AD,0)),"")</f>
        <v>49</v>
      </c>
      <c r="Q399" t="str">
        <f>IFERROR(INDEX(リスト!$AH:$AH,MATCH($J399,リスト!$AG:$AG,0)),"")</f>
        <v>JPN</v>
      </c>
      <c r="R399" s="118" t="str">
        <f>IF($B399="","",TEXT(RIGHT($E399,6)*1000+COUNTIF($E$2:$E399,$E399),"000000000"))</f>
        <v>041008001</v>
      </c>
    </row>
    <row r="400" spans="1:18" customFormat="1" x14ac:dyDescent="0.45">
      <c r="A400" t="s">
        <v>23</v>
      </c>
      <c r="B400">
        <v>399</v>
      </c>
      <c r="C400" t="s">
        <v>2018</v>
      </c>
      <c r="D400" t="s">
        <v>2019</v>
      </c>
      <c r="E400">
        <v>20040908</v>
      </c>
      <c r="F400">
        <v>4</v>
      </c>
      <c r="G400" t="s">
        <v>4989</v>
      </c>
      <c r="H400" t="s">
        <v>359</v>
      </c>
      <c r="I400" t="s">
        <v>171</v>
      </c>
      <c r="J400" t="s">
        <v>6497</v>
      </c>
      <c r="L400">
        <f>IFERROR(INDEX(所属情報!$E:$E,MATCH(男子登録情報!A400,所属情報!$A:$A,0)),"")</f>
        <v>492232</v>
      </c>
      <c r="M400" t="str">
        <f t="shared" si="18"/>
        <v>中嶋　悠斗 (4)</v>
      </c>
      <c r="N400" t="str">
        <f t="shared" si="19"/>
        <v>ﾅｶｼﾞﾏ ﾕｳﾄ</v>
      </c>
      <c r="O400" t="str">
        <f t="shared" si="20"/>
        <v>NAKAJIMA Yuto (04)</v>
      </c>
      <c r="P400">
        <f>IFERROR(INDEX(リスト!$AE:$AE,MATCH($G400,リスト!$AD:$AD,0)),"")</f>
        <v>25</v>
      </c>
      <c r="Q400" t="str">
        <f>IFERROR(INDEX(リスト!$AH:$AH,MATCH($J400,リスト!$AG:$AG,0)),"")</f>
        <v>JPN</v>
      </c>
      <c r="R400" s="118" t="str">
        <f>IF($B400="","",TEXT(RIGHT($E400,6)*1000+COUNTIF($E$2:$E400,$E400),"000000000"))</f>
        <v>040908002</v>
      </c>
    </row>
    <row r="401" spans="1:18" customFormat="1" x14ac:dyDescent="0.45">
      <c r="A401" t="s">
        <v>23</v>
      </c>
      <c r="B401">
        <v>400</v>
      </c>
      <c r="C401" t="s">
        <v>2161</v>
      </c>
      <c r="D401" t="s">
        <v>2020</v>
      </c>
      <c r="E401">
        <v>20041228</v>
      </c>
      <c r="F401">
        <v>4</v>
      </c>
      <c r="G401" t="s">
        <v>4975</v>
      </c>
      <c r="H401" t="s">
        <v>2021</v>
      </c>
      <c r="I401" t="s">
        <v>148</v>
      </c>
      <c r="J401" t="s">
        <v>6497</v>
      </c>
      <c r="L401">
        <f>IFERROR(INDEX(所属情報!$E:$E,MATCH(男子登録情報!A401,所属情報!$A:$A,0)),"")</f>
        <v>492232</v>
      </c>
      <c r="M401" t="str">
        <f t="shared" si="18"/>
        <v>狹間　海人 (4)</v>
      </c>
      <c r="N401" t="str">
        <f t="shared" si="19"/>
        <v>ﾊｻﾞﾏ ｶｲﾄ</v>
      </c>
      <c r="O401" t="str">
        <f t="shared" si="20"/>
        <v>HAZAMA Kaito (04)</v>
      </c>
      <c r="P401">
        <f>IFERROR(INDEX(リスト!$AE:$AE,MATCH($G401,リスト!$AD:$AD,0)),"")</f>
        <v>28</v>
      </c>
      <c r="Q401" t="str">
        <f>IFERROR(INDEX(リスト!$AH:$AH,MATCH($J401,リスト!$AG:$AG,0)),"")</f>
        <v>JPN</v>
      </c>
      <c r="R401" s="118" t="str">
        <f>IF($B401="","",TEXT(RIGHT($E401,6)*1000+COUNTIF($E$2:$E401,$E401),"000000000"))</f>
        <v>041228001</v>
      </c>
    </row>
    <row r="402" spans="1:18" customFormat="1" x14ac:dyDescent="0.45">
      <c r="A402" t="s">
        <v>23</v>
      </c>
      <c r="B402">
        <v>401</v>
      </c>
      <c r="C402" t="s">
        <v>2022</v>
      </c>
      <c r="D402" t="s">
        <v>2023</v>
      </c>
      <c r="E402">
        <v>20040929</v>
      </c>
      <c r="F402">
        <v>4</v>
      </c>
      <c r="G402" t="s">
        <v>4975</v>
      </c>
      <c r="H402" t="s">
        <v>91</v>
      </c>
      <c r="I402" t="s">
        <v>103</v>
      </c>
      <c r="J402" t="s">
        <v>6497</v>
      </c>
      <c r="L402">
        <f>IFERROR(INDEX(所属情報!$E:$E,MATCH(男子登録情報!A402,所属情報!$A:$A,0)),"")</f>
        <v>492232</v>
      </c>
      <c r="M402" t="str">
        <f t="shared" si="18"/>
        <v>川口　吏功 (4)</v>
      </c>
      <c r="N402" t="str">
        <f t="shared" si="19"/>
        <v>ｶﾜｸﾞﾁ ﾘｸ</v>
      </c>
      <c r="O402" t="str">
        <f t="shared" si="20"/>
        <v>KAWAGUCHI Riku (04)</v>
      </c>
      <c r="P402">
        <f>IFERROR(INDEX(リスト!$AE:$AE,MATCH($G402,リスト!$AD:$AD,0)),"")</f>
        <v>28</v>
      </c>
      <c r="Q402" t="str">
        <f>IFERROR(INDEX(リスト!$AH:$AH,MATCH($J402,リスト!$AG:$AG,0)),"")</f>
        <v>JPN</v>
      </c>
      <c r="R402" s="118" t="str">
        <f>IF($B402="","",TEXT(RIGHT($E402,6)*1000+COUNTIF($E$2:$E402,$E402),"000000000"))</f>
        <v>040929001</v>
      </c>
    </row>
    <row r="403" spans="1:18" customFormat="1" x14ac:dyDescent="0.45">
      <c r="A403" t="s">
        <v>23</v>
      </c>
      <c r="B403">
        <v>402</v>
      </c>
      <c r="C403" t="s">
        <v>2024</v>
      </c>
      <c r="D403" t="s">
        <v>2025</v>
      </c>
      <c r="E403">
        <v>20041029</v>
      </c>
      <c r="F403">
        <v>4</v>
      </c>
      <c r="G403" t="s">
        <v>4978</v>
      </c>
      <c r="H403" t="s">
        <v>386</v>
      </c>
      <c r="I403" t="s">
        <v>564</v>
      </c>
      <c r="J403" t="s">
        <v>6497</v>
      </c>
      <c r="L403">
        <f>IFERROR(INDEX(所属情報!$E:$E,MATCH(男子登録情報!A403,所属情報!$A:$A,0)),"")</f>
        <v>492232</v>
      </c>
      <c r="M403" t="str">
        <f t="shared" si="18"/>
        <v>合川　歩輝 (4)</v>
      </c>
      <c r="N403" t="str">
        <f t="shared" si="19"/>
        <v>ｱｲｶﾜ ｲﾌﾞｷ</v>
      </c>
      <c r="O403" t="str">
        <f t="shared" si="20"/>
        <v>AIKAWA Ibuki (04)</v>
      </c>
      <c r="P403">
        <f>IFERROR(INDEX(リスト!$AE:$AE,MATCH($G403,リスト!$AD:$AD,0)),"")</f>
        <v>30</v>
      </c>
      <c r="Q403" t="str">
        <f>IFERROR(INDEX(リスト!$AH:$AH,MATCH($J403,リスト!$AG:$AG,0)),"")</f>
        <v>JPN</v>
      </c>
      <c r="R403" s="118" t="str">
        <f>IF($B403="","",TEXT(RIGHT($E403,6)*1000+COUNTIF($E$2:$E403,$E403),"000000000"))</f>
        <v>041029001</v>
      </c>
    </row>
    <row r="404" spans="1:18" customFormat="1" x14ac:dyDescent="0.45">
      <c r="A404" t="s">
        <v>23</v>
      </c>
      <c r="B404">
        <v>403</v>
      </c>
      <c r="C404" t="s">
        <v>2026</v>
      </c>
      <c r="D404" t="s">
        <v>2027</v>
      </c>
      <c r="E404">
        <v>20040403</v>
      </c>
      <c r="F404">
        <v>4</v>
      </c>
      <c r="G404" t="s">
        <v>4984</v>
      </c>
      <c r="H404" t="s">
        <v>435</v>
      </c>
      <c r="I404" t="s">
        <v>90</v>
      </c>
      <c r="J404" t="s">
        <v>6497</v>
      </c>
      <c r="L404">
        <f>IFERROR(INDEX(所属情報!$E:$E,MATCH(男子登録情報!A404,所属情報!$A:$A,0)),"")</f>
        <v>492232</v>
      </c>
      <c r="M404" t="str">
        <f t="shared" si="18"/>
        <v>亀山　祥吾 (4)</v>
      </c>
      <c r="N404" t="str">
        <f t="shared" si="19"/>
        <v>ｶﾒﾔﾏ ｼｮｳｺﾞ</v>
      </c>
      <c r="O404" t="str">
        <f t="shared" si="20"/>
        <v>KAMEYAMA Shogo (04)</v>
      </c>
      <c r="P404">
        <f>IFERROR(INDEX(リスト!$AE:$AE,MATCH($G404,リスト!$AD:$AD,0)),"")</f>
        <v>49</v>
      </c>
      <c r="Q404" t="str">
        <f>IFERROR(INDEX(リスト!$AH:$AH,MATCH($J404,リスト!$AG:$AG,0)),"")</f>
        <v>JPN</v>
      </c>
      <c r="R404" s="118" t="str">
        <f>IF($B404="","",TEXT(RIGHT($E404,6)*1000+COUNTIF($E$2:$E404,$E404),"000000000"))</f>
        <v>040403001</v>
      </c>
    </row>
    <row r="405" spans="1:18" customFormat="1" x14ac:dyDescent="0.45">
      <c r="A405" t="s">
        <v>23</v>
      </c>
      <c r="B405">
        <v>404</v>
      </c>
      <c r="C405" t="s">
        <v>2028</v>
      </c>
      <c r="D405" t="s">
        <v>2029</v>
      </c>
      <c r="E405">
        <v>20040706</v>
      </c>
      <c r="F405">
        <v>4</v>
      </c>
      <c r="G405" t="s">
        <v>4984</v>
      </c>
      <c r="H405" t="s">
        <v>389</v>
      </c>
      <c r="I405" t="s">
        <v>804</v>
      </c>
      <c r="J405" t="s">
        <v>6497</v>
      </c>
      <c r="L405">
        <f>IFERROR(INDEX(所属情報!$E:$E,MATCH(男子登録情報!A405,所属情報!$A:$A,0)),"")</f>
        <v>492232</v>
      </c>
      <c r="M405" t="str">
        <f t="shared" si="18"/>
        <v>吉岡　涼夏 (4)</v>
      </c>
      <c r="N405" t="str">
        <f t="shared" si="19"/>
        <v>ﾖｼｵｶ ｽｽﾞｶ</v>
      </c>
      <c r="O405" t="str">
        <f t="shared" si="20"/>
        <v>YOSHIOKA Suzuka (04)</v>
      </c>
      <c r="P405">
        <f>IFERROR(INDEX(リスト!$AE:$AE,MATCH($G405,リスト!$AD:$AD,0)),"")</f>
        <v>49</v>
      </c>
      <c r="Q405" t="str">
        <f>IFERROR(INDEX(リスト!$AH:$AH,MATCH($J405,リスト!$AG:$AG,0)),"")</f>
        <v>JPN</v>
      </c>
      <c r="R405" s="118" t="str">
        <f>IF($B405="","",TEXT(RIGHT($E405,6)*1000+COUNTIF($E$2:$E405,$E405),"000000000"))</f>
        <v>040706001</v>
      </c>
    </row>
    <row r="406" spans="1:18" customFormat="1" x14ac:dyDescent="0.45">
      <c r="A406" t="s">
        <v>23</v>
      </c>
      <c r="B406">
        <v>405</v>
      </c>
      <c r="C406" t="s">
        <v>2030</v>
      </c>
      <c r="D406" t="s">
        <v>2031</v>
      </c>
      <c r="E406">
        <v>20040422</v>
      </c>
      <c r="F406">
        <v>4</v>
      </c>
      <c r="G406" t="s">
        <v>4984</v>
      </c>
      <c r="H406" t="s">
        <v>433</v>
      </c>
      <c r="I406" t="s">
        <v>60</v>
      </c>
      <c r="J406" t="s">
        <v>6497</v>
      </c>
      <c r="L406">
        <f>IFERROR(INDEX(所属情報!$E:$E,MATCH(男子登録情報!A406,所属情報!$A:$A,0)),"")</f>
        <v>492232</v>
      </c>
      <c r="M406" t="str">
        <f t="shared" si="18"/>
        <v>土井　航大 (4)</v>
      </c>
      <c r="N406" t="str">
        <f t="shared" si="19"/>
        <v>ﾄﾞｲ ｺｳﾀﾞｲ</v>
      </c>
      <c r="O406" t="str">
        <f t="shared" si="20"/>
        <v>DOI Kodai (04)</v>
      </c>
      <c r="P406">
        <f>IFERROR(INDEX(リスト!$AE:$AE,MATCH($G406,リスト!$AD:$AD,0)),"")</f>
        <v>49</v>
      </c>
      <c r="Q406" t="str">
        <f>IFERROR(INDEX(リスト!$AH:$AH,MATCH($J406,リスト!$AG:$AG,0)),"")</f>
        <v>JPN</v>
      </c>
      <c r="R406" s="118" t="str">
        <f>IF($B406="","",TEXT(RIGHT($E406,6)*1000+COUNTIF($E$2:$E406,$E406),"000000000"))</f>
        <v>040422001</v>
      </c>
    </row>
    <row r="407" spans="1:18" customFormat="1" x14ac:dyDescent="0.45">
      <c r="A407" t="s">
        <v>23</v>
      </c>
      <c r="B407">
        <v>406</v>
      </c>
      <c r="C407" t="s">
        <v>2032</v>
      </c>
      <c r="D407" t="s">
        <v>2033</v>
      </c>
      <c r="E407">
        <v>20041202</v>
      </c>
      <c r="F407">
        <v>4</v>
      </c>
      <c r="G407" t="s">
        <v>4975</v>
      </c>
      <c r="H407" t="s">
        <v>159</v>
      </c>
      <c r="I407" t="s">
        <v>606</v>
      </c>
      <c r="J407" t="s">
        <v>6497</v>
      </c>
      <c r="L407">
        <f>IFERROR(INDEX(所属情報!$E:$E,MATCH(男子登録情報!A407,所属情報!$A:$A,0)),"")</f>
        <v>492232</v>
      </c>
      <c r="M407" t="str">
        <f t="shared" si="18"/>
        <v>山下　慶馬 (4)</v>
      </c>
      <c r="N407" t="str">
        <f t="shared" si="19"/>
        <v>ﾔﾏｼﾀ ｹｲﾏ</v>
      </c>
      <c r="O407" t="str">
        <f t="shared" si="20"/>
        <v>YAMASHITA Keima (04)</v>
      </c>
      <c r="P407">
        <f>IFERROR(INDEX(リスト!$AE:$AE,MATCH($G407,リスト!$AD:$AD,0)),"")</f>
        <v>28</v>
      </c>
      <c r="Q407" t="str">
        <f>IFERROR(INDEX(リスト!$AH:$AH,MATCH($J407,リスト!$AG:$AG,0)),"")</f>
        <v>JPN</v>
      </c>
      <c r="R407" s="118" t="str">
        <f>IF($B407="","",TEXT(RIGHT($E407,6)*1000+COUNTIF($E$2:$E407,$E407),"000000000"))</f>
        <v>041202001</v>
      </c>
    </row>
    <row r="408" spans="1:18" customFormat="1" x14ac:dyDescent="0.45">
      <c r="A408" t="s">
        <v>23</v>
      </c>
      <c r="B408">
        <v>407</v>
      </c>
      <c r="C408" t="s">
        <v>2162</v>
      </c>
      <c r="D408" t="s">
        <v>2163</v>
      </c>
      <c r="E408">
        <v>20050309</v>
      </c>
      <c r="F408">
        <v>4</v>
      </c>
      <c r="G408" t="s">
        <v>4975</v>
      </c>
      <c r="H408" t="s">
        <v>2900</v>
      </c>
      <c r="I408" t="s">
        <v>176</v>
      </c>
      <c r="J408" t="s">
        <v>6497</v>
      </c>
      <c r="L408">
        <f>IFERROR(INDEX(所属情報!$E:$E,MATCH(男子登録情報!A408,所属情報!$A:$A,0)),"")</f>
        <v>492232</v>
      </c>
      <c r="M408" t="str">
        <f t="shared" si="18"/>
        <v>寺川　直央 (4)</v>
      </c>
      <c r="N408" t="str">
        <f t="shared" si="19"/>
        <v>ﾃﾗｶﾜ ﾅｵ</v>
      </c>
      <c r="O408" t="str">
        <f t="shared" si="20"/>
        <v>TERAKAWA Nao (05)</v>
      </c>
      <c r="P408">
        <f>IFERROR(INDEX(リスト!$AE:$AE,MATCH($G408,リスト!$AD:$AD,0)),"")</f>
        <v>28</v>
      </c>
      <c r="Q408" t="str">
        <f>IFERROR(INDEX(リスト!$AH:$AH,MATCH($J408,リスト!$AG:$AG,0)),"")</f>
        <v>JPN</v>
      </c>
      <c r="R408" s="118" t="str">
        <f>IF($B408="","",TEXT(RIGHT($E408,6)*1000+COUNTIF($E$2:$E408,$E408),"000000000"))</f>
        <v>050309001</v>
      </c>
    </row>
    <row r="409" spans="1:18" customFormat="1" x14ac:dyDescent="0.45">
      <c r="A409" t="s">
        <v>23</v>
      </c>
      <c r="B409">
        <v>408</v>
      </c>
      <c r="C409" t="s">
        <v>2164</v>
      </c>
      <c r="D409" t="s">
        <v>2165</v>
      </c>
      <c r="E409">
        <v>20040831</v>
      </c>
      <c r="F409">
        <v>4</v>
      </c>
      <c r="G409" t="s">
        <v>5198</v>
      </c>
      <c r="H409" t="s">
        <v>2901</v>
      </c>
      <c r="I409" t="s">
        <v>295</v>
      </c>
      <c r="J409" t="s">
        <v>6497</v>
      </c>
      <c r="L409">
        <f>IFERROR(INDEX(所属情報!$E:$E,MATCH(男子登録情報!A409,所属情報!$A:$A,0)),"")</f>
        <v>492232</v>
      </c>
      <c r="M409" t="str">
        <f t="shared" si="18"/>
        <v>藤家　尚平 (4)</v>
      </c>
      <c r="N409" t="str">
        <f t="shared" si="19"/>
        <v>ﾌｼﾞｲｴ ｼｮｳﾍｲ</v>
      </c>
      <c r="O409" t="str">
        <f t="shared" si="20"/>
        <v>FUJIIE Shohei (04)</v>
      </c>
      <c r="P409">
        <f>IFERROR(INDEX(リスト!$AE:$AE,MATCH($G409,リスト!$AD:$AD,0)),"")</f>
        <v>42</v>
      </c>
      <c r="Q409" t="str">
        <f>IFERROR(INDEX(リスト!$AH:$AH,MATCH($J409,リスト!$AG:$AG,0)),"")</f>
        <v>JPN</v>
      </c>
      <c r="R409" s="118" t="str">
        <f>IF($B409="","",TEXT(RIGHT($E409,6)*1000+COUNTIF($E$2:$E409,$E409),"000000000"))</f>
        <v>040831002</v>
      </c>
    </row>
    <row r="410" spans="1:18" customFormat="1" x14ac:dyDescent="0.45">
      <c r="A410" t="s">
        <v>23</v>
      </c>
      <c r="B410">
        <v>409</v>
      </c>
      <c r="C410" t="s">
        <v>2166</v>
      </c>
      <c r="D410" t="s">
        <v>2167</v>
      </c>
      <c r="E410">
        <v>20050121</v>
      </c>
      <c r="F410">
        <v>4</v>
      </c>
      <c r="G410" t="s">
        <v>5198</v>
      </c>
      <c r="H410" t="s">
        <v>2902</v>
      </c>
      <c r="I410" t="s">
        <v>2903</v>
      </c>
      <c r="J410" t="s">
        <v>6497</v>
      </c>
      <c r="L410">
        <f>IFERROR(INDEX(所属情報!$E:$E,MATCH(男子登録情報!A410,所属情報!$A:$A,0)),"")</f>
        <v>492232</v>
      </c>
      <c r="M410" t="str">
        <f t="shared" si="18"/>
        <v>加留部　凪 (4)</v>
      </c>
      <c r="N410" t="str">
        <f t="shared" si="19"/>
        <v>ｶﾙﾍﾞ ﾅｷﾞ</v>
      </c>
      <c r="O410" t="str">
        <f t="shared" si="20"/>
        <v>KARUBE Nagi (05)</v>
      </c>
      <c r="P410">
        <f>IFERROR(INDEX(リスト!$AE:$AE,MATCH($G410,リスト!$AD:$AD,0)),"")</f>
        <v>42</v>
      </c>
      <c r="Q410" t="str">
        <f>IFERROR(INDEX(リスト!$AH:$AH,MATCH($J410,リスト!$AG:$AG,0)),"")</f>
        <v>JPN</v>
      </c>
      <c r="R410" s="118" t="str">
        <f>IF($B410="","",TEXT(RIGHT($E410,6)*1000+COUNTIF($E$2:$E410,$E410),"000000000"))</f>
        <v>050121001</v>
      </c>
    </row>
    <row r="411" spans="1:18" customFormat="1" x14ac:dyDescent="0.45">
      <c r="A411" t="s">
        <v>23</v>
      </c>
      <c r="B411">
        <v>410</v>
      </c>
      <c r="C411" t="s">
        <v>2168</v>
      </c>
      <c r="D411" t="s">
        <v>2169</v>
      </c>
      <c r="E411">
        <v>20050401</v>
      </c>
      <c r="F411">
        <v>4</v>
      </c>
      <c r="G411" t="s">
        <v>4980</v>
      </c>
      <c r="H411" t="s">
        <v>198</v>
      </c>
      <c r="I411" t="s">
        <v>2904</v>
      </c>
      <c r="J411" t="s">
        <v>6497</v>
      </c>
      <c r="L411">
        <f>IFERROR(INDEX(所属情報!$E:$E,MATCH(男子登録情報!A411,所属情報!$A:$A,0)),"")</f>
        <v>492232</v>
      </c>
      <c r="M411" t="str">
        <f t="shared" si="18"/>
        <v>中山　慈温 (4)</v>
      </c>
      <c r="N411" t="str">
        <f t="shared" si="19"/>
        <v>ﾅｶﾔﾏ ｼﾞｵﾝ</v>
      </c>
      <c r="O411" t="str">
        <f t="shared" si="20"/>
        <v>NAKAYAMA Jion (05)</v>
      </c>
      <c r="P411">
        <f>IFERROR(INDEX(リスト!$AE:$AE,MATCH($G411,リスト!$AD:$AD,0)),"")</f>
        <v>33</v>
      </c>
      <c r="Q411" t="str">
        <f>IFERROR(INDEX(リスト!$AH:$AH,MATCH($J411,リスト!$AG:$AG,0)),"")</f>
        <v>JPN</v>
      </c>
      <c r="R411" s="118" t="str">
        <f>IF($B411="","",TEXT(RIGHT($E411,6)*1000+COUNTIF($E$2:$E411,$E411),"000000000"))</f>
        <v>050401001</v>
      </c>
    </row>
    <row r="412" spans="1:18" customFormat="1" x14ac:dyDescent="0.45">
      <c r="A412" t="s">
        <v>23</v>
      </c>
      <c r="B412">
        <v>411</v>
      </c>
      <c r="C412" t="s">
        <v>2170</v>
      </c>
      <c r="D412" t="s">
        <v>2171</v>
      </c>
      <c r="E412">
        <v>20040618</v>
      </c>
      <c r="F412">
        <v>4</v>
      </c>
      <c r="G412" t="s">
        <v>5031</v>
      </c>
      <c r="H412" t="s">
        <v>2905</v>
      </c>
      <c r="I412" t="s">
        <v>88</v>
      </c>
      <c r="J412" t="s">
        <v>6497</v>
      </c>
      <c r="L412">
        <f>IFERROR(INDEX(所属情報!$E:$E,MATCH(男子登録情報!A412,所属情報!$A:$A,0)),"")</f>
        <v>492232</v>
      </c>
      <c r="M412" t="str">
        <f t="shared" si="18"/>
        <v>泉川　歩斗 (4)</v>
      </c>
      <c r="N412" t="str">
        <f t="shared" si="19"/>
        <v>ｲｽﾞﾐｶﾜ ｱﾕﾄ</v>
      </c>
      <c r="O412" t="str">
        <f t="shared" si="20"/>
        <v>IZUMIKAWA Ayuto (04)</v>
      </c>
      <c r="P412">
        <f>IFERROR(INDEX(リスト!$AE:$AE,MATCH($G412,リスト!$AD:$AD,0)),"")</f>
        <v>37</v>
      </c>
      <c r="Q412" t="str">
        <f>IFERROR(INDEX(リスト!$AH:$AH,MATCH($J412,リスト!$AG:$AG,0)),"")</f>
        <v>JPN</v>
      </c>
      <c r="R412" s="118" t="str">
        <f>IF($B412="","",TEXT(RIGHT($E412,6)*1000+COUNTIF($E$2:$E412,$E412),"000000000"))</f>
        <v>040618001</v>
      </c>
    </row>
    <row r="413" spans="1:18" customFormat="1" x14ac:dyDescent="0.45">
      <c r="A413" t="s">
        <v>23</v>
      </c>
      <c r="B413">
        <v>412</v>
      </c>
      <c r="C413" t="s">
        <v>2172</v>
      </c>
      <c r="D413" t="s">
        <v>2173</v>
      </c>
      <c r="E413">
        <v>20041114</v>
      </c>
      <c r="F413">
        <v>4</v>
      </c>
      <c r="G413" t="s">
        <v>4975</v>
      </c>
      <c r="H413" t="s">
        <v>2906</v>
      </c>
      <c r="I413" t="s">
        <v>122</v>
      </c>
      <c r="J413" t="s">
        <v>6497</v>
      </c>
      <c r="L413">
        <f>IFERROR(INDEX(所属情報!$E:$E,MATCH(男子登録情報!A413,所属情報!$A:$A,0)),"")</f>
        <v>492232</v>
      </c>
      <c r="M413" t="str">
        <f t="shared" si="18"/>
        <v>谷生　悠真 (4)</v>
      </c>
      <c r="N413" t="str">
        <f t="shared" si="19"/>
        <v>ﾀﾆｼｮｳ ﾕｳﾏ</v>
      </c>
      <c r="O413" t="str">
        <f t="shared" si="20"/>
        <v>TANISHO Yuma (04)</v>
      </c>
      <c r="P413">
        <f>IFERROR(INDEX(リスト!$AE:$AE,MATCH($G413,リスト!$AD:$AD,0)),"")</f>
        <v>28</v>
      </c>
      <c r="Q413" t="str">
        <f>IFERROR(INDEX(リスト!$AH:$AH,MATCH($J413,リスト!$AG:$AG,0)),"")</f>
        <v>JPN</v>
      </c>
      <c r="R413" s="118" t="str">
        <f>IF($B413="","",TEXT(RIGHT($E413,6)*1000+COUNTIF($E$2:$E413,$E413),"000000000"))</f>
        <v>041114001</v>
      </c>
    </row>
    <row r="414" spans="1:18" customFormat="1" x14ac:dyDescent="0.45">
      <c r="A414" t="s">
        <v>23</v>
      </c>
      <c r="B414">
        <v>413</v>
      </c>
      <c r="C414" t="s">
        <v>2174</v>
      </c>
      <c r="D414" t="s">
        <v>2175</v>
      </c>
      <c r="E414">
        <v>20041108</v>
      </c>
      <c r="F414">
        <v>4</v>
      </c>
      <c r="G414" t="s">
        <v>4979</v>
      </c>
      <c r="H414" t="s">
        <v>2907</v>
      </c>
      <c r="I414" t="s">
        <v>462</v>
      </c>
      <c r="J414" t="s">
        <v>6497</v>
      </c>
      <c r="L414">
        <f>IFERROR(INDEX(所属情報!$E:$E,MATCH(男子登録情報!A414,所属情報!$A:$A,0)),"")</f>
        <v>492232</v>
      </c>
      <c r="M414" t="str">
        <f t="shared" si="18"/>
        <v>嘉味本　謙信 (4)</v>
      </c>
      <c r="N414" t="str">
        <f t="shared" si="19"/>
        <v>ｶﾐﾓﾄ ｹﾝｼﾝ</v>
      </c>
      <c r="O414" t="str">
        <f t="shared" si="20"/>
        <v>KAMIMOTO Kenshin (04)</v>
      </c>
      <c r="P414">
        <f>IFERROR(INDEX(リスト!$AE:$AE,MATCH($G414,リスト!$AD:$AD,0)),"")</f>
        <v>29</v>
      </c>
      <c r="Q414" t="str">
        <f>IFERROR(INDEX(リスト!$AH:$AH,MATCH($J414,リスト!$AG:$AG,0)),"")</f>
        <v>JPN</v>
      </c>
      <c r="R414" s="118" t="str">
        <f>IF($B414="","",TEXT(RIGHT($E414,6)*1000+COUNTIF($E$2:$E414,$E414),"000000000"))</f>
        <v>041108001</v>
      </c>
    </row>
    <row r="415" spans="1:18" customFormat="1" x14ac:dyDescent="0.45">
      <c r="A415" t="s">
        <v>23</v>
      </c>
      <c r="B415">
        <v>414</v>
      </c>
      <c r="C415" t="s">
        <v>2176</v>
      </c>
      <c r="D415" t="s">
        <v>2177</v>
      </c>
      <c r="E415">
        <v>20030604</v>
      </c>
      <c r="F415">
        <v>4</v>
      </c>
      <c r="G415" t="s">
        <v>4975</v>
      </c>
      <c r="H415" t="s">
        <v>461</v>
      </c>
      <c r="I415" t="s">
        <v>27</v>
      </c>
      <c r="J415" t="s">
        <v>6497</v>
      </c>
      <c r="L415">
        <f>IFERROR(INDEX(所属情報!$E:$E,MATCH(男子登録情報!A415,所属情報!$A:$A,0)),"")</f>
        <v>492232</v>
      </c>
      <c r="M415" t="str">
        <f t="shared" si="18"/>
        <v>冨永　己太朗 (4)</v>
      </c>
      <c r="N415" t="str">
        <f t="shared" si="19"/>
        <v>ﾄﾐﾅｶﾞ ｺﾀﾛｳ</v>
      </c>
      <c r="O415" t="str">
        <f t="shared" si="20"/>
        <v>TOMINAGA Kotaro (03)</v>
      </c>
      <c r="P415">
        <f>IFERROR(INDEX(リスト!$AE:$AE,MATCH($G415,リスト!$AD:$AD,0)),"")</f>
        <v>28</v>
      </c>
      <c r="Q415" t="str">
        <f>IFERROR(INDEX(リスト!$AH:$AH,MATCH($J415,リスト!$AG:$AG,0)),"")</f>
        <v>JPN</v>
      </c>
      <c r="R415" s="118" t="str">
        <f>IF($B415="","",TEXT(RIGHT($E415,6)*1000+COUNTIF($E$2:$E415,$E415),"000000000"))</f>
        <v>030604001</v>
      </c>
    </row>
    <row r="416" spans="1:18" customFormat="1" x14ac:dyDescent="0.45">
      <c r="A416" t="s">
        <v>23</v>
      </c>
      <c r="B416">
        <v>415</v>
      </c>
      <c r="C416" t="s">
        <v>2178</v>
      </c>
      <c r="D416" t="s">
        <v>2179</v>
      </c>
      <c r="E416">
        <v>20040611</v>
      </c>
      <c r="F416">
        <v>4</v>
      </c>
      <c r="G416" t="s">
        <v>5105</v>
      </c>
      <c r="H416" t="s">
        <v>387</v>
      </c>
      <c r="I416" t="s">
        <v>330</v>
      </c>
      <c r="J416" t="s">
        <v>6497</v>
      </c>
      <c r="L416">
        <f>IFERROR(INDEX(所属情報!$E:$E,MATCH(男子登録情報!A416,所属情報!$A:$A,0)),"")</f>
        <v>492232</v>
      </c>
      <c r="M416" t="str">
        <f t="shared" si="18"/>
        <v>本田　敬大 (4)</v>
      </c>
      <c r="N416" t="str">
        <f t="shared" si="19"/>
        <v>ﾎﾝﾀﾞ ｹｲﾀ</v>
      </c>
      <c r="O416" t="str">
        <f t="shared" si="20"/>
        <v>HONDA Keita (04)</v>
      </c>
      <c r="P416">
        <f>IFERROR(INDEX(リスト!$AE:$AE,MATCH($G416,リスト!$AD:$AD,0)),"")</f>
        <v>24</v>
      </c>
      <c r="Q416" t="str">
        <f>IFERROR(INDEX(リスト!$AH:$AH,MATCH($J416,リスト!$AG:$AG,0)),"")</f>
        <v>JPN</v>
      </c>
      <c r="R416" s="118" t="str">
        <f>IF($B416="","",TEXT(RIGHT($E416,6)*1000+COUNTIF($E$2:$E416,$E416),"000000000"))</f>
        <v>040611002</v>
      </c>
    </row>
    <row r="417" spans="1:18" customFormat="1" x14ac:dyDescent="0.45">
      <c r="A417" t="s">
        <v>23</v>
      </c>
      <c r="B417">
        <v>416</v>
      </c>
      <c r="C417" t="s">
        <v>2180</v>
      </c>
      <c r="D417" t="s">
        <v>2181</v>
      </c>
      <c r="E417">
        <v>20040806</v>
      </c>
      <c r="F417">
        <v>4</v>
      </c>
      <c r="G417" t="s">
        <v>4980</v>
      </c>
      <c r="H417" t="s">
        <v>305</v>
      </c>
      <c r="I417" t="s">
        <v>281</v>
      </c>
      <c r="J417" t="s">
        <v>6497</v>
      </c>
      <c r="L417">
        <f>IFERROR(INDEX(所属情報!$E:$E,MATCH(男子登録情報!A417,所属情報!$A:$A,0)),"")</f>
        <v>492232</v>
      </c>
      <c r="M417" t="str">
        <f t="shared" si="18"/>
        <v>森　大和 (4)</v>
      </c>
      <c r="N417" t="str">
        <f t="shared" si="19"/>
        <v>ﾓﾘ ﾔﾏﾄ</v>
      </c>
      <c r="O417" t="str">
        <f t="shared" si="20"/>
        <v>MORI Yamato (04)</v>
      </c>
      <c r="P417">
        <f>IFERROR(INDEX(リスト!$AE:$AE,MATCH($G417,リスト!$AD:$AD,0)),"")</f>
        <v>33</v>
      </c>
      <c r="Q417" t="str">
        <f>IFERROR(INDEX(リスト!$AH:$AH,MATCH($J417,リスト!$AG:$AG,0)),"")</f>
        <v>JPN</v>
      </c>
      <c r="R417" s="118" t="str">
        <f>IF($B417="","",TEXT(RIGHT($E417,6)*1000+COUNTIF($E$2:$E417,$E417),"000000000"))</f>
        <v>040806002</v>
      </c>
    </row>
    <row r="418" spans="1:18" customFormat="1" x14ac:dyDescent="0.45">
      <c r="A418" t="s">
        <v>23</v>
      </c>
      <c r="B418">
        <v>417</v>
      </c>
      <c r="C418" t="s">
        <v>2182</v>
      </c>
      <c r="D418" t="s">
        <v>2183</v>
      </c>
      <c r="E418">
        <v>20050219</v>
      </c>
      <c r="F418">
        <v>4</v>
      </c>
      <c r="G418" t="s">
        <v>4975</v>
      </c>
      <c r="H418" t="s">
        <v>2908</v>
      </c>
      <c r="I418" t="s">
        <v>449</v>
      </c>
      <c r="J418" t="s">
        <v>6497</v>
      </c>
      <c r="L418">
        <f>IFERROR(INDEX(所属情報!$E:$E,MATCH(男子登録情報!A418,所属情報!$A:$A,0)),"")</f>
        <v>492232</v>
      </c>
      <c r="M418" t="str">
        <f t="shared" si="18"/>
        <v>久山　大祐 (4)</v>
      </c>
      <c r="N418" t="str">
        <f t="shared" si="19"/>
        <v>ｸﾔﾏ ﾀﾞｲｽｹ</v>
      </c>
      <c r="O418" t="str">
        <f t="shared" si="20"/>
        <v>KUYAMA Daisuke (05)</v>
      </c>
      <c r="P418">
        <f>IFERROR(INDEX(リスト!$AE:$AE,MATCH($G418,リスト!$AD:$AD,0)),"")</f>
        <v>28</v>
      </c>
      <c r="Q418" t="str">
        <f>IFERROR(INDEX(リスト!$AH:$AH,MATCH($J418,リスト!$AG:$AG,0)),"")</f>
        <v>JPN</v>
      </c>
      <c r="R418" s="118" t="str">
        <f>IF($B418="","",TEXT(RIGHT($E418,6)*1000+COUNTIF($E$2:$E418,$E418),"000000000"))</f>
        <v>050219001</v>
      </c>
    </row>
    <row r="419" spans="1:18" customFormat="1" x14ac:dyDescent="0.45">
      <c r="A419" t="s">
        <v>23</v>
      </c>
      <c r="B419">
        <v>418</v>
      </c>
      <c r="C419" t="s">
        <v>2184</v>
      </c>
      <c r="D419" t="s">
        <v>2185</v>
      </c>
      <c r="E419">
        <v>20040613</v>
      </c>
      <c r="F419">
        <v>4</v>
      </c>
      <c r="G419" t="s">
        <v>4975</v>
      </c>
      <c r="H419" t="s">
        <v>369</v>
      </c>
      <c r="I419" t="s">
        <v>378</v>
      </c>
      <c r="J419" t="s">
        <v>6497</v>
      </c>
      <c r="L419">
        <f>IFERROR(INDEX(所属情報!$E:$E,MATCH(男子登録情報!A419,所属情報!$A:$A,0)),"")</f>
        <v>492232</v>
      </c>
      <c r="M419" t="str">
        <f t="shared" si="18"/>
        <v>岩崎　佑 (4)</v>
      </c>
      <c r="N419" t="str">
        <f t="shared" si="19"/>
        <v>ｲﾜｻｷ ﾀｽｸ</v>
      </c>
      <c r="O419" t="str">
        <f t="shared" si="20"/>
        <v>IWASAKI Tasuku (04)</v>
      </c>
      <c r="P419">
        <f>IFERROR(INDEX(リスト!$AE:$AE,MATCH($G419,リスト!$AD:$AD,0)),"")</f>
        <v>28</v>
      </c>
      <c r="Q419" t="str">
        <f>IFERROR(INDEX(リスト!$AH:$AH,MATCH($J419,リスト!$AG:$AG,0)),"")</f>
        <v>JPN</v>
      </c>
      <c r="R419" s="118" t="str">
        <f>IF($B419="","",TEXT(RIGHT($E419,6)*1000+COUNTIF($E$2:$E419,$E419),"000000000"))</f>
        <v>040613001</v>
      </c>
    </row>
    <row r="420" spans="1:18" customFormat="1" x14ac:dyDescent="0.45">
      <c r="A420" t="s">
        <v>23</v>
      </c>
      <c r="B420">
        <v>419</v>
      </c>
      <c r="C420" t="s">
        <v>2186</v>
      </c>
      <c r="D420" t="s">
        <v>2187</v>
      </c>
      <c r="E420">
        <v>20040820</v>
      </c>
      <c r="F420">
        <v>4</v>
      </c>
      <c r="G420" t="s">
        <v>4975</v>
      </c>
      <c r="H420" t="s">
        <v>2909</v>
      </c>
      <c r="I420" t="s">
        <v>2910</v>
      </c>
      <c r="J420" t="s">
        <v>6497</v>
      </c>
      <c r="L420">
        <f>IFERROR(INDEX(所属情報!$E:$E,MATCH(男子登録情報!A420,所属情報!$A:$A,0)),"")</f>
        <v>492232</v>
      </c>
      <c r="M420" t="str">
        <f t="shared" si="18"/>
        <v>野一色　雄善 (4)</v>
      </c>
      <c r="N420" t="str">
        <f t="shared" si="19"/>
        <v>ﾉｲｼｷ ﾕｳｾﾞﾝ</v>
      </c>
      <c r="O420" t="str">
        <f t="shared" si="20"/>
        <v>NOISHIKI Yuzen (04)</v>
      </c>
      <c r="P420">
        <f>IFERROR(INDEX(リスト!$AE:$AE,MATCH($G420,リスト!$AD:$AD,0)),"")</f>
        <v>28</v>
      </c>
      <c r="Q420" t="str">
        <f>IFERROR(INDEX(リスト!$AH:$AH,MATCH($J420,リスト!$AG:$AG,0)),"")</f>
        <v>JPN</v>
      </c>
      <c r="R420" s="118" t="str">
        <f>IF($B420="","",TEXT(RIGHT($E420,6)*1000+COUNTIF($E$2:$E420,$E420),"000000000"))</f>
        <v>040820001</v>
      </c>
    </row>
    <row r="421" spans="1:18" customFormat="1" x14ac:dyDescent="0.45">
      <c r="A421" t="s">
        <v>23</v>
      </c>
      <c r="B421">
        <v>420</v>
      </c>
      <c r="C421" t="s">
        <v>2188</v>
      </c>
      <c r="D421" t="s">
        <v>2189</v>
      </c>
      <c r="E421">
        <v>20040826</v>
      </c>
      <c r="F421">
        <v>4</v>
      </c>
      <c r="G421" t="s">
        <v>4976</v>
      </c>
      <c r="H421" t="s">
        <v>2911</v>
      </c>
      <c r="I421" t="s">
        <v>1531</v>
      </c>
      <c r="J421" t="s">
        <v>6497</v>
      </c>
      <c r="L421">
        <f>IFERROR(INDEX(所属情報!$E:$E,MATCH(男子登録情報!A421,所属情報!$A:$A,0)),"")</f>
        <v>492232</v>
      </c>
      <c r="M421" t="str">
        <f t="shared" si="18"/>
        <v>白数　脩一郎 (4)</v>
      </c>
      <c r="N421" t="str">
        <f t="shared" si="19"/>
        <v>ｼﾗｽ ﾕｳｲﾁﾛｳ</v>
      </c>
      <c r="O421" t="str">
        <f t="shared" si="20"/>
        <v>SHIRASU Yuichiro (04)</v>
      </c>
      <c r="P421">
        <f>IFERROR(INDEX(リスト!$AE:$AE,MATCH($G421,リスト!$AD:$AD,0)),"")</f>
        <v>27</v>
      </c>
      <c r="Q421" t="str">
        <f>IFERROR(INDEX(リスト!$AH:$AH,MATCH($J421,リスト!$AG:$AG,0)),"")</f>
        <v>JPN</v>
      </c>
      <c r="R421" s="118" t="str">
        <f>IF($B421="","",TEXT(RIGHT($E421,6)*1000+COUNTIF($E$2:$E421,$E421),"000000000"))</f>
        <v>040826001</v>
      </c>
    </row>
    <row r="422" spans="1:18" customFormat="1" x14ac:dyDescent="0.45">
      <c r="A422" t="s">
        <v>23</v>
      </c>
      <c r="B422">
        <v>421</v>
      </c>
      <c r="C422" t="s">
        <v>2190</v>
      </c>
      <c r="D422" t="s">
        <v>2191</v>
      </c>
      <c r="E422">
        <v>20041003</v>
      </c>
      <c r="F422">
        <v>4</v>
      </c>
      <c r="G422" t="s">
        <v>4988</v>
      </c>
      <c r="H422" t="s">
        <v>274</v>
      </c>
      <c r="I422" t="s">
        <v>2912</v>
      </c>
      <c r="J422" t="s">
        <v>6497</v>
      </c>
      <c r="L422">
        <f>IFERROR(INDEX(所属情報!$E:$E,MATCH(男子登録情報!A422,所属情報!$A:$A,0)),"")</f>
        <v>492232</v>
      </c>
      <c r="M422" t="str">
        <f t="shared" si="18"/>
        <v>吉川　喜理 (4)</v>
      </c>
      <c r="N422" t="str">
        <f t="shared" si="19"/>
        <v>ﾖｼｶﾜ ｷﾘ</v>
      </c>
      <c r="O422" t="str">
        <f t="shared" si="20"/>
        <v>YOSHIKAWA Kiri (04)</v>
      </c>
      <c r="P422">
        <f>IFERROR(INDEX(リスト!$AE:$AE,MATCH($G422,リスト!$AD:$AD,0)),"")</f>
        <v>40</v>
      </c>
      <c r="Q422" t="str">
        <f>IFERROR(INDEX(リスト!$AH:$AH,MATCH($J422,リスト!$AG:$AG,0)),"")</f>
        <v>JPN</v>
      </c>
      <c r="R422" s="118" t="str">
        <f>IF($B422="","",TEXT(RIGHT($E422,6)*1000+COUNTIF($E$2:$E422,$E422),"000000000"))</f>
        <v>041003001</v>
      </c>
    </row>
    <row r="423" spans="1:18" customFormat="1" x14ac:dyDescent="0.45">
      <c r="A423" t="s">
        <v>23</v>
      </c>
      <c r="B423">
        <v>422</v>
      </c>
      <c r="C423" t="s">
        <v>2192</v>
      </c>
      <c r="D423" t="s">
        <v>2193</v>
      </c>
      <c r="E423">
        <v>20041122</v>
      </c>
      <c r="F423">
        <v>4</v>
      </c>
      <c r="G423" t="s">
        <v>4975</v>
      </c>
      <c r="H423" t="s">
        <v>536</v>
      </c>
      <c r="I423" t="s">
        <v>2913</v>
      </c>
      <c r="J423" t="s">
        <v>6497</v>
      </c>
      <c r="L423">
        <f>IFERROR(INDEX(所属情報!$E:$E,MATCH(男子登録情報!A423,所属情報!$A:$A,0)),"")</f>
        <v>492232</v>
      </c>
      <c r="M423" t="str">
        <f t="shared" si="18"/>
        <v>浅雄　司 (4)</v>
      </c>
      <c r="N423" t="str">
        <f t="shared" si="19"/>
        <v>ｱｻｵ ﾂｶｻ</v>
      </c>
      <c r="O423" t="str">
        <f t="shared" si="20"/>
        <v>ASAO Tsukasa (04)</v>
      </c>
      <c r="P423">
        <f>IFERROR(INDEX(リスト!$AE:$AE,MATCH($G423,リスト!$AD:$AD,0)),"")</f>
        <v>28</v>
      </c>
      <c r="Q423" t="str">
        <f>IFERROR(INDEX(リスト!$AH:$AH,MATCH($J423,リスト!$AG:$AG,0)),"")</f>
        <v>JPN</v>
      </c>
      <c r="R423" s="118" t="str">
        <f>IF($B423="","",TEXT(RIGHT($E423,6)*1000+COUNTIF($E$2:$E423,$E423),"000000000"))</f>
        <v>041122002</v>
      </c>
    </row>
    <row r="424" spans="1:18" customFormat="1" x14ac:dyDescent="0.45">
      <c r="A424" t="s">
        <v>23</v>
      </c>
      <c r="B424">
        <v>423</v>
      </c>
      <c r="C424" t="s">
        <v>5269</v>
      </c>
      <c r="D424" t="s">
        <v>3356</v>
      </c>
      <c r="E424">
        <v>20060101</v>
      </c>
      <c r="F424">
        <v>3</v>
      </c>
      <c r="G424" t="s">
        <v>4975</v>
      </c>
      <c r="H424" t="s">
        <v>2940</v>
      </c>
      <c r="I424" t="s">
        <v>54</v>
      </c>
      <c r="J424" t="s">
        <v>6497</v>
      </c>
      <c r="L424">
        <f>IFERROR(INDEX(所属情報!$E:$E,MATCH(男子登録情報!A424,所属情報!$A:$A,0)),"")</f>
        <v>492232</v>
      </c>
      <c r="M424" t="str">
        <f t="shared" si="18"/>
        <v>白石　稜 (3)</v>
      </c>
      <c r="N424" t="str">
        <f t="shared" si="19"/>
        <v>ｼﾗｲｼ ﾘｮｳ</v>
      </c>
      <c r="O424" t="str">
        <f t="shared" si="20"/>
        <v>SHIRAISHI Ryo (06)</v>
      </c>
      <c r="P424">
        <f>IFERROR(INDEX(リスト!$AE:$AE,MATCH($G424,リスト!$AD:$AD,0)),"")</f>
        <v>28</v>
      </c>
      <c r="Q424" t="str">
        <f>IFERROR(INDEX(リスト!$AH:$AH,MATCH($J424,リスト!$AG:$AG,0)),"")</f>
        <v>JPN</v>
      </c>
      <c r="R424" s="118" t="str">
        <f>IF($B424="","",TEXT(RIGHT($E424,6)*1000+COUNTIF($E$2:$E424,$E424),"000000000"))</f>
        <v>060101001</v>
      </c>
    </row>
    <row r="425" spans="1:18" customFormat="1" x14ac:dyDescent="0.45">
      <c r="A425" t="s">
        <v>23</v>
      </c>
      <c r="B425">
        <v>424</v>
      </c>
      <c r="C425" t="s">
        <v>3357</v>
      </c>
      <c r="D425" t="s">
        <v>3358</v>
      </c>
      <c r="E425">
        <v>20050819</v>
      </c>
      <c r="F425">
        <v>3</v>
      </c>
      <c r="G425" t="s">
        <v>4975</v>
      </c>
      <c r="H425" t="s">
        <v>4624</v>
      </c>
      <c r="I425" t="s">
        <v>110</v>
      </c>
      <c r="J425" t="s">
        <v>6497</v>
      </c>
      <c r="L425">
        <f>IFERROR(INDEX(所属情報!$E:$E,MATCH(男子登録情報!A425,所属情報!$A:$A,0)),"")</f>
        <v>492232</v>
      </c>
      <c r="M425" t="str">
        <f t="shared" si="18"/>
        <v>設樂　和希 (3)</v>
      </c>
      <c r="N425" t="str">
        <f t="shared" si="19"/>
        <v>ｼﾀﾗ ｶｽﾞｷ</v>
      </c>
      <c r="O425" t="str">
        <f t="shared" si="20"/>
        <v>SHITARA Kazuki (05)</v>
      </c>
      <c r="P425">
        <f>IFERROR(INDEX(リスト!$AE:$AE,MATCH($G425,リスト!$AD:$AD,0)),"")</f>
        <v>28</v>
      </c>
      <c r="Q425" t="str">
        <f>IFERROR(INDEX(リスト!$AH:$AH,MATCH($J425,リスト!$AG:$AG,0)),"")</f>
        <v>JPN</v>
      </c>
      <c r="R425" s="118" t="str">
        <f>IF($B425="","",TEXT(RIGHT($E425,6)*1000+COUNTIF($E$2:$E425,$E425),"000000000"))</f>
        <v>050819001</v>
      </c>
    </row>
    <row r="426" spans="1:18" customFormat="1" x14ac:dyDescent="0.45">
      <c r="A426" t="s">
        <v>23</v>
      </c>
      <c r="B426">
        <v>425</v>
      </c>
      <c r="C426" t="s">
        <v>3359</v>
      </c>
      <c r="D426" t="s">
        <v>3360</v>
      </c>
      <c r="E426">
        <v>20050826</v>
      </c>
      <c r="F426">
        <v>3</v>
      </c>
      <c r="G426" t="s">
        <v>4975</v>
      </c>
      <c r="H426" t="s">
        <v>4625</v>
      </c>
      <c r="I426" t="s">
        <v>177</v>
      </c>
      <c r="J426" t="s">
        <v>6497</v>
      </c>
      <c r="L426">
        <f>IFERROR(INDEX(所属情報!$E:$E,MATCH(男子登録情報!A426,所属情報!$A:$A,0)),"")</f>
        <v>492232</v>
      </c>
      <c r="M426" t="str">
        <f t="shared" si="18"/>
        <v>小幡　丈士 (3)</v>
      </c>
      <c r="N426" t="str">
        <f t="shared" si="19"/>
        <v>ｺﾊﾞﾀ ﾂﾖｼ</v>
      </c>
      <c r="O426" t="str">
        <f t="shared" si="20"/>
        <v>KOBATA Tsuyoshi (05)</v>
      </c>
      <c r="P426">
        <f>IFERROR(INDEX(リスト!$AE:$AE,MATCH($G426,リスト!$AD:$AD,0)),"")</f>
        <v>28</v>
      </c>
      <c r="Q426" t="str">
        <f>IFERROR(INDEX(リスト!$AH:$AH,MATCH($J426,リスト!$AG:$AG,0)),"")</f>
        <v>JPN</v>
      </c>
      <c r="R426" s="118" t="str">
        <f>IF($B426="","",TEXT(RIGHT($E426,6)*1000+COUNTIF($E$2:$E426,$E426),"000000000"))</f>
        <v>050826001</v>
      </c>
    </row>
    <row r="427" spans="1:18" customFormat="1" x14ac:dyDescent="0.45">
      <c r="A427" t="s">
        <v>23</v>
      </c>
      <c r="B427">
        <v>426</v>
      </c>
      <c r="C427" t="s">
        <v>3361</v>
      </c>
      <c r="D427" t="s">
        <v>3362</v>
      </c>
      <c r="E427">
        <v>20051112</v>
      </c>
      <c r="F427">
        <v>3</v>
      </c>
      <c r="G427" t="s">
        <v>4979</v>
      </c>
      <c r="H427" t="s">
        <v>4626</v>
      </c>
      <c r="I427" t="s">
        <v>231</v>
      </c>
      <c r="J427" t="s">
        <v>6497</v>
      </c>
      <c r="L427">
        <f>IFERROR(INDEX(所属情報!$E:$E,MATCH(男子登録情報!A427,所属情報!$A:$A,0)),"")</f>
        <v>492232</v>
      </c>
      <c r="M427" t="str">
        <f t="shared" si="18"/>
        <v>實藤　仁 (3)</v>
      </c>
      <c r="N427" t="str">
        <f t="shared" si="19"/>
        <v>ｻﾈﾌｼﾞ ｼﾞﾝ</v>
      </c>
      <c r="O427" t="str">
        <f t="shared" si="20"/>
        <v>SANEFUJI Jin (05)</v>
      </c>
      <c r="P427">
        <f>IFERROR(INDEX(リスト!$AE:$AE,MATCH($G427,リスト!$AD:$AD,0)),"")</f>
        <v>29</v>
      </c>
      <c r="Q427" t="str">
        <f>IFERROR(INDEX(リスト!$AH:$AH,MATCH($J427,リスト!$AG:$AG,0)),"")</f>
        <v>JPN</v>
      </c>
      <c r="R427" s="118" t="str">
        <f>IF($B427="","",TEXT(RIGHT($E427,6)*1000+COUNTIF($E$2:$E427,$E427),"000000000"))</f>
        <v>051112001</v>
      </c>
    </row>
    <row r="428" spans="1:18" customFormat="1" x14ac:dyDescent="0.45">
      <c r="A428" t="s">
        <v>23</v>
      </c>
      <c r="B428">
        <v>427</v>
      </c>
      <c r="C428" t="s">
        <v>3363</v>
      </c>
      <c r="D428" t="s">
        <v>3364</v>
      </c>
      <c r="E428">
        <v>20050429</v>
      </c>
      <c r="F428">
        <v>3</v>
      </c>
      <c r="G428" t="s">
        <v>5102</v>
      </c>
      <c r="H428" t="s">
        <v>286</v>
      </c>
      <c r="I428" t="s">
        <v>549</v>
      </c>
      <c r="J428" t="s">
        <v>6497</v>
      </c>
      <c r="L428">
        <f>IFERROR(INDEX(所属情報!$E:$E,MATCH(男子登録情報!A428,所属情報!$A:$A,0)),"")</f>
        <v>492232</v>
      </c>
      <c r="M428" t="str">
        <f t="shared" si="18"/>
        <v>河野　隆之介 (3)</v>
      </c>
      <c r="N428" t="str">
        <f t="shared" si="19"/>
        <v>ｺｳﾉ ﾘｭｳﾉｽｹ</v>
      </c>
      <c r="O428" t="str">
        <f t="shared" si="20"/>
        <v>KONO Ryunosuke (05)</v>
      </c>
      <c r="P428">
        <f>IFERROR(INDEX(リスト!$AE:$AE,MATCH($G428,リスト!$AD:$AD,0)),"")</f>
        <v>44</v>
      </c>
      <c r="Q428" t="str">
        <f>IFERROR(INDEX(リスト!$AH:$AH,MATCH($J428,リスト!$AG:$AG,0)),"")</f>
        <v>JPN</v>
      </c>
      <c r="R428" s="118" t="str">
        <f>IF($B428="","",TEXT(RIGHT($E428,6)*1000+COUNTIF($E$2:$E428,$E428),"000000000"))</f>
        <v>050429001</v>
      </c>
    </row>
    <row r="429" spans="1:18" customFormat="1" x14ac:dyDescent="0.45">
      <c r="A429" t="s">
        <v>23</v>
      </c>
      <c r="B429">
        <v>428</v>
      </c>
      <c r="C429" t="s">
        <v>3365</v>
      </c>
      <c r="D429" t="s">
        <v>3366</v>
      </c>
      <c r="E429">
        <v>20050928</v>
      </c>
      <c r="F429">
        <v>3</v>
      </c>
      <c r="G429" t="s">
        <v>5243</v>
      </c>
      <c r="H429" t="s">
        <v>4627</v>
      </c>
      <c r="I429" t="s">
        <v>335</v>
      </c>
      <c r="J429" t="s">
        <v>6497</v>
      </c>
      <c r="L429">
        <f>IFERROR(INDEX(所属情報!$E:$E,MATCH(男子登録情報!A429,所属情報!$A:$A,0)),"")</f>
        <v>492232</v>
      </c>
      <c r="M429" t="str">
        <f t="shared" si="18"/>
        <v>乾　響王 (3)</v>
      </c>
      <c r="N429" t="str">
        <f t="shared" si="19"/>
        <v>ｲﾇｲ ﾋﾋﾞｷ</v>
      </c>
      <c r="O429" t="str">
        <f t="shared" si="20"/>
        <v>INUI Hibiki (05)</v>
      </c>
      <c r="P429">
        <f>IFERROR(INDEX(リスト!$AE:$AE,MATCH($G429,リスト!$AD:$AD,0)),"")</f>
        <v>18</v>
      </c>
      <c r="Q429" t="str">
        <f>IFERROR(INDEX(リスト!$AH:$AH,MATCH($J429,リスト!$AG:$AG,0)),"")</f>
        <v>JPN</v>
      </c>
      <c r="R429" s="118" t="str">
        <f>IF($B429="","",TEXT(RIGHT($E429,6)*1000+COUNTIF($E$2:$E429,$E429),"000000000"))</f>
        <v>050928001</v>
      </c>
    </row>
    <row r="430" spans="1:18" customFormat="1" x14ac:dyDescent="0.45">
      <c r="A430" t="s">
        <v>23</v>
      </c>
      <c r="B430">
        <v>429</v>
      </c>
      <c r="C430" t="s">
        <v>1473</v>
      </c>
      <c r="D430" t="s">
        <v>1474</v>
      </c>
      <c r="E430">
        <v>20050817</v>
      </c>
      <c r="F430">
        <v>3</v>
      </c>
      <c r="G430" t="s">
        <v>4977</v>
      </c>
      <c r="H430" t="s">
        <v>52</v>
      </c>
      <c r="I430" t="s">
        <v>449</v>
      </c>
      <c r="J430" t="s">
        <v>6497</v>
      </c>
      <c r="L430">
        <f>IFERROR(INDEX(所属情報!$E:$E,MATCH(男子登録情報!A430,所属情報!$A:$A,0)),"")</f>
        <v>492232</v>
      </c>
      <c r="M430" t="str">
        <f t="shared" si="18"/>
        <v>伊藤　大輔 (3)</v>
      </c>
      <c r="N430" t="str">
        <f t="shared" si="19"/>
        <v>ｲﾄｳ ﾀﾞｲｽｹ</v>
      </c>
      <c r="O430" t="str">
        <f t="shared" si="20"/>
        <v>ITO Daisuke (05)</v>
      </c>
      <c r="P430">
        <f>IFERROR(INDEX(リスト!$AE:$AE,MATCH($G430,リスト!$AD:$AD,0)),"")</f>
        <v>34</v>
      </c>
      <c r="Q430" t="str">
        <f>IFERROR(INDEX(リスト!$AH:$AH,MATCH($J430,リスト!$AG:$AG,0)),"")</f>
        <v>JPN</v>
      </c>
      <c r="R430" s="118" t="str">
        <f>IF($B430="","",TEXT(RIGHT($E430,6)*1000+COUNTIF($E$2:$E430,$E430),"000000000"))</f>
        <v>050817002</v>
      </c>
    </row>
    <row r="431" spans="1:18" customFormat="1" x14ac:dyDescent="0.45">
      <c r="A431" t="s">
        <v>23</v>
      </c>
      <c r="B431">
        <v>430</v>
      </c>
      <c r="C431" t="s">
        <v>3367</v>
      </c>
      <c r="D431" t="s">
        <v>3368</v>
      </c>
      <c r="E431">
        <v>20060219</v>
      </c>
      <c r="F431">
        <v>3</v>
      </c>
      <c r="G431" t="s">
        <v>4975</v>
      </c>
      <c r="H431" t="s">
        <v>4628</v>
      </c>
      <c r="I431" t="s">
        <v>525</v>
      </c>
      <c r="J431" t="s">
        <v>6497</v>
      </c>
      <c r="L431">
        <f>IFERROR(INDEX(所属情報!$E:$E,MATCH(男子登録情報!A431,所属情報!$A:$A,0)),"")</f>
        <v>492232</v>
      </c>
      <c r="M431" t="str">
        <f t="shared" si="18"/>
        <v>金田　壮平 (3)</v>
      </c>
      <c r="N431" t="str">
        <f t="shared" si="19"/>
        <v>ｶﾅﾀﾞ ｿｳﾍｲ</v>
      </c>
      <c r="O431" t="str">
        <f t="shared" si="20"/>
        <v>KANADA Sohei (06)</v>
      </c>
      <c r="P431">
        <f>IFERROR(INDEX(リスト!$AE:$AE,MATCH($G431,リスト!$AD:$AD,0)),"")</f>
        <v>28</v>
      </c>
      <c r="Q431" t="str">
        <f>IFERROR(INDEX(リスト!$AH:$AH,MATCH($J431,リスト!$AG:$AG,0)),"")</f>
        <v>JPN</v>
      </c>
      <c r="R431" s="118" t="str">
        <f>IF($B431="","",TEXT(RIGHT($E431,6)*1000+COUNTIF($E$2:$E431,$E431),"000000000"))</f>
        <v>060219002</v>
      </c>
    </row>
    <row r="432" spans="1:18" customFormat="1" x14ac:dyDescent="0.45">
      <c r="A432" t="s">
        <v>23</v>
      </c>
      <c r="B432">
        <v>431</v>
      </c>
      <c r="C432" t="s">
        <v>3369</v>
      </c>
      <c r="D432" t="s">
        <v>3370</v>
      </c>
      <c r="E432">
        <v>20060313</v>
      </c>
      <c r="F432">
        <v>3</v>
      </c>
      <c r="G432" t="s">
        <v>5031</v>
      </c>
      <c r="H432" t="s">
        <v>4629</v>
      </c>
      <c r="I432" t="s">
        <v>42</v>
      </c>
      <c r="J432" t="s">
        <v>6497</v>
      </c>
      <c r="L432">
        <f>IFERROR(INDEX(所属情報!$E:$E,MATCH(男子登録情報!A432,所属情報!$A:$A,0)),"")</f>
        <v>492232</v>
      </c>
      <c r="M432" t="str">
        <f t="shared" si="18"/>
        <v>上井　卓巳 (3)</v>
      </c>
      <c r="N432" t="str">
        <f t="shared" si="19"/>
        <v>ｳﾜｲ ﾀｸﾐ</v>
      </c>
      <c r="O432" t="str">
        <f t="shared" si="20"/>
        <v>UWAI Takumi (06)</v>
      </c>
      <c r="P432">
        <f>IFERROR(INDEX(リスト!$AE:$AE,MATCH($G432,リスト!$AD:$AD,0)),"")</f>
        <v>37</v>
      </c>
      <c r="Q432" t="str">
        <f>IFERROR(INDEX(リスト!$AH:$AH,MATCH($J432,リスト!$AG:$AG,0)),"")</f>
        <v>JPN</v>
      </c>
      <c r="R432" s="118" t="str">
        <f>IF($B432="","",TEXT(RIGHT($E432,6)*1000+COUNTIF($E$2:$E432,$E432),"000000000"))</f>
        <v>060313001</v>
      </c>
    </row>
    <row r="433" spans="1:18" customFormat="1" x14ac:dyDescent="0.45">
      <c r="A433" t="s">
        <v>23</v>
      </c>
      <c r="B433">
        <v>432</v>
      </c>
      <c r="C433" t="s">
        <v>3371</v>
      </c>
      <c r="D433" t="s">
        <v>3372</v>
      </c>
      <c r="E433">
        <v>20050423</v>
      </c>
      <c r="F433">
        <v>3</v>
      </c>
      <c r="G433" t="s">
        <v>5270</v>
      </c>
      <c r="H433" t="s">
        <v>4630</v>
      </c>
      <c r="I433" t="s">
        <v>4631</v>
      </c>
      <c r="J433" t="s">
        <v>6497</v>
      </c>
      <c r="L433">
        <f>IFERROR(INDEX(所属情報!$E:$E,MATCH(男子登録情報!A433,所属情報!$A:$A,0)),"")</f>
        <v>492232</v>
      </c>
      <c r="M433" t="str">
        <f t="shared" si="18"/>
        <v>尾下　学 (3)</v>
      </c>
      <c r="N433" t="str">
        <f t="shared" si="19"/>
        <v>ｵｼﾀ ﾏﾅﾌﾞ</v>
      </c>
      <c r="O433" t="str">
        <f t="shared" si="20"/>
        <v>OSHITA Manabu (05)</v>
      </c>
      <c r="P433">
        <f>IFERROR(INDEX(リスト!$AE:$AE,MATCH($G433,リスト!$AD:$AD,0)),"")</f>
        <v>43</v>
      </c>
      <c r="Q433" t="str">
        <f>IFERROR(INDEX(リスト!$AH:$AH,MATCH($J433,リスト!$AG:$AG,0)),"")</f>
        <v>JPN</v>
      </c>
      <c r="R433" s="118" t="str">
        <f>IF($B433="","",TEXT(RIGHT($E433,6)*1000+COUNTIF($E$2:$E433,$E433),"000000000"))</f>
        <v>050423002</v>
      </c>
    </row>
    <row r="434" spans="1:18" customFormat="1" x14ac:dyDescent="0.45">
      <c r="A434" t="s">
        <v>23</v>
      </c>
      <c r="B434">
        <v>433</v>
      </c>
      <c r="C434" t="s">
        <v>3373</v>
      </c>
      <c r="D434" t="s">
        <v>3374</v>
      </c>
      <c r="E434">
        <v>20060307</v>
      </c>
      <c r="F434">
        <v>3</v>
      </c>
      <c r="G434" t="s">
        <v>4978</v>
      </c>
      <c r="H434" t="s">
        <v>4632</v>
      </c>
      <c r="I434" t="s">
        <v>150</v>
      </c>
      <c r="J434" t="s">
        <v>6497</v>
      </c>
      <c r="L434">
        <f>IFERROR(INDEX(所属情報!$E:$E,MATCH(男子登録情報!A434,所属情報!$A:$A,0)),"")</f>
        <v>492232</v>
      </c>
      <c r="M434" t="str">
        <f t="shared" si="18"/>
        <v>福島　直樹 (3)</v>
      </c>
      <c r="N434" t="str">
        <f t="shared" si="19"/>
        <v>ﾌｸｼﾏ ﾅｵｷ</v>
      </c>
      <c r="O434" t="str">
        <f t="shared" si="20"/>
        <v>FUKUSHIMA Naoki (06)</v>
      </c>
      <c r="P434">
        <f>IFERROR(INDEX(リスト!$AE:$AE,MATCH($G434,リスト!$AD:$AD,0)),"")</f>
        <v>30</v>
      </c>
      <c r="Q434" t="str">
        <f>IFERROR(INDEX(リスト!$AH:$AH,MATCH($J434,リスト!$AG:$AG,0)),"")</f>
        <v>JPN</v>
      </c>
      <c r="R434" s="118" t="str">
        <f>IF($B434="","",TEXT(RIGHT($E434,6)*1000+COUNTIF($E$2:$E434,$E434),"000000000"))</f>
        <v>060307001</v>
      </c>
    </row>
    <row r="435" spans="1:18" customFormat="1" x14ac:dyDescent="0.45">
      <c r="A435" t="s">
        <v>23</v>
      </c>
      <c r="B435">
        <v>434</v>
      </c>
      <c r="C435" t="s">
        <v>3375</v>
      </c>
      <c r="D435" t="s">
        <v>3376</v>
      </c>
      <c r="E435">
        <v>20051029</v>
      </c>
      <c r="F435">
        <v>3</v>
      </c>
      <c r="G435" t="s">
        <v>4975</v>
      </c>
      <c r="H435" t="s">
        <v>4633</v>
      </c>
      <c r="I435" t="s">
        <v>603</v>
      </c>
      <c r="J435" t="s">
        <v>6497</v>
      </c>
      <c r="L435">
        <f>IFERROR(INDEX(所属情報!$E:$E,MATCH(男子登録情報!A435,所属情報!$A:$A,0)),"")</f>
        <v>492232</v>
      </c>
      <c r="M435" t="str">
        <f t="shared" si="18"/>
        <v>橋口　孟史 (3)</v>
      </c>
      <c r="N435" t="str">
        <f t="shared" si="19"/>
        <v>ﾊｼｸﾞﾁ ﾀｹｼ</v>
      </c>
      <c r="O435" t="str">
        <f t="shared" si="20"/>
        <v>HASHIGUCHI Takeshi (05)</v>
      </c>
      <c r="P435">
        <f>IFERROR(INDEX(リスト!$AE:$AE,MATCH($G435,リスト!$AD:$AD,0)),"")</f>
        <v>28</v>
      </c>
      <c r="Q435" t="str">
        <f>IFERROR(INDEX(リスト!$AH:$AH,MATCH($J435,リスト!$AG:$AG,0)),"")</f>
        <v>JPN</v>
      </c>
      <c r="R435" s="118" t="str">
        <f>IF($B435="","",TEXT(RIGHT($E435,6)*1000+COUNTIF($E$2:$E435,$E435),"000000000"))</f>
        <v>051029001</v>
      </c>
    </row>
    <row r="436" spans="1:18" customFormat="1" x14ac:dyDescent="0.45">
      <c r="A436" t="s">
        <v>23</v>
      </c>
      <c r="B436">
        <v>435</v>
      </c>
      <c r="C436" t="s">
        <v>3400</v>
      </c>
      <c r="D436" t="s">
        <v>3377</v>
      </c>
      <c r="E436">
        <v>20050430</v>
      </c>
      <c r="F436">
        <v>3</v>
      </c>
      <c r="G436" t="s">
        <v>4975</v>
      </c>
      <c r="H436" t="s">
        <v>4634</v>
      </c>
      <c r="I436" t="s">
        <v>301</v>
      </c>
      <c r="J436" t="s">
        <v>6497</v>
      </c>
      <c r="L436">
        <f>IFERROR(INDEX(所属情報!$E:$E,MATCH(男子登録情報!A436,所属情報!$A:$A,0)),"")</f>
        <v>492232</v>
      </c>
      <c r="M436" t="str">
        <f t="shared" si="18"/>
        <v>室田　篤季 (3)</v>
      </c>
      <c r="N436" t="str">
        <f t="shared" si="19"/>
        <v>ﾑﾛﾀ ｱﾂｷ</v>
      </c>
      <c r="O436" t="str">
        <f t="shared" si="20"/>
        <v>MUROTA Atsuki (05)</v>
      </c>
      <c r="P436">
        <f>IFERROR(INDEX(リスト!$AE:$AE,MATCH($G436,リスト!$AD:$AD,0)),"")</f>
        <v>28</v>
      </c>
      <c r="Q436" t="str">
        <f>IFERROR(INDEX(リスト!$AH:$AH,MATCH($J436,リスト!$AG:$AG,0)),"")</f>
        <v>JPN</v>
      </c>
      <c r="R436" s="118" t="str">
        <f>IF($B436="","",TEXT(RIGHT($E436,6)*1000+COUNTIF($E$2:$E436,$E436),"000000000"))</f>
        <v>050430002</v>
      </c>
    </row>
    <row r="437" spans="1:18" customFormat="1" x14ac:dyDescent="0.45">
      <c r="A437" t="s">
        <v>23</v>
      </c>
      <c r="B437">
        <v>436</v>
      </c>
      <c r="C437" t="s">
        <v>3378</v>
      </c>
      <c r="D437" t="s">
        <v>3379</v>
      </c>
      <c r="E437">
        <v>20040407</v>
      </c>
      <c r="F437">
        <v>3</v>
      </c>
      <c r="G437" t="s">
        <v>4984</v>
      </c>
      <c r="H437" t="s">
        <v>1375</v>
      </c>
      <c r="I437" t="s">
        <v>253</v>
      </c>
      <c r="J437" t="s">
        <v>6497</v>
      </c>
      <c r="L437">
        <f>IFERROR(INDEX(所属情報!$E:$E,MATCH(男子登録情報!A437,所属情報!$A:$A,0)),"")</f>
        <v>492232</v>
      </c>
      <c r="M437" t="str">
        <f t="shared" si="18"/>
        <v>横田　知宏 (3)</v>
      </c>
      <c r="N437" t="str">
        <f t="shared" si="19"/>
        <v>ﾖｺﾀ ﾄﾓﾋﾛ</v>
      </c>
      <c r="O437" t="str">
        <f t="shared" si="20"/>
        <v>YOKOTA Tomohiro (04)</v>
      </c>
      <c r="P437">
        <f>IFERROR(INDEX(リスト!$AE:$AE,MATCH($G437,リスト!$AD:$AD,0)),"")</f>
        <v>49</v>
      </c>
      <c r="Q437" t="str">
        <f>IFERROR(INDEX(リスト!$AH:$AH,MATCH($J437,リスト!$AG:$AG,0)),"")</f>
        <v>JPN</v>
      </c>
      <c r="R437" s="118" t="str">
        <f>IF($B437="","",TEXT(RIGHT($E437,6)*1000+COUNTIF($E$2:$E437,$E437),"000000000"))</f>
        <v>040407001</v>
      </c>
    </row>
    <row r="438" spans="1:18" customFormat="1" x14ac:dyDescent="0.45">
      <c r="A438" t="s">
        <v>23</v>
      </c>
      <c r="B438">
        <v>437</v>
      </c>
      <c r="C438" t="s">
        <v>3380</v>
      </c>
      <c r="D438" t="s">
        <v>3381</v>
      </c>
      <c r="E438">
        <v>20050527</v>
      </c>
      <c r="F438">
        <v>3</v>
      </c>
      <c r="G438" t="s">
        <v>4988</v>
      </c>
      <c r="H438" t="s">
        <v>4635</v>
      </c>
      <c r="I438" t="s">
        <v>4636</v>
      </c>
      <c r="J438" t="s">
        <v>6497</v>
      </c>
      <c r="L438">
        <f>IFERROR(INDEX(所属情報!$E:$E,MATCH(男子登録情報!A438,所属情報!$A:$A,0)),"")</f>
        <v>492232</v>
      </c>
      <c r="M438" t="str">
        <f t="shared" si="18"/>
        <v>梶山　陽桜 (3)</v>
      </c>
      <c r="N438" t="str">
        <f t="shared" si="19"/>
        <v>ｶｼﾞﾔﾏ ﾋｮｳ</v>
      </c>
      <c r="O438" t="str">
        <f t="shared" si="20"/>
        <v>KAJIYAMA Hyo (05)</v>
      </c>
      <c r="P438">
        <f>IFERROR(INDEX(リスト!$AE:$AE,MATCH($G438,リスト!$AD:$AD,0)),"")</f>
        <v>40</v>
      </c>
      <c r="Q438" t="str">
        <f>IFERROR(INDEX(リスト!$AH:$AH,MATCH($J438,リスト!$AG:$AG,0)),"")</f>
        <v>JPN</v>
      </c>
      <c r="R438" s="118" t="str">
        <f>IF($B438="","",TEXT(RIGHT($E438,6)*1000+COUNTIF($E$2:$E438,$E438),"000000000"))</f>
        <v>050527002</v>
      </c>
    </row>
    <row r="439" spans="1:18" customFormat="1" x14ac:dyDescent="0.45">
      <c r="A439" t="s">
        <v>23</v>
      </c>
      <c r="B439">
        <v>438</v>
      </c>
      <c r="C439" t="s">
        <v>3382</v>
      </c>
      <c r="D439" t="s">
        <v>3383</v>
      </c>
      <c r="E439">
        <v>20050421</v>
      </c>
      <c r="F439">
        <v>3</v>
      </c>
      <c r="G439" t="s">
        <v>5119</v>
      </c>
      <c r="H439" t="s">
        <v>221</v>
      </c>
      <c r="I439" t="s">
        <v>36</v>
      </c>
      <c r="J439" t="s">
        <v>6497</v>
      </c>
      <c r="L439">
        <f>IFERROR(INDEX(所属情報!$E:$E,MATCH(男子登録情報!A439,所属情報!$A:$A,0)),"")</f>
        <v>492232</v>
      </c>
      <c r="M439" t="str">
        <f t="shared" si="18"/>
        <v>渡邊　晴葵 (3)</v>
      </c>
      <c r="N439" t="str">
        <f t="shared" si="19"/>
        <v>ﾜﾀﾅﾍﾞ ﾊﾙｷ</v>
      </c>
      <c r="O439" t="str">
        <f t="shared" si="20"/>
        <v>WATANABE Haruki (05)</v>
      </c>
      <c r="P439">
        <f>IFERROR(INDEX(リスト!$AE:$AE,MATCH($G439,リスト!$AD:$AD,0)),"")</f>
        <v>38</v>
      </c>
      <c r="Q439" t="str">
        <f>IFERROR(INDEX(リスト!$AH:$AH,MATCH($J439,リスト!$AG:$AG,0)),"")</f>
        <v>JPN</v>
      </c>
      <c r="R439" s="118" t="str">
        <f>IF($B439="","",TEXT(RIGHT($E439,6)*1000+COUNTIF($E$2:$E439,$E439),"000000000"))</f>
        <v>050421001</v>
      </c>
    </row>
    <row r="440" spans="1:18" customFormat="1" x14ac:dyDescent="0.45">
      <c r="A440" t="s">
        <v>23</v>
      </c>
      <c r="B440">
        <v>439</v>
      </c>
      <c r="C440" t="s">
        <v>3384</v>
      </c>
      <c r="D440" t="s">
        <v>3385</v>
      </c>
      <c r="E440">
        <v>20050923</v>
      </c>
      <c r="F440">
        <v>3</v>
      </c>
      <c r="G440" t="s">
        <v>4982</v>
      </c>
      <c r="H440" t="s">
        <v>4637</v>
      </c>
      <c r="I440" t="s">
        <v>383</v>
      </c>
      <c r="J440" t="s">
        <v>6497</v>
      </c>
      <c r="L440">
        <f>IFERROR(INDEX(所属情報!$E:$E,MATCH(男子登録情報!A440,所属情報!$A:$A,0)),"")</f>
        <v>492232</v>
      </c>
      <c r="M440" t="str">
        <f t="shared" si="18"/>
        <v>和久　純也 (3)</v>
      </c>
      <c r="N440" t="str">
        <f t="shared" si="19"/>
        <v>ﾜｸ ｼﾞｭﾝﾔ</v>
      </c>
      <c r="O440" t="str">
        <f t="shared" si="20"/>
        <v>WAKU Junya (05)</v>
      </c>
      <c r="P440">
        <f>IFERROR(INDEX(リスト!$AE:$AE,MATCH($G440,リスト!$AD:$AD,0)),"")</f>
        <v>26</v>
      </c>
      <c r="Q440" t="str">
        <f>IFERROR(INDEX(リスト!$AH:$AH,MATCH($J440,リスト!$AG:$AG,0)),"")</f>
        <v>JPN</v>
      </c>
      <c r="R440" s="118" t="str">
        <f>IF($B440="","",TEXT(RIGHT($E440,6)*1000+COUNTIF($E$2:$E440,$E440),"000000000"))</f>
        <v>050923001</v>
      </c>
    </row>
    <row r="441" spans="1:18" customFormat="1" x14ac:dyDescent="0.45">
      <c r="A441" t="s">
        <v>23</v>
      </c>
      <c r="B441">
        <v>440</v>
      </c>
      <c r="C441" t="s">
        <v>3386</v>
      </c>
      <c r="D441" t="s">
        <v>3387</v>
      </c>
      <c r="E441">
        <v>20050517</v>
      </c>
      <c r="F441">
        <v>3</v>
      </c>
      <c r="G441" t="s">
        <v>4976</v>
      </c>
      <c r="H441" t="s">
        <v>4638</v>
      </c>
      <c r="I441" t="s">
        <v>42</v>
      </c>
      <c r="J441" t="s">
        <v>6497</v>
      </c>
      <c r="L441">
        <f>IFERROR(INDEX(所属情報!$E:$E,MATCH(男子登録情報!A441,所属情報!$A:$A,0)),"")</f>
        <v>492232</v>
      </c>
      <c r="M441" t="str">
        <f t="shared" si="18"/>
        <v>妻鹿　匠 (3)</v>
      </c>
      <c r="N441" t="str">
        <f t="shared" si="19"/>
        <v>ﾒｶﾞ ﾀｸﾐ</v>
      </c>
      <c r="O441" t="str">
        <f t="shared" si="20"/>
        <v>MEGA Takumi (05)</v>
      </c>
      <c r="P441">
        <f>IFERROR(INDEX(リスト!$AE:$AE,MATCH($G441,リスト!$AD:$AD,0)),"")</f>
        <v>27</v>
      </c>
      <c r="Q441" t="str">
        <f>IFERROR(INDEX(リスト!$AH:$AH,MATCH($J441,リスト!$AG:$AG,0)),"")</f>
        <v>JPN</v>
      </c>
      <c r="R441" s="118" t="str">
        <f>IF($B441="","",TEXT(RIGHT($E441,6)*1000+COUNTIF($E$2:$E441,$E441),"000000000"))</f>
        <v>050517001</v>
      </c>
    </row>
    <row r="442" spans="1:18" customFormat="1" x14ac:dyDescent="0.45">
      <c r="A442" t="s">
        <v>23</v>
      </c>
      <c r="B442">
        <v>441</v>
      </c>
      <c r="C442" t="s">
        <v>3388</v>
      </c>
      <c r="D442" t="s">
        <v>3389</v>
      </c>
      <c r="E442">
        <v>20050907</v>
      </c>
      <c r="F442">
        <v>3</v>
      </c>
      <c r="G442" t="s">
        <v>4975</v>
      </c>
      <c r="H442" t="s">
        <v>4639</v>
      </c>
      <c r="I442" t="s">
        <v>4640</v>
      </c>
      <c r="J442" t="s">
        <v>6497</v>
      </c>
      <c r="L442">
        <f>IFERROR(INDEX(所属情報!$E:$E,MATCH(男子登録情報!A442,所属情報!$A:$A,0)),"")</f>
        <v>492232</v>
      </c>
      <c r="M442" t="str">
        <f t="shared" si="18"/>
        <v>羅　真葉 (3)</v>
      </c>
      <c r="N442" t="str">
        <f t="shared" si="19"/>
        <v>ﾗ ｼﾝﾊﾞ</v>
      </c>
      <c r="O442" t="str">
        <f t="shared" si="20"/>
        <v>RA Shimba (05)</v>
      </c>
      <c r="P442">
        <f>IFERROR(INDEX(リスト!$AE:$AE,MATCH($G442,リスト!$AD:$AD,0)),"")</f>
        <v>28</v>
      </c>
      <c r="Q442" t="str">
        <f>IFERROR(INDEX(リスト!$AH:$AH,MATCH($J442,リスト!$AG:$AG,0)),"")</f>
        <v>JPN</v>
      </c>
      <c r="R442" s="118" t="str">
        <f>IF($B442="","",TEXT(RIGHT($E442,6)*1000+COUNTIF($E$2:$E442,$E442),"000000000"))</f>
        <v>050907003</v>
      </c>
    </row>
    <row r="443" spans="1:18" customFormat="1" x14ac:dyDescent="0.45">
      <c r="A443" t="s">
        <v>23</v>
      </c>
      <c r="B443">
        <v>442</v>
      </c>
      <c r="C443" t="s">
        <v>3390</v>
      </c>
      <c r="D443" t="s">
        <v>3391</v>
      </c>
      <c r="E443">
        <v>20040617</v>
      </c>
      <c r="F443">
        <v>3</v>
      </c>
      <c r="G443" t="s">
        <v>4975</v>
      </c>
      <c r="H443" t="s">
        <v>279</v>
      </c>
      <c r="I443" t="s">
        <v>178</v>
      </c>
      <c r="J443" t="s">
        <v>6497</v>
      </c>
      <c r="L443">
        <f>IFERROR(INDEX(所属情報!$E:$E,MATCH(男子登録情報!A443,所属情報!$A:$A,0)),"")</f>
        <v>492232</v>
      </c>
      <c r="M443" t="str">
        <f t="shared" si="18"/>
        <v>平野　歩 (3)</v>
      </c>
      <c r="N443" t="str">
        <f t="shared" si="19"/>
        <v>ﾋﾗﾉ ｱﾕﾑ</v>
      </c>
      <c r="O443" t="str">
        <f t="shared" si="20"/>
        <v>HIRANO Ayumu (04)</v>
      </c>
      <c r="P443">
        <f>IFERROR(INDEX(リスト!$AE:$AE,MATCH($G443,リスト!$AD:$AD,0)),"")</f>
        <v>28</v>
      </c>
      <c r="Q443" t="str">
        <f>IFERROR(INDEX(リスト!$AH:$AH,MATCH($J443,リスト!$AG:$AG,0)),"")</f>
        <v>JPN</v>
      </c>
      <c r="R443" s="118" t="str">
        <f>IF($B443="","",TEXT(RIGHT($E443,6)*1000+COUNTIF($E$2:$E443,$E443),"000000000"))</f>
        <v>040617003</v>
      </c>
    </row>
    <row r="444" spans="1:18" customFormat="1" x14ac:dyDescent="0.45">
      <c r="A444" t="s">
        <v>23</v>
      </c>
      <c r="B444">
        <v>443</v>
      </c>
      <c r="C444" t="s">
        <v>3392</v>
      </c>
      <c r="D444" t="s">
        <v>3393</v>
      </c>
      <c r="E444">
        <v>20050817</v>
      </c>
      <c r="F444">
        <v>3</v>
      </c>
      <c r="G444" t="s">
        <v>4975</v>
      </c>
      <c r="H444" t="s">
        <v>4641</v>
      </c>
      <c r="I444" t="s">
        <v>502</v>
      </c>
      <c r="J444" t="s">
        <v>6497</v>
      </c>
      <c r="L444">
        <f>IFERROR(INDEX(所属情報!$E:$E,MATCH(男子登録情報!A444,所属情報!$A:$A,0)),"")</f>
        <v>492232</v>
      </c>
      <c r="M444" t="str">
        <f t="shared" si="18"/>
        <v>下元　謙 (3)</v>
      </c>
      <c r="N444" t="str">
        <f t="shared" si="19"/>
        <v>ｼﾓﾓﾄ ｹﾝ</v>
      </c>
      <c r="O444" t="str">
        <f t="shared" si="20"/>
        <v>SHIMOMOTO Ken (05)</v>
      </c>
      <c r="P444">
        <f>IFERROR(INDEX(リスト!$AE:$AE,MATCH($G444,リスト!$AD:$AD,0)),"")</f>
        <v>28</v>
      </c>
      <c r="Q444" t="str">
        <f>IFERROR(INDEX(リスト!$AH:$AH,MATCH($J444,リスト!$AG:$AG,0)),"")</f>
        <v>JPN</v>
      </c>
      <c r="R444" s="118" t="str">
        <f>IF($B444="","",TEXT(RIGHT($E444,6)*1000+COUNTIF($E$2:$E444,$E444),"000000000"))</f>
        <v>050817003</v>
      </c>
    </row>
    <row r="445" spans="1:18" customFormat="1" x14ac:dyDescent="0.45">
      <c r="A445" t="s">
        <v>23</v>
      </c>
      <c r="B445">
        <v>444</v>
      </c>
      <c r="C445" t="s">
        <v>3394</v>
      </c>
      <c r="D445" t="s">
        <v>3395</v>
      </c>
      <c r="E445">
        <v>20060313</v>
      </c>
      <c r="F445">
        <v>3</v>
      </c>
      <c r="G445" t="s">
        <v>4983</v>
      </c>
      <c r="H445" t="s">
        <v>4642</v>
      </c>
      <c r="I445" t="s">
        <v>4643</v>
      </c>
      <c r="J445" t="s">
        <v>6497</v>
      </c>
      <c r="L445">
        <f>IFERROR(INDEX(所属情報!$E:$E,MATCH(男子登録情報!A445,所属情報!$A:$A,0)),"")</f>
        <v>492232</v>
      </c>
      <c r="M445" t="str">
        <f t="shared" si="18"/>
        <v>久田　竜士 (3)</v>
      </c>
      <c r="N445" t="str">
        <f t="shared" si="19"/>
        <v>ﾋｻﾀﾞ ﾘｭｳｼ</v>
      </c>
      <c r="O445" t="str">
        <f t="shared" si="20"/>
        <v>HISADA Ryushi (06)</v>
      </c>
      <c r="P445">
        <f>IFERROR(INDEX(リスト!$AE:$AE,MATCH($G445,リスト!$AD:$AD,0)),"")</f>
        <v>23</v>
      </c>
      <c r="Q445" t="str">
        <f>IFERROR(INDEX(リスト!$AH:$AH,MATCH($J445,リスト!$AG:$AG,0)),"")</f>
        <v>JPN</v>
      </c>
      <c r="R445" s="118" t="str">
        <f>IF($B445="","",TEXT(RIGHT($E445,6)*1000+COUNTIF($E$2:$E445,$E445),"000000000"))</f>
        <v>060313002</v>
      </c>
    </row>
    <row r="446" spans="1:18" customFormat="1" x14ac:dyDescent="0.45">
      <c r="A446" t="s">
        <v>23</v>
      </c>
      <c r="B446">
        <v>445</v>
      </c>
      <c r="C446" t="s">
        <v>3396</v>
      </c>
      <c r="D446" t="s">
        <v>3397</v>
      </c>
      <c r="E446">
        <v>20051122</v>
      </c>
      <c r="F446">
        <v>3</v>
      </c>
      <c r="G446" t="s">
        <v>4976</v>
      </c>
      <c r="H446" t="s">
        <v>2999</v>
      </c>
      <c r="I446" t="s">
        <v>222</v>
      </c>
      <c r="J446" t="s">
        <v>6497</v>
      </c>
      <c r="L446">
        <f>IFERROR(INDEX(所属情報!$E:$E,MATCH(男子登録情報!A446,所属情報!$A:$A,0)),"")</f>
        <v>492232</v>
      </c>
      <c r="M446" t="str">
        <f t="shared" si="18"/>
        <v>脇本　祥太 (3)</v>
      </c>
      <c r="N446" t="str">
        <f t="shared" si="19"/>
        <v>ﾜｷﾓﾄ ｼｮｳﾀ</v>
      </c>
      <c r="O446" t="str">
        <f t="shared" si="20"/>
        <v>WAKIMOTO Shota (05)</v>
      </c>
      <c r="P446">
        <f>IFERROR(INDEX(リスト!$AE:$AE,MATCH($G446,リスト!$AD:$AD,0)),"")</f>
        <v>27</v>
      </c>
      <c r="Q446" t="str">
        <f>IFERROR(INDEX(リスト!$AH:$AH,MATCH($J446,リスト!$AG:$AG,0)),"")</f>
        <v>JPN</v>
      </c>
      <c r="R446" s="118" t="str">
        <f>IF($B446="","",TEXT(RIGHT($E446,6)*1000+COUNTIF($E$2:$E446,$E446),"000000000"))</f>
        <v>051122002</v>
      </c>
    </row>
    <row r="447" spans="1:18" customFormat="1" x14ac:dyDescent="0.45">
      <c r="A447" t="s">
        <v>23</v>
      </c>
      <c r="B447">
        <v>446</v>
      </c>
      <c r="C447" t="s">
        <v>3398</v>
      </c>
      <c r="D447" t="s">
        <v>3399</v>
      </c>
      <c r="E447">
        <v>20050810</v>
      </c>
      <c r="F447">
        <v>3</v>
      </c>
      <c r="G447" t="s">
        <v>4977</v>
      </c>
      <c r="H447" t="s">
        <v>4644</v>
      </c>
      <c r="I447" t="s">
        <v>4645</v>
      </c>
      <c r="J447" t="s">
        <v>6497</v>
      </c>
      <c r="L447">
        <f>IFERROR(INDEX(所属情報!$E:$E,MATCH(男子登録情報!A447,所属情報!$A:$A,0)),"")</f>
        <v>492232</v>
      </c>
      <c r="M447" t="str">
        <f t="shared" si="18"/>
        <v>日高　雅康 (3)</v>
      </c>
      <c r="N447" t="str">
        <f t="shared" si="19"/>
        <v>ﾋﾀﾞｶ ﾏｻﾔｽ</v>
      </c>
      <c r="O447" t="str">
        <f t="shared" si="20"/>
        <v>HIDAKA Masayasu (05)</v>
      </c>
      <c r="P447">
        <f>IFERROR(INDEX(リスト!$AE:$AE,MATCH($G447,リスト!$AD:$AD,0)),"")</f>
        <v>34</v>
      </c>
      <c r="Q447" t="str">
        <f>IFERROR(INDEX(リスト!$AH:$AH,MATCH($J447,リスト!$AG:$AG,0)),"")</f>
        <v>JPN</v>
      </c>
      <c r="R447" s="118" t="str">
        <f>IF($B447="","",TEXT(RIGHT($E447,6)*1000+COUNTIF($E$2:$E447,$E447),"000000000"))</f>
        <v>050810002</v>
      </c>
    </row>
    <row r="448" spans="1:18" customFormat="1" x14ac:dyDescent="0.45">
      <c r="A448" t="s">
        <v>23</v>
      </c>
      <c r="B448">
        <v>447</v>
      </c>
      <c r="C448" t="s">
        <v>3401</v>
      </c>
      <c r="D448" t="s">
        <v>3402</v>
      </c>
      <c r="E448">
        <v>20051214</v>
      </c>
      <c r="F448">
        <v>3</v>
      </c>
      <c r="G448" t="s">
        <v>4975</v>
      </c>
      <c r="H448" t="s">
        <v>115</v>
      </c>
      <c r="I448" t="s">
        <v>116</v>
      </c>
      <c r="J448" t="s">
        <v>6497</v>
      </c>
      <c r="L448">
        <f>IFERROR(INDEX(所属情報!$E:$E,MATCH(男子登録情報!A448,所属情報!$A:$A,0)),"")</f>
        <v>492232</v>
      </c>
      <c r="M448" t="str">
        <f t="shared" si="18"/>
        <v>石井　璃玖斗 (3)</v>
      </c>
      <c r="N448" t="str">
        <f t="shared" si="19"/>
        <v>ｲｼｲ ﾘｸﾄ</v>
      </c>
      <c r="O448" t="str">
        <f t="shared" si="20"/>
        <v>ISHII Rikuto (05)</v>
      </c>
      <c r="P448">
        <f>IFERROR(INDEX(リスト!$AE:$AE,MATCH($G448,リスト!$AD:$AD,0)),"")</f>
        <v>28</v>
      </c>
      <c r="Q448" t="str">
        <f>IFERROR(INDEX(リスト!$AH:$AH,MATCH($J448,リスト!$AG:$AG,0)),"")</f>
        <v>JPN</v>
      </c>
      <c r="R448" s="118" t="str">
        <f>IF($B448="","",TEXT(RIGHT($E448,6)*1000+COUNTIF($E$2:$E448,$E448),"000000000"))</f>
        <v>051214001</v>
      </c>
    </row>
    <row r="449" spans="1:18" customFormat="1" x14ac:dyDescent="0.45">
      <c r="A449" t="s">
        <v>23</v>
      </c>
      <c r="B449">
        <v>448</v>
      </c>
      <c r="C449" t="s">
        <v>3403</v>
      </c>
      <c r="D449" t="s">
        <v>3404</v>
      </c>
      <c r="E449">
        <v>20040406</v>
      </c>
      <c r="F449">
        <v>3</v>
      </c>
      <c r="G449" t="s">
        <v>4975</v>
      </c>
      <c r="H449" t="s">
        <v>198</v>
      </c>
      <c r="I449" t="s">
        <v>152</v>
      </c>
      <c r="J449" t="s">
        <v>6497</v>
      </c>
      <c r="L449">
        <f>IFERROR(INDEX(所属情報!$E:$E,MATCH(男子登録情報!A449,所属情報!$A:$A,0)),"")</f>
        <v>492232</v>
      </c>
      <c r="M449" t="str">
        <f t="shared" si="18"/>
        <v>中山　輝 (3)</v>
      </c>
      <c r="N449" t="str">
        <f t="shared" si="19"/>
        <v>ﾅｶﾔﾏ ﾋｶﾙ</v>
      </c>
      <c r="O449" t="str">
        <f t="shared" si="20"/>
        <v>NAKAYAMA Hikaru (04)</v>
      </c>
      <c r="P449">
        <f>IFERROR(INDEX(リスト!$AE:$AE,MATCH($G449,リスト!$AD:$AD,0)),"")</f>
        <v>28</v>
      </c>
      <c r="Q449" t="str">
        <f>IFERROR(INDEX(リスト!$AH:$AH,MATCH($J449,リスト!$AG:$AG,0)),"")</f>
        <v>JPN</v>
      </c>
      <c r="R449" s="118" t="str">
        <f>IF($B449="","",TEXT(RIGHT($E449,6)*1000+COUNTIF($E$2:$E449,$E449),"000000000"))</f>
        <v>040406001</v>
      </c>
    </row>
    <row r="450" spans="1:18" customFormat="1" x14ac:dyDescent="0.45">
      <c r="A450" t="s">
        <v>23</v>
      </c>
      <c r="B450">
        <v>449</v>
      </c>
      <c r="C450" t="s">
        <v>3405</v>
      </c>
      <c r="D450" t="s">
        <v>3406</v>
      </c>
      <c r="E450">
        <v>20050812</v>
      </c>
      <c r="F450">
        <v>3</v>
      </c>
      <c r="G450" t="s">
        <v>4982</v>
      </c>
      <c r="H450" t="s">
        <v>2981</v>
      </c>
      <c r="I450" t="s">
        <v>4646</v>
      </c>
      <c r="J450" t="s">
        <v>6497</v>
      </c>
      <c r="L450">
        <f>IFERROR(INDEX(所属情報!$E:$E,MATCH(男子登録情報!A450,所属情報!$A:$A,0)),"")</f>
        <v>492232</v>
      </c>
      <c r="M450" t="str">
        <f t="shared" si="18"/>
        <v>片山　堅友 (3)</v>
      </c>
      <c r="N450" t="str">
        <f t="shared" si="19"/>
        <v>ｶﾀﾔﾏ ｹﾝﾕｳ</v>
      </c>
      <c r="O450" t="str">
        <f t="shared" si="20"/>
        <v>KATAYAMA Kenyu (05)</v>
      </c>
      <c r="P450">
        <f>IFERROR(INDEX(リスト!$AE:$AE,MATCH($G450,リスト!$AD:$AD,0)),"")</f>
        <v>26</v>
      </c>
      <c r="Q450" t="str">
        <f>IFERROR(INDEX(リスト!$AH:$AH,MATCH($J450,リスト!$AG:$AG,0)),"")</f>
        <v>JPN</v>
      </c>
      <c r="R450" s="118" t="str">
        <f>IF($B450="","",TEXT(RIGHT($E450,6)*1000+COUNTIF($E$2:$E450,$E450),"000000000"))</f>
        <v>050812002</v>
      </c>
    </row>
    <row r="451" spans="1:18" customFormat="1" x14ac:dyDescent="0.45">
      <c r="A451" t="s">
        <v>23</v>
      </c>
      <c r="B451">
        <v>450</v>
      </c>
      <c r="C451" t="s">
        <v>3407</v>
      </c>
      <c r="D451" t="s">
        <v>3408</v>
      </c>
      <c r="E451">
        <v>20040715</v>
      </c>
      <c r="F451">
        <v>4</v>
      </c>
      <c r="G451" t="s">
        <v>4975</v>
      </c>
      <c r="H451" t="s">
        <v>328</v>
      </c>
      <c r="I451" t="s">
        <v>78</v>
      </c>
      <c r="J451" t="s">
        <v>6497</v>
      </c>
      <c r="L451">
        <f>IFERROR(INDEX(所属情報!$E:$E,MATCH(男子登録情報!A451,所属情報!$A:$A,0)),"")</f>
        <v>492232</v>
      </c>
      <c r="M451" t="str">
        <f t="shared" ref="M451:M514" si="21">$C451&amp;" "&amp;"("&amp;$F451&amp;")"</f>
        <v>藤井　大智 (4)</v>
      </c>
      <c r="N451" t="str">
        <f t="shared" ref="N451:N514" si="22">$D451</f>
        <v>ﾌｼﾞｲ ﾀｲﾁ</v>
      </c>
      <c r="O451" t="str">
        <f t="shared" ref="O451:O514" si="23">$H451&amp;" "&amp;$I451&amp;" "&amp;"("&amp;MID($E451,3,2)&amp;")"</f>
        <v>FUJII Taichi (04)</v>
      </c>
      <c r="P451">
        <f>IFERROR(INDEX(リスト!$AE:$AE,MATCH($G451,リスト!$AD:$AD,0)),"")</f>
        <v>28</v>
      </c>
      <c r="Q451" t="str">
        <f>IFERROR(INDEX(リスト!$AH:$AH,MATCH($J451,リスト!$AG:$AG,0)),"")</f>
        <v>JPN</v>
      </c>
      <c r="R451" s="118" t="str">
        <f>IF($B451="","",TEXT(RIGHT($E451,6)*1000+COUNTIF($E$2:$E451,$E451),"000000000"))</f>
        <v>040715001</v>
      </c>
    </row>
    <row r="452" spans="1:18" customFormat="1" x14ac:dyDescent="0.45">
      <c r="A452" t="s">
        <v>23</v>
      </c>
      <c r="B452">
        <v>451</v>
      </c>
      <c r="C452" t="s">
        <v>3409</v>
      </c>
      <c r="D452" t="s">
        <v>3410</v>
      </c>
      <c r="E452">
        <v>20041218</v>
      </c>
      <c r="F452">
        <v>3</v>
      </c>
      <c r="G452" t="s">
        <v>4975</v>
      </c>
      <c r="H452" t="s">
        <v>4630</v>
      </c>
      <c r="I452" t="s">
        <v>161</v>
      </c>
      <c r="J452" t="s">
        <v>6497</v>
      </c>
      <c r="L452">
        <f>IFERROR(INDEX(所属情報!$E:$E,MATCH(男子登録情報!A452,所属情報!$A:$A,0)),"")</f>
        <v>492232</v>
      </c>
      <c r="M452" t="str">
        <f t="shared" si="21"/>
        <v>大下　潤 (3)</v>
      </c>
      <c r="N452" t="str">
        <f t="shared" si="22"/>
        <v>ｵｵｼﾀ ｼﾞｭﾝ</v>
      </c>
      <c r="O452" t="str">
        <f t="shared" si="23"/>
        <v>OSHITA Jun (04)</v>
      </c>
      <c r="P452">
        <f>IFERROR(INDEX(リスト!$AE:$AE,MATCH($G452,リスト!$AD:$AD,0)),"")</f>
        <v>28</v>
      </c>
      <c r="Q452" t="str">
        <f>IFERROR(INDEX(リスト!$AH:$AH,MATCH($J452,リスト!$AG:$AG,0)),"")</f>
        <v>JPN</v>
      </c>
      <c r="R452" s="118" t="str">
        <f>IF($B452="","",TEXT(RIGHT($E452,6)*1000+COUNTIF($E$2:$E452,$E452),"000000000"))</f>
        <v>041218001</v>
      </c>
    </row>
    <row r="453" spans="1:18" customFormat="1" x14ac:dyDescent="0.45">
      <c r="A453" t="s">
        <v>23</v>
      </c>
      <c r="B453">
        <v>452</v>
      </c>
      <c r="C453" t="s">
        <v>3411</v>
      </c>
      <c r="D453" t="s">
        <v>3412</v>
      </c>
      <c r="E453">
        <v>20051024</v>
      </c>
      <c r="F453">
        <v>3</v>
      </c>
      <c r="G453" t="s">
        <v>4976</v>
      </c>
      <c r="H453" t="s">
        <v>55</v>
      </c>
      <c r="I453" t="s">
        <v>236</v>
      </c>
      <c r="J453" t="s">
        <v>6497</v>
      </c>
      <c r="L453">
        <f>IFERROR(INDEX(所属情報!$E:$E,MATCH(男子登録情報!A453,所属情報!$A:$A,0)),"")</f>
        <v>492232</v>
      </c>
      <c r="M453" t="str">
        <f t="shared" si="21"/>
        <v>村上　泰誠 (3)</v>
      </c>
      <c r="N453" t="str">
        <f t="shared" si="22"/>
        <v>ﾑﾗｶﾐ ﾀｲｾｲ</v>
      </c>
      <c r="O453" t="str">
        <f t="shared" si="23"/>
        <v>MURAKAMI Taisei (05)</v>
      </c>
      <c r="P453">
        <f>IFERROR(INDEX(リスト!$AE:$AE,MATCH($G453,リスト!$AD:$AD,0)),"")</f>
        <v>27</v>
      </c>
      <c r="Q453" t="str">
        <f>IFERROR(INDEX(リスト!$AH:$AH,MATCH($J453,リスト!$AG:$AG,0)),"")</f>
        <v>JPN</v>
      </c>
      <c r="R453" s="118" t="str">
        <f>IF($B453="","",TEXT(RIGHT($E453,6)*1000+COUNTIF($E$2:$E453,$E453),"000000000"))</f>
        <v>051024002</v>
      </c>
    </row>
    <row r="454" spans="1:18" customFormat="1" x14ac:dyDescent="0.45">
      <c r="A454" t="s">
        <v>23</v>
      </c>
      <c r="B454">
        <v>453</v>
      </c>
      <c r="C454" t="s">
        <v>3413</v>
      </c>
      <c r="D454" t="s">
        <v>3414</v>
      </c>
      <c r="E454">
        <v>20050423</v>
      </c>
      <c r="F454">
        <v>3</v>
      </c>
      <c r="G454" t="s">
        <v>4984</v>
      </c>
      <c r="H454" t="s">
        <v>363</v>
      </c>
      <c r="I454" t="s">
        <v>4647</v>
      </c>
      <c r="J454" t="s">
        <v>6497</v>
      </c>
      <c r="L454">
        <f>IFERROR(INDEX(所属情報!$E:$E,MATCH(男子登録情報!A454,所属情報!$A:$A,0)),"")</f>
        <v>492232</v>
      </c>
      <c r="M454" t="str">
        <f t="shared" si="21"/>
        <v>兒玉　琥珀 (3)</v>
      </c>
      <c r="N454" t="str">
        <f t="shared" si="22"/>
        <v>ｺﾀﾞﾏ ｺﾊｸ</v>
      </c>
      <c r="O454" t="str">
        <f t="shared" si="23"/>
        <v>KODAMA Kohaku (05)</v>
      </c>
      <c r="P454">
        <f>IFERROR(INDEX(リスト!$AE:$AE,MATCH($G454,リスト!$AD:$AD,0)),"")</f>
        <v>49</v>
      </c>
      <c r="Q454" t="str">
        <f>IFERROR(INDEX(リスト!$AH:$AH,MATCH($J454,リスト!$AG:$AG,0)),"")</f>
        <v>JPN</v>
      </c>
      <c r="R454" s="118" t="str">
        <f>IF($B454="","",TEXT(RIGHT($E454,6)*1000+COUNTIF($E$2:$E454,$E454),"000000000"))</f>
        <v>050423003</v>
      </c>
    </row>
    <row r="455" spans="1:18" customFormat="1" x14ac:dyDescent="0.45">
      <c r="A455" t="s">
        <v>23</v>
      </c>
      <c r="B455">
        <v>454</v>
      </c>
      <c r="C455" t="s">
        <v>3415</v>
      </c>
      <c r="D455" t="s">
        <v>3416</v>
      </c>
      <c r="E455">
        <v>20051105</v>
      </c>
      <c r="F455">
        <v>3</v>
      </c>
      <c r="G455" t="s">
        <v>4984</v>
      </c>
      <c r="H455" t="s">
        <v>63</v>
      </c>
      <c r="I455" t="s">
        <v>287</v>
      </c>
      <c r="J455" t="s">
        <v>6497</v>
      </c>
      <c r="L455">
        <f>IFERROR(INDEX(所属情報!$E:$E,MATCH(男子登録情報!A455,所属情報!$A:$A,0)),"")</f>
        <v>492232</v>
      </c>
      <c r="M455" t="str">
        <f t="shared" si="21"/>
        <v>松本　祥真 (3)</v>
      </c>
      <c r="N455" t="str">
        <f t="shared" si="22"/>
        <v>ﾏﾂﾓﾄ ｼｮｳﾏ</v>
      </c>
      <c r="O455" t="str">
        <f t="shared" si="23"/>
        <v>MATSUMOTO Shoma (05)</v>
      </c>
      <c r="P455">
        <f>IFERROR(INDEX(リスト!$AE:$AE,MATCH($G455,リスト!$AD:$AD,0)),"")</f>
        <v>49</v>
      </c>
      <c r="Q455" t="str">
        <f>IFERROR(INDEX(リスト!$AH:$AH,MATCH($J455,リスト!$AG:$AG,0)),"")</f>
        <v>JPN</v>
      </c>
      <c r="R455" s="118" t="str">
        <f>IF($B455="","",TEXT(RIGHT($E455,6)*1000+COUNTIF($E$2:$E455,$E455),"000000000"))</f>
        <v>051105002</v>
      </c>
    </row>
    <row r="456" spans="1:18" customFormat="1" x14ac:dyDescent="0.45">
      <c r="A456" t="s">
        <v>23</v>
      </c>
      <c r="B456">
        <v>455</v>
      </c>
      <c r="C456" t="s">
        <v>3417</v>
      </c>
      <c r="D456" t="s">
        <v>3418</v>
      </c>
      <c r="E456">
        <v>20070206</v>
      </c>
      <c r="F456">
        <v>2</v>
      </c>
      <c r="G456" t="s">
        <v>4975</v>
      </c>
      <c r="H456" t="s">
        <v>305</v>
      </c>
      <c r="I456" t="s">
        <v>171</v>
      </c>
      <c r="J456" t="s">
        <v>6497</v>
      </c>
      <c r="L456">
        <f>IFERROR(INDEX(所属情報!$E:$E,MATCH(男子登録情報!A456,所属情報!$A:$A,0)),"")</f>
        <v>492232</v>
      </c>
      <c r="M456" t="str">
        <f t="shared" si="21"/>
        <v>森　優人 (2)</v>
      </c>
      <c r="N456" t="str">
        <f t="shared" si="22"/>
        <v>ﾓﾘ ﾕｳﾄ</v>
      </c>
      <c r="O456" t="str">
        <f t="shared" si="23"/>
        <v>MORI Yuto (07)</v>
      </c>
      <c r="P456">
        <f>IFERROR(INDEX(リスト!$AE:$AE,MATCH($G456,リスト!$AD:$AD,0)),"")</f>
        <v>28</v>
      </c>
      <c r="Q456" t="str">
        <f>IFERROR(INDEX(リスト!$AH:$AH,MATCH($J456,リスト!$AG:$AG,0)),"")</f>
        <v>JPN</v>
      </c>
      <c r="R456" s="118" t="str">
        <f>IF($B456="","",TEXT(RIGHT($E456,6)*1000+COUNTIF($E$2:$E456,$E456),"000000000"))</f>
        <v>070206001</v>
      </c>
    </row>
    <row r="457" spans="1:18" customFormat="1" x14ac:dyDescent="0.45">
      <c r="A457" t="s">
        <v>23</v>
      </c>
      <c r="B457">
        <v>456</v>
      </c>
      <c r="C457" t="s">
        <v>3419</v>
      </c>
      <c r="D457" t="s">
        <v>3420</v>
      </c>
      <c r="E457">
        <v>20061010</v>
      </c>
      <c r="F457">
        <v>2</v>
      </c>
      <c r="G457" t="s">
        <v>4975</v>
      </c>
      <c r="H457" t="s">
        <v>4648</v>
      </c>
      <c r="I457" t="s">
        <v>4649</v>
      </c>
      <c r="J457" t="s">
        <v>6497</v>
      </c>
      <c r="L457">
        <f>IFERROR(INDEX(所属情報!$E:$E,MATCH(男子登録情報!A457,所属情報!$A:$A,0)),"")</f>
        <v>492232</v>
      </c>
      <c r="M457" t="str">
        <f t="shared" si="21"/>
        <v>檜垣　禮人 (2)</v>
      </c>
      <c r="N457" t="str">
        <f t="shared" si="22"/>
        <v>ﾋｶﾞｷ ﾖｼﾋﾄ</v>
      </c>
      <c r="O457" t="str">
        <f t="shared" si="23"/>
        <v>HIGAKI Yoshihito (06)</v>
      </c>
      <c r="P457">
        <f>IFERROR(INDEX(リスト!$AE:$AE,MATCH($G457,リスト!$AD:$AD,0)),"")</f>
        <v>28</v>
      </c>
      <c r="Q457" t="str">
        <f>IFERROR(INDEX(リスト!$AH:$AH,MATCH($J457,リスト!$AG:$AG,0)),"")</f>
        <v>JPN</v>
      </c>
      <c r="R457" s="118" t="str">
        <f>IF($B457="","",TEXT(RIGHT($E457,6)*1000+COUNTIF($E$2:$E457,$E457),"000000000"))</f>
        <v>061010001</v>
      </c>
    </row>
    <row r="458" spans="1:18" customFormat="1" x14ac:dyDescent="0.45">
      <c r="A458" t="s">
        <v>23</v>
      </c>
      <c r="B458">
        <v>457</v>
      </c>
      <c r="C458" t="s">
        <v>3421</v>
      </c>
      <c r="D458" t="s">
        <v>3422</v>
      </c>
      <c r="E458">
        <v>20061008</v>
      </c>
      <c r="F458">
        <v>2</v>
      </c>
      <c r="G458" t="s">
        <v>4979</v>
      </c>
      <c r="H458" t="s">
        <v>307</v>
      </c>
      <c r="I458" t="s">
        <v>4650</v>
      </c>
      <c r="J458" t="s">
        <v>6497</v>
      </c>
      <c r="L458">
        <f>IFERROR(INDEX(所属情報!$E:$E,MATCH(男子登録情報!A458,所属情報!$A:$A,0)),"")</f>
        <v>492232</v>
      </c>
      <c r="M458" t="str">
        <f t="shared" si="21"/>
        <v>髙橋　一虎 (2)</v>
      </c>
      <c r="N458" t="str">
        <f t="shared" si="22"/>
        <v>ﾀｶﾊｼ ｲｯｺｳ</v>
      </c>
      <c r="O458" t="str">
        <f t="shared" si="23"/>
        <v>TAKAHASHI Ikko (06)</v>
      </c>
      <c r="P458">
        <f>IFERROR(INDEX(リスト!$AE:$AE,MATCH($G458,リスト!$AD:$AD,0)),"")</f>
        <v>29</v>
      </c>
      <c r="Q458" t="str">
        <f>IFERROR(INDEX(リスト!$AH:$AH,MATCH($J458,リスト!$AG:$AG,0)),"")</f>
        <v>JPN</v>
      </c>
      <c r="R458" s="118" t="str">
        <f>IF($B458="","",TEXT(RIGHT($E458,6)*1000+COUNTIF($E$2:$E458,$E458),"000000000"))</f>
        <v>061008001</v>
      </c>
    </row>
    <row r="459" spans="1:18" customFormat="1" x14ac:dyDescent="0.45">
      <c r="A459" t="s">
        <v>23</v>
      </c>
      <c r="B459">
        <v>458</v>
      </c>
      <c r="C459" t="s">
        <v>3423</v>
      </c>
      <c r="D459" t="s">
        <v>3424</v>
      </c>
      <c r="E459">
        <v>20060623</v>
      </c>
      <c r="F459">
        <v>2</v>
      </c>
      <c r="G459" t="s">
        <v>4980</v>
      </c>
      <c r="H459" t="s">
        <v>146</v>
      </c>
      <c r="I459" t="s">
        <v>129</v>
      </c>
      <c r="J459" t="s">
        <v>6497</v>
      </c>
      <c r="L459">
        <f>IFERROR(INDEX(所属情報!$E:$E,MATCH(男子登録情報!A459,所属情報!$A:$A,0)),"")</f>
        <v>492232</v>
      </c>
      <c r="M459" t="str">
        <f t="shared" si="21"/>
        <v>永田　晃誠 (2)</v>
      </c>
      <c r="N459" t="str">
        <f t="shared" si="22"/>
        <v>ﾅｶﾞﾀ ｺｳｾｲ</v>
      </c>
      <c r="O459" t="str">
        <f t="shared" si="23"/>
        <v>NAGATA Kosei (06)</v>
      </c>
      <c r="P459">
        <f>IFERROR(INDEX(リスト!$AE:$AE,MATCH($G459,リスト!$AD:$AD,0)),"")</f>
        <v>33</v>
      </c>
      <c r="Q459" t="str">
        <f>IFERROR(INDEX(リスト!$AH:$AH,MATCH($J459,リスト!$AG:$AG,0)),"")</f>
        <v>JPN</v>
      </c>
      <c r="R459" s="118" t="str">
        <f>IF($B459="","",TEXT(RIGHT($E459,6)*1000+COUNTIF($E$2:$E459,$E459),"000000000"))</f>
        <v>060623001</v>
      </c>
    </row>
    <row r="460" spans="1:18" customFormat="1" x14ac:dyDescent="0.45">
      <c r="A460" t="s">
        <v>23</v>
      </c>
      <c r="B460">
        <v>459</v>
      </c>
      <c r="C460" t="s">
        <v>3425</v>
      </c>
      <c r="D460" t="s">
        <v>3426</v>
      </c>
      <c r="E460">
        <v>20070126</v>
      </c>
      <c r="F460">
        <v>2</v>
      </c>
      <c r="G460" t="s">
        <v>5099</v>
      </c>
      <c r="H460" t="s">
        <v>4651</v>
      </c>
      <c r="I460" t="s">
        <v>4652</v>
      </c>
      <c r="J460" t="s">
        <v>6497</v>
      </c>
      <c r="L460">
        <f>IFERROR(INDEX(所属情報!$E:$E,MATCH(男子登録情報!A460,所属情報!$A:$A,0)),"")</f>
        <v>492232</v>
      </c>
      <c r="M460" t="str">
        <f t="shared" si="21"/>
        <v>小澤　軌心 (2)</v>
      </c>
      <c r="N460" t="str">
        <f t="shared" si="22"/>
        <v>ｵｻﾞﾜ ｷｼﾝ</v>
      </c>
      <c r="O460" t="str">
        <f t="shared" si="23"/>
        <v>OZAWA Kishin (07)</v>
      </c>
      <c r="P460">
        <f>IFERROR(INDEX(リスト!$AE:$AE,MATCH($G460,リスト!$AD:$AD,0)),"")</f>
        <v>21</v>
      </c>
      <c r="Q460" t="str">
        <f>IFERROR(INDEX(リスト!$AH:$AH,MATCH($J460,リスト!$AG:$AG,0)),"")</f>
        <v>JPN</v>
      </c>
      <c r="R460" s="118" t="str">
        <f>IF($B460="","",TEXT(RIGHT($E460,6)*1000+COUNTIF($E$2:$E460,$E460),"000000000"))</f>
        <v>070126002</v>
      </c>
    </row>
    <row r="461" spans="1:18" customFormat="1" x14ac:dyDescent="0.45">
      <c r="A461" t="s">
        <v>23</v>
      </c>
      <c r="B461">
        <v>460</v>
      </c>
      <c r="C461" t="s">
        <v>3427</v>
      </c>
      <c r="D461" t="s">
        <v>3428</v>
      </c>
      <c r="E461">
        <v>20060727</v>
      </c>
      <c r="F461">
        <v>2</v>
      </c>
      <c r="G461" t="s">
        <v>4982</v>
      </c>
      <c r="H461" t="s">
        <v>818</v>
      </c>
      <c r="I461" t="s">
        <v>746</v>
      </c>
      <c r="J461" t="s">
        <v>6497</v>
      </c>
      <c r="L461">
        <f>IFERROR(INDEX(所属情報!$E:$E,MATCH(男子登録情報!A461,所属情報!$A:$A,0)),"")</f>
        <v>492232</v>
      </c>
      <c r="M461" t="str">
        <f t="shared" si="21"/>
        <v>福井　秀馬 (2)</v>
      </c>
      <c r="N461" t="str">
        <f t="shared" si="22"/>
        <v>ﾌｸｲ ｼｭｳﾏ</v>
      </c>
      <c r="O461" t="str">
        <f t="shared" si="23"/>
        <v>FUKUI Shuma (06)</v>
      </c>
      <c r="P461">
        <f>IFERROR(INDEX(リスト!$AE:$AE,MATCH($G461,リスト!$AD:$AD,0)),"")</f>
        <v>26</v>
      </c>
      <c r="Q461" t="str">
        <f>IFERROR(INDEX(リスト!$AH:$AH,MATCH($J461,リスト!$AG:$AG,0)),"")</f>
        <v>JPN</v>
      </c>
      <c r="R461" s="118" t="str">
        <f>IF($B461="","",TEXT(RIGHT($E461,6)*1000+COUNTIF($E$2:$E461,$E461),"000000000"))</f>
        <v>060727001</v>
      </c>
    </row>
    <row r="462" spans="1:18" customFormat="1" x14ac:dyDescent="0.45">
      <c r="A462" t="s">
        <v>23</v>
      </c>
      <c r="B462">
        <v>461</v>
      </c>
      <c r="C462" t="s">
        <v>3429</v>
      </c>
      <c r="D462" t="s">
        <v>3430</v>
      </c>
      <c r="E462">
        <v>20061002</v>
      </c>
      <c r="F462">
        <v>2</v>
      </c>
      <c r="G462" t="s">
        <v>4980</v>
      </c>
      <c r="H462" t="s">
        <v>307</v>
      </c>
      <c r="I462" t="s">
        <v>147</v>
      </c>
      <c r="J462" t="s">
        <v>6497</v>
      </c>
      <c r="L462">
        <f>IFERROR(INDEX(所属情報!$E:$E,MATCH(男子登録情報!A462,所属情報!$A:$A,0)),"")</f>
        <v>492232</v>
      </c>
      <c r="M462" t="str">
        <f t="shared" si="21"/>
        <v>髙橋　樹生 (2)</v>
      </c>
      <c r="N462" t="str">
        <f t="shared" si="22"/>
        <v>ﾀｶﾊｼ ｲﾂｷ</v>
      </c>
      <c r="O462" t="str">
        <f t="shared" si="23"/>
        <v>TAKAHASHI Itsuki (06)</v>
      </c>
      <c r="P462">
        <f>IFERROR(INDEX(リスト!$AE:$AE,MATCH($G462,リスト!$AD:$AD,0)),"")</f>
        <v>33</v>
      </c>
      <c r="Q462" t="str">
        <f>IFERROR(INDEX(リスト!$AH:$AH,MATCH($J462,リスト!$AG:$AG,0)),"")</f>
        <v>JPN</v>
      </c>
      <c r="R462" s="118" t="str">
        <f>IF($B462="","",TEXT(RIGHT($E462,6)*1000+COUNTIF($E$2:$E462,$E462),"000000000"))</f>
        <v>061002002</v>
      </c>
    </row>
    <row r="463" spans="1:18" customFormat="1" x14ac:dyDescent="0.45">
      <c r="A463" t="s">
        <v>23</v>
      </c>
      <c r="B463">
        <v>462</v>
      </c>
      <c r="C463" t="s">
        <v>3431</v>
      </c>
      <c r="D463" t="s">
        <v>3432</v>
      </c>
      <c r="E463">
        <v>20061231</v>
      </c>
      <c r="F463">
        <v>2</v>
      </c>
      <c r="G463" t="s">
        <v>4976</v>
      </c>
      <c r="H463" t="s">
        <v>221</v>
      </c>
      <c r="I463" t="s">
        <v>407</v>
      </c>
      <c r="J463" t="s">
        <v>6497</v>
      </c>
      <c r="L463">
        <f>IFERROR(INDEX(所属情報!$E:$E,MATCH(男子登録情報!A463,所属情報!$A:$A,0)),"")</f>
        <v>492232</v>
      </c>
      <c r="M463" t="str">
        <f t="shared" si="21"/>
        <v>渡邉　空 (2)</v>
      </c>
      <c r="N463" t="str">
        <f t="shared" si="22"/>
        <v>ﾜﾀﾅﾍﾞ ｿﾗ</v>
      </c>
      <c r="O463" t="str">
        <f t="shared" si="23"/>
        <v>WATANABE Sora (06)</v>
      </c>
      <c r="P463">
        <f>IFERROR(INDEX(リスト!$AE:$AE,MATCH($G463,リスト!$AD:$AD,0)),"")</f>
        <v>27</v>
      </c>
      <c r="Q463" t="str">
        <f>IFERROR(INDEX(リスト!$AH:$AH,MATCH($J463,リスト!$AG:$AG,0)),"")</f>
        <v>JPN</v>
      </c>
      <c r="R463" s="118" t="str">
        <f>IF($B463="","",TEXT(RIGHT($E463,6)*1000+COUNTIF($E$2:$E463,$E463),"000000000"))</f>
        <v>061231001</v>
      </c>
    </row>
    <row r="464" spans="1:18" customFormat="1" x14ac:dyDescent="0.45">
      <c r="A464" t="s">
        <v>23</v>
      </c>
      <c r="B464">
        <v>463</v>
      </c>
      <c r="C464" t="s">
        <v>3433</v>
      </c>
      <c r="D464" t="s">
        <v>3434</v>
      </c>
      <c r="E464">
        <v>20061221</v>
      </c>
      <c r="F464">
        <v>2</v>
      </c>
      <c r="G464" t="s">
        <v>4988</v>
      </c>
      <c r="H464" t="s">
        <v>220</v>
      </c>
      <c r="I464" t="s">
        <v>805</v>
      </c>
      <c r="J464" t="s">
        <v>6497</v>
      </c>
      <c r="L464">
        <f>IFERROR(INDEX(所属情報!$E:$E,MATCH(男子登録情報!A464,所属情報!$A:$A,0)),"")</f>
        <v>492232</v>
      </c>
      <c r="M464" t="str">
        <f t="shared" si="21"/>
        <v>山本　聖陽 (2)</v>
      </c>
      <c r="N464" t="str">
        <f t="shared" si="22"/>
        <v>ﾔﾏﾓﾄ ｾﾅ</v>
      </c>
      <c r="O464" t="str">
        <f t="shared" si="23"/>
        <v>YAMAMOTO Sena (06)</v>
      </c>
      <c r="P464">
        <f>IFERROR(INDEX(リスト!$AE:$AE,MATCH($G464,リスト!$AD:$AD,0)),"")</f>
        <v>40</v>
      </c>
      <c r="Q464" t="str">
        <f>IFERROR(INDEX(リスト!$AH:$AH,MATCH($J464,リスト!$AG:$AG,0)),"")</f>
        <v>JPN</v>
      </c>
      <c r="R464" s="118" t="str">
        <f>IF($B464="","",TEXT(RIGHT($E464,6)*1000+COUNTIF($E$2:$E464,$E464),"000000000"))</f>
        <v>061221002</v>
      </c>
    </row>
    <row r="465" spans="1:18" customFormat="1" x14ac:dyDescent="0.45">
      <c r="A465" t="s">
        <v>23</v>
      </c>
      <c r="B465">
        <v>464</v>
      </c>
      <c r="C465" t="s">
        <v>3435</v>
      </c>
      <c r="D465" t="s">
        <v>3436</v>
      </c>
      <c r="E465">
        <v>20061110</v>
      </c>
      <c r="F465">
        <v>2</v>
      </c>
      <c r="G465" t="s">
        <v>4975</v>
      </c>
      <c r="H465" t="s">
        <v>4653</v>
      </c>
      <c r="I465" t="s">
        <v>4654</v>
      </c>
      <c r="J465" t="s">
        <v>6497</v>
      </c>
      <c r="L465">
        <f>IFERROR(INDEX(所属情報!$E:$E,MATCH(男子登録情報!A465,所属情報!$A:$A,0)),"")</f>
        <v>492232</v>
      </c>
      <c r="M465" t="str">
        <f t="shared" si="21"/>
        <v>原科　歩季 (2)</v>
      </c>
      <c r="N465" t="str">
        <f t="shared" si="22"/>
        <v>ﾊﾗｼﾅ ｱﾕｷ</v>
      </c>
      <c r="O465" t="str">
        <f t="shared" si="23"/>
        <v>HARASHINA Ayuki (06)</v>
      </c>
      <c r="P465">
        <f>IFERROR(INDEX(リスト!$AE:$AE,MATCH($G465,リスト!$AD:$AD,0)),"")</f>
        <v>28</v>
      </c>
      <c r="Q465" t="str">
        <f>IFERROR(INDEX(リスト!$AH:$AH,MATCH($J465,リスト!$AG:$AG,0)),"")</f>
        <v>JPN</v>
      </c>
      <c r="R465" s="118" t="str">
        <f>IF($B465="","",TEXT(RIGHT($E465,6)*1000+COUNTIF($E$2:$E465,$E465),"000000000"))</f>
        <v>061110001</v>
      </c>
    </row>
    <row r="466" spans="1:18" customFormat="1" x14ac:dyDescent="0.45">
      <c r="A466" t="s">
        <v>23</v>
      </c>
      <c r="B466">
        <v>465</v>
      </c>
      <c r="C466" t="s">
        <v>3437</v>
      </c>
      <c r="D466" t="s">
        <v>3438</v>
      </c>
      <c r="E466">
        <v>20060503</v>
      </c>
      <c r="F466">
        <v>2</v>
      </c>
      <c r="G466" t="s">
        <v>4976</v>
      </c>
      <c r="H466" t="s">
        <v>210</v>
      </c>
      <c r="I466" t="s">
        <v>101</v>
      </c>
      <c r="J466" t="s">
        <v>6497</v>
      </c>
      <c r="L466">
        <f>IFERROR(INDEX(所属情報!$E:$E,MATCH(男子登録情報!A466,所属情報!$A:$A,0)),"")</f>
        <v>492232</v>
      </c>
      <c r="M466" t="str">
        <f t="shared" si="21"/>
        <v>松田　竜弥 (2)</v>
      </c>
      <c r="N466" t="str">
        <f t="shared" si="22"/>
        <v>ﾏﾂﾀﾞ ﾀﾂﾔ</v>
      </c>
      <c r="O466" t="str">
        <f t="shared" si="23"/>
        <v>MATSUDA Tatsuya (06)</v>
      </c>
      <c r="P466">
        <f>IFERROR(INDEX(リスト!$AE:$AE,MATCH($G466,リスト!$AD:$AD,0)),"")</f>
        <v>27</v>
      </c>
      <c r="Q466" t="str">
        <f>IFERROR(INDEX(リスト!$AH:$AH,MATCH($J466,リスト!$AG:$AG,0)),"")</f>
        <v>JPN</v>
      </c>
      <c r="R466" s="118" t="str">
        <f>IF($B466="","",TEXT(RIGHT($E466,6)*1000+COUNTIF($E$2:$E466,$E466),"000000000"))</f>
        <v>060503001</v>
      </c>
    </row>
    <row r="467" spans="1:18" customFormat="1" x14ac:dyDescent="0.45">
      <c r="A467" t="s">
        <v>23</v>
      </c>
      <c r="B467">
        <v>466</v>
      </c>
      <c r="C467" t="s">
        <v>3439</v>
      </c>
      <c r="D467" t="s">
        <v>3440</v>
      </c>
      <c r="E467">
        <v>20060615</v>
      </c>
      <c r="F467">
        <v>2</v>
      </c>
      <c r="G467" t="s">
        <v>4989</v>
      </c>
      <c r="H467" t="s">
        <v>4655</v>
      </c>
      <c r="I467" t="s">
        <v>1337</v>
      </c>
      <c r="J467" t="s">
        <v>6497</v>
      </c>
      <c r="L467">
        <f>IFERROR(INDEX(所属情報!$E:$E,MATCH(男子登録情報!A467,所属情報!$A:$A,0)),"")</f>
        <v>492232</v>
      </c>
      <c r="M467" t="str">
        <f t="shared" si="21"/>
        <v>増山　煌冨 (2)</v>
      </c>
      <c r="N467" t="str">
        <f t="shared" si="22"/>
        <v>ﾏｽﾔﾏ ｷﾗﾄ</v>
      </c>
      <c r="O467" t="str">
        <f t="shared" si="23"/>
        <v>MASUYAMA Kirato (06)</v>
      </c>
      <c r="P467">
        <f>IFERROR(INDEX(リスト!$AE:$AE,MATCH($G467,リスト!$AD:$AD,0)),"")</f>
        <v>25</v>
      </c>
      <c r="Q467" t="str">
        <f>IFERROR(INDEX(リスト!$AH:$AH,MATCH($J467,リスト!$AG:$AG,0)),"")</f>
        <v>JPN</v>
      </c>
      <c r="R467" s="118" t="str">
        <f>IF($B467="","",TEXT(RIGHT($E467,6)*1000+COUNTIF($E$2:$E467,$E467),"000000000"))</f>
        <v>060615003</v>
      </c>
    </row>
    <row r="468" spans="1:18" customFormat="1" x14ac:dyDescent="0.45">
      <c r="A468" t="s">
        <v>23</v>
      </c>
      <c r="B468">
        <v>467</v>
      </c>
      <c r="C468" t="s">
        <v>3441</v>
      </c>
      <c r="D468" t="s">
        <v>3442</v>
      </c>
      <c r="E468">
        <v>20070306</v>
      </c>
      <c r="F468">
        <v>2</v>
      </c>
      <c r="G468" t="s">
        <v>5031</v>
      </c>
      <c r="H468" t="s">
        <v>237</v>
      </c>
      <c r="I468" t="s">
        <v>474</v>
      </c>
      <c r="J468" t="s">
        <v>6497</v>
      </c>
      <c r="L468">
        <f>IFERROR(INDEX(所属情報!$E:$E,MATCH(男子登録情報!A468,所属情報!$A:$A,0)),"")</f>
        <v>492232</v>
      </c>
      <c r="M468" t="str">
        <f t="shared" si="21"/>
        <v>中西　奏輔 (2)</v>
      </c>
      <c r="N468" t="str">
        <f t="shared" si="22"/>
        <v>ﾅｶﾆｼ ｿｳｽｹ</v>
      </c>
      <c r="O468" t="str">
        <f t="shared" si="23"/>
        <v>NAKANISHI Sosuke (07)</v>
      </c>
      <c r="P468">
        <f>IFERROR(INDEX(リスト!$AE:$AE,MATCH($G468,リスト!$AD:$AD,0)),"")</f>
        <v>37</v>
      </c>
      <c r="Q468" t="str">
        <f>IFERROR(INDEX(リスト!$AH:$AH,MATCH($J468,リスト!$AG:$AG,0)),"")</f>
        <v>JPN</v>
      </c>
      <c r="R468" s="118" t="str">
        <f>IF($B468="","",TEXT(RIGHT($E468,6)*1000+COUNTIF($E$2:$E468,$E468),"000000000"))</f>
        <v>070306001</v>
      </c>
    </row>
    <row r="469" spans="1:18" customFormat="1" x14ac:dyDescent="0.45">
      <c r="A469" t="s">
        <v>23</v>
      </c>
      <c r="B469">
        <v>468</v>
      </c>
      <c r="C469" t="s">
        <v>3443</v>
      </c>
      <c r="D469" t="s">
        <v>3444</v>
      </c>
      <c r="E469">
        <v>20061105</v>
      </c>
      <c r="F469">
        <v>2</v>
      </c>
      <c r="G469" t="s">
        <v>4976</v>
      </c>
      <c r="H469" t="s">
        <v>4656</v>
      </c>
      <c r="I469" t="s">
        <v>145</v>
      </c>
      <c r="J469" t="s">
        <v>6497</v>
      </c>
      <c r="L469">
        <f>IFERROR(INDEX(所属情報!$E:$E,MATCH(男子登録情報!A469,所属情報!$A:$A,0)),"")</f>
        <v>492232</v>
      </c>
      <c r="M469" t="str">
        <f t="shared" si="21"/>
        <v>嶋野　涼太 (2)</v>
      </c>
      <c r="N469" t="str">
        <f t="shared" si="22"/>
        <v>ｼﾏﾉ ﾘｮｳﾀ</v>
      </c>
      <c r="O469" t="str">
        <f t="shared" si="23"/>
        <v>SHIMANO Ryota (06)</v>
      </c>
      <c r="P469">
        <f>IFERROR(INDEX(リスト!$AE:$AE,MATCH($G469,リスト!$AD:$AD,0)),"")</f>
        <v>27</v>
      </c>
      <c r="Q469" t="str">
        <f>IFERROR(INDEX(リスト!$AH:$AH,MATCH($J469,リスト!$AG:$AG,0)),"")</f>
        <v>JPN</v>
      </c>
      <c r="R469" s="118" t="str">
        <f>IF($B469="","",TEXT(RIGHT($E469,6)*1000+COUNTIF($E$2:$E469,$E469),"000000000"))</f>
        <v>061105002</v>
      </c>
    </row>
    <row r="470" spans="1:18" customFormat="1" x14ac:dyDescent="0.45">
      <c r="A470" t="s">
        <v>23</v>
      </c>
      <c r="B470">
        <v>469</v>
      </c>
      <c r="C470" t="s">
        <v>3445</v>
      </c>
      <c r="D470" t="s">
        <v>3446</v>
      </c>
      <c r="E470">
        <v>20061129</v>
      </c>
      <c r="F470">
        <v>2</v>
      </c>
      <c r="G470" t="s">
        <v>4980</v>
      </c>
      <c r="H470" t="s">
        <v>4657</v>
      </c>
      <c r="I470" t="s">
        <v>265</v>
      </c>
      <c r="J470" t="s">
        <v>6497</v>
      </c>
      <c r="L470">
        <f>IFERROR(INDEX(所属情報!$E:$E,MATCH(男子登録情報!A470,所属情報!$A:$A,0)),"")</f>
        <v>492232</v>
      </c>
      <c r="M470" t="str">
        <f t="shared" si="21"/>
        <v>尼子　和磨 (2)</v>
      </c>
      <c r="N470" t="str">
        <f t="shared" si="22"/>
        <v>ｱﾏｺ ｶｽﾞﾏ</v>
      </c>
      <c r="O470" t="str">
        <f t="shared" si="23"/>
        <v>AMAKO Kazuma (06)</v>
      </c>
      <c r="P470">
        <f>IFERROR(INDEX(リスト!$AE:$AE,MATCH($G470,リスト!$AD:$AD,0)),"")</f>
        <v>33</v>
      </c>
      <c r="Q470" t="str">
        <f>IFERROR(INDEX(リスト!$AH:$AH,MATCH($J470,リスト!$AG:$AG,0)),"")</f>
        <v>JPN</v>
      </c>
      <c r="R470" s="118" t="str">
        <f>IF($B470="","",TEXT(RIGHT($E470,6)*1000+COUNTIF($E$2:$E470,$E470),"000000000"))</f>
        <v>061129001</v>
      </c>
    </row>
    <row r="471" spans="1:18" customFormat="1" x14ac:dyDescent="0.45">
      <c r="A471" t="s">
        <v>23</v>
      </c>
      <c r="B471">
        <v>470</v>
      </c>
      <c r="C471" t="s">
        <v>3447</v>
      </c>
      <c r="D471" t="s">
        <v>3448</v>
      </c>
      <c r="E471">
        <v>20060706</v>
      </c>
      <c r="F471">
        <v>2</v>
      </c>
      <c r="G471" t="s">
        <v>4982</v>
      </c>
      <c r="H471" t="s">
        <v>4658</v>
      </c>
      <c r="I471" t="s">
        <v>564</v>
      </c>
      <c r="J471" t="s">
        <v>6497</v>
      </c>
      <c r="L471">
        <f>IFERROR(INDEX(所属情報!$E:$E,MATCH(男子登録情報!A471,所属情報!$A:$A,0)),"")</f>
        <v>492232</v>
      </c>
      <c r="M471" t="str">
        <f t="shared" si="21"/>
        <v>川添　勇吹 (2)</v>
      </c>
      <c r="N471" t="str">
        <f t="shared" si="22"/>
        <v>ｶﾜｿﾞｴ ｲﾌﾞｷ</v>
      </c>
      <c r="O471" t="str">
        <f t="shared" si="23"/>
        <v>KAWAZOE Ibuki (06)</v>
      </c>
      <c r="P471">
        <f>IFERROR(INDEX(リスト!$AE:$AE,MATCH($G471,リスト!$AD:$AD,0)),"")</f>
        <v>26</v>
      </c>
      <c r="Q471" t="str">
        <f>IFERROR(INDEX(リスト!$AH:$AH,MATCH($J471,リスト!$AG:$AG,0)),"")</f>
        <v>JPN</v>
      </c>
      <c r="R471" s="118" t="str">
        <f>IF($B471="","",TEXT(RIGHT($E471,6)*1000+COUNTIF($E$2:$E471,$E471),"000000000"))</f>
        <v>060706001</v>
      </c>
    </row>
    <row r="472" spans="1:18" customFormat="1" x14ac:dyDescent="0.45">
      <c r="A472" t="s">
        <v>23</v>
      </c>
      <c r="B472">
        <v>471</v>
      </c>
      <c r="C472" t="s">
        <v>3449</v>
      </c>
      <c r="D472" t="s">
        <v>3450</v>
      </c>
      <c r="E472">
        <v>20070103</v>
      </c>
      <c r="F472">
        <v>2</v>
      </c>
      <c r="G472" t="s">
        <v>4975</v>
      </c>
      <c r="H472" t="s">
        <v>220</v>
      </c>
      <c r="I472" t="s">
        <v>216</v>
      </c>
      <c r="J472" t="s">
        <v>6497</v>
      </c>
      <c r="L472">
        <f>IFERROR(INDEX(所属情報!$E:$E,MATCH(男子登録情報!A472,所属情報!$A:$A,0)),"")</f>
        <v>492232</v>
      </c>
      <c r="M472" t="str">
        <f t="shared" si="21"/>
        <v>山元　颯真 (2)</v>
      </c>
      <c r="N472" t="str">
        <f t="shared" si="22"/>
        <v>ﾔﾏﾓﾄ ｿｳﾏ</v>
      </c>
      <c r="O472" t="str">
        <f t="shared" si="23"/>
        <v>YAMAMOTO Soma (07)</v>
      </c>
      <c r="P472">
        <f>IFERROR(INDEX(リスト!$AE:$AE,MATCH($G472,リスト!$AD:$AD,0)),"")</f>
        <v>28</v>
      </c>
      <c r="Q472" t="str">
        <f>IFERROR(INDEX(リスト!$AH:$AH,MATCH($J472,リスト!$AG:$AG,0)),"")</f>
        <v>JPN</v>
      </c>
      <c r="R472" s="118" t="str">
        <f>IF($B472="","",TEXT(RIGHT($E472,6)*1000+COUNTIF($E$2:$E472,$E472),"000000000"))</f>
        <v>070103002</v>
      </c>
    </row>
    <row r="473" spans="1:18" customFormat="1" x14ac:dyDescent="0.45">
      <c r="A473" t="s">
        <v>23</v>
      </c>
      <c r="B473">
        <v>472</v>
      </c>
      <c r="C473" t="s">
        <v>3451</v>
      </c>
      <c r="D473" t="s">
        <v>3452</v>
      </c>
      <c r="E473">
        <v>20060623</v>
      </c>
      <c r="F473">
        <v>2</v>
      </c>
      <c r="G473" t="s">
        <v>4979</v>
      </c>
      <c r="H473" t="s">
        <v>433</v>
      </c>
      <c r="I473" t="s">
        <v>544</v>
      </c>
      <c r="J473" t="s">
        <v>6497</v>
      </c>
      <c r="L473">
        <f>IFERROR(INDEX(所属情報!$E:$E,MATCH(男子登録情報!A473,所属情報!$A:$A,0)),"")</f>
        <v>492232</v>
      </c>
      <c r="M473" t="str">
        <f t="shared" si="21"/>
        <v>土肥　星太 (2)</v>
      </c>
      <c r="N473" t="str">
        <f t="shared" si="22"/>
        <v>ﾄﾞｲ ｾｲﾀ</v>
      </c>
      <c r="O473" t="str">
        <f t="shared" si="23"/>
        <v>DOI Seita (06)</v>
      </c>
      <c r="P473">
        <f>IFERROR(INDEX(リスト!$AE:$AE,MATCH($G473,リスト!$AD:$AD,0)),"")</f>
        <v>29</v>
      </c>
      <c r="Q473" t="str">
        <f>IFERROR(INDEX(リスト!$AH:$AH,MATCH($J473,リスト!$AG:$AG,0)),"")</f>
        <v>JPN</v>
      </c>
      <c r="R473" s="118" t="str">
        <f>IF($B473="","",TEXT(RIGHT($E473,6)*1000+COUNTIF($E$2:$E473,$E473),"000000000"))</f>
        <v>060623002</v>
      </c>
    </row>
    <row r="474" spans="1:18" customFormat="1" x14ac:dyDescent="0.45">
      <c r="A474" t="s">
        <v>23</v>
      </c>
      <c r="B474">
        <v>473</v>
      </c>
      <c r="C474" t="s">
        <v>3453</v>
      </c>
      <c r="D474" t="s">
        <v>3454</v>
      </c>
      <c r="E474">
        <v>20060919</v>
      </c>
      <c r="F474">
        <v>2</v>
      </c>
      <c r="G474" t="s">
        <v>4979</v>
      </c>
      <c r="H474" t="s">
        <v>220</v>
      </c>
      <c r="I474" t="s">
        <v>152</v>
      </c>
      <c r="J474" t="s">
        <v>6497</v>
      </c>
      <c r="L474">
        <f>IFERROR(INDEX(所属情報!$E:$E,MATCH(男子登録情報!A474,所属情報!$A:$A,0)),"")</f>
        <v>492232</v>
      </c>
      <c r="M474" t="str">
        <f t="shared" si="21"/>
        <v>山本　聖琉 (2)</v>
      </c>
      <c r="N474" t="str">
        <f t="shared" si="22"/>
        <v>ﾔﾏﾓﾄ ﾋｶﾙ</v>
      </c>
      <c r="O474" t="str">
        <f t="shared" si="23"/>
        <v>YAMAMOTO Hikaru (06)</v>
      </c>
      <c r="P474">
        <f>IFERROR(INDEX(リスト!$AE:$AE,MATCH($G474,リスト!$AD:$AD,0)),"")</f>
        <v>29</v>
      </c>
      <c r="Q474" t="str">
        <f>IFERROR(INDEX(リスト!$AH:$AH,MATCH($J474,リスト!$AG:$AG,0)),"")</f>
        <v>JPN</v>
      </c>
      <c r="R474" s="118" t="str">
        <f>IF($B474="","",TEXT(RIGHT($E474,6)*1000+COUNTIF($E$2:$E474,$E474),"000000000"))</f>
        <v>060919002</v>
      </c>
    </row>
    <row r="475" spans="1:18" customFormat="1" x14ac:dyDescent="0.45">
      <c r="A475" t="s">
        <v>23</v>
      </c>
      <c r="B475">
        <v>474</v>
      </c>
      <c r="C475" t="s">
        <v>3455</v>
      </c>
      <c r="D475" t="s">
        <v>3456</v>
      </c>
      <c r="E475">
        <v>20061108</v>
      </c>
      <c r="F475">
        <v>2</v>
      </c>
      <c r="G475" t="s">
        <v>4975</v>
      </c>
      <c r="H475" t="s">
        <v>4659</v>
      </c>
      <c r="I475" t="s">
        <v>4660</v>
      </c>
      <c r="J475" t="s">
        <v>6497</v>
      </c>
      <c r="L475">
        <f>IFERROR(INDEX(所属情報!$E:$E,MATCH(男子登録情報!A475,所属情報!$A:$A,0)),"")</f>
        <v>492232</v>
      </c>
      <c r="M475" t="str">
        <f t="shared" si="21"/>
        <v>颯波　壮一 (2)</v>
      </c>
      <c r="N475" t="str">
        <f t="shared" si="22"/>
        <v>ｻｯﾊﾟ ｿｳｲﾁ</v>
      </c>
      <c r="O475" t="str">
        <f t="shared" si="23"/>
        <v>SAPPA Soichi (06)</v>
      </c>
      <c r="P475">
        <f>IFERROR(INDEX(リスト!$AE:$AE,MATCH($G475,リスト!$AD:$AD,0)),"")</f>
        <v>28</v>
      </c>
      <c r="Q475" t="str">
        <f>IFERROR(INDEX(リスト!$AH:$AH,MATCH($J475,リスト!$AG:$AG,0)),"")</f>
        <v>JPN</v>
      </c>
      <c r="R475" s="118" t="str">
        <f>IF($B475="","",TEXT(RIGHT($E475,6)*1000+COUNTIF($E$2:$E475,$E475),"000000000"))</f>
        <v>061108001</v>
      </c>
    </row>
    <row r="476" spans="1:18" customFormat="1" x14ac:dyDescent="0.45">
      <c r="A476" t="s">
        <v>23</v>
      </c>
      <c r="B476">
        <v>475</v>
      </c>
      <c r="C476" t="s">
        <v>3457</v>
      </c>
      <c r="D476" t="s">
        <v>3458</v>
      </c>
      <c r="E476">
        <v>20060811</v>
      </c>
      <c r="F476">
        <v>2</v>
      </c>
      <c r="G476" t="s">
        <v>4980</v>
      </c>
      <c r="H476" t="s">
        <v>1899</v>
      </c>
      <c r="I476" t="s">
        <v>244</v>
      </c>
      <c r="J476" t="s">
        <v>6497</v>
      </c>
      <c r="L476">
        <f>IFERROR(INDEX(所属情報!$E:$E,MATCH(男子登録情報!A476,所属情報!$A:$A,0)),"")</f>
        <v>492232</v>
      </c>
      <c r="M476" t="str">
        <f t="shared" si="21"/>
        <v>緒方　隆太 (2)</v>
      </c>
      <c r="N476" t="str">
        <f t="shared" si="22"/>
        <v>ｵｶﾞﾀ ﾘｭｳﾀ</v>
      </c>
      <c r="O476" t="str">
        <f t="shared" si="23"/>
        <v>OGATA Ryuta (06)</v>
      </c>
      <c r="P476">
        <f>IFERROR(INDEX(リスト!$AE:$AE,MATCH($G476,リスト!$AD:$AD,0)),"")</f>
        <v>33</v>
      </c>
      <c r="Q476" t="str">
        <f>IFERROR(INDEX(リスト!$AH:$AH,MATCH($J476,リスト!$AG:$AG,0)),"")</f>
        <v>JPN</v>
      </c>
      <c r="R476" s="118" t="str">
        <f>IF($B476="","",TEXT(RIGHT($E476,6)*1000+COUNTIF($E$2:$E476,$E476),"000000000"))</f>
        <v>060811001</v>
      </c>
    </row>
    <row r="477" spans="1:18" customFormat="1" x14ac:dyDescent="0.45">
      <c r="A477" t="s">
        <v>23</v>
      </c>
      <c r="B477">
        <v>476</v>
      </c>
      <c r="C477" t="s">
        <v>5271</v>
      </c>
      <c r="D477" t="s">
        <v>5272</v>
      </c>
      <c r="E477">
        <v>20060606</v>
      </c>
      <c r="F477">
        <v>2</v>
      </c>
      <c r="G477" t="s">
        <v>4980</v>
      </c>
      <c r="H477" t="s">
        <v>341</v>
      </c>
      <c r="I477" t="s">
        <v>3019</v>
      </c>
      <c r="J477" t="s">
        <v>6497</v>
      </c>
      <c r="L477">
        <f>IFERROR(INDEX(所属情報!$E:$E,MATCH(男子登録情報!A477,所属情報!$A:$A,0)),"")</f>
        <v>492232</v>
      </c>
      <c r="M477" t="str">
        <f t="shared" si="21"/>
        <v>青木　悠太郎 (2)</v>
      </c>
      <c r="N477" t="str">
        <f t="shared" si="22"/>
        <v>ｱｵｷ ﾕｳﾀﾛｳ</v>
      </c>
      <c r="O477" t="str">
        <f t="shared" si="23"/>
        <v>AOKI Yutaro (06)</v>
      </c>
      <c r="P477">
        <f>IFERROR(INDEX(リスト!$AE:$AE,MATCH($G477,リスト!$AD:$AD,0)),"")</f>
        <v>33</v>
      </c>
      <c r="Q477" t="str">
        <f>IFERROR(INDEX(リスト!$AH:$AH,MATCH($J477,リスト!$AG:$AG,0)),"")</f>
        <v>JPN</v>
      </c>
      <c r="R477" s="118" t="str">
        <f>IF($B477="","",TEXT(RIGHT($E477,6)*1000+COUNTIF($E$2:$E477,$E477),"000000000"))</f>
        <v>060606003</v>
      </c>
    </row>
    <row r="478" spans="1:18" customFormat="1" x14ac:dyDescent="0.45">
      <c r="A478" t="s">
        <v>23</v>
      </c>
      <c r="B478">
        <v>477</v>
      </c>
      <c r="C478" t="s">
        <v>5273</v>
      </c>
      <c r="D478" t="s">
        <v>638</v>
      </c>
      <c r="E478">
        <v>20060508</v>
      </c>
      <c r="F478">
        <v>2</v>
      </c>
      <c r="G478" t="s">
        <v>4976</v>
      </c>
      <c r="H478" t="s">
        <v>52</v>
      </c>
      <c r="I478" t="s">
        <v>144</v>
      </c>
      <c r="J478" t="s">
        <v>6497</v>
      </c>
      <c r="L478">
        <f>IFERROR(INDEX(所属情報!$E:$E,MATCH(男子登録情報!A478,所属情報!$A:$A,0)),"")</f>
        <v>492232</v>
      </c>
      <c r="M478" t="str">
        <f t="shared" si="21"/>
        <v>伊藤　優汰 (2)</v>
      </c>
      <c r="N478" t="str">
        <f t="shared" si="22"/>
        <v>ｲﾄｳ ﾕｳﾀ</v>
      </c>
      <c r="O478" t="str">
        <f t="shared" si="23"/>
        <v>ITO Yuta (06)</v>
      </c>
      <c r="P478">
        <f>IFERROR(INDEX(リスト!$AE:$AE,MATCH($G478,リスト!$AD:$AD,0)),"")</f>
        <v>27</v>
      </c>
      <c r="Q478" t="str">
        <f>IFERROR(INDEX(リスト!$AH:$AH,MATCH($J478,リスト!$AG:$AG,0)),"")</f>
        <v>JPN</v>
      </c>
      <c r="R478" s="118" t="str">
        <f>IF($B478="","",TEXT(RIGHT($E478,6)*1000+COUNTIF($E$2:$E478,$E478),"000000000"))</f>
        <v>060508002</v>
      </c>
    </row>
    <row r="479" spans="1:18" customFormat="1" x14ac:dyDescent="0.45">
      <c r="A479" t="s">
        <v>23</v>
      </c>
      <c r="B479">
        <v>478</v>
      </c>
      <c r="C479" t="s">
        <v>5274</v>
      </c>
      <c r="D479" t="s">
        <v>5275</v>
      </c>
      <c r="E479">
        <v>20070111</v>
      </c>
      <c r="F479">
        <v>2</v>
      </c>
      <c r="G479" t="s">
        <v>4985</v>
      </c>
      <c r="H479" t="s">
        <v>102</v>
      </c>
      <c r="I479" t="s">
        <v>4776</v>
      </c>
      <c r="J479" t="s">
        <v>6497</v>
      </c>
      <c r="L479">
        <f>IFERROR(INDEX(所属情報!$E:$E,MATCH(男子登録情報!A479,所属情報!$A:$A,0)),"")</f>
        <v>492232</v>
      </c>
      <c r="M479" t="str">
        <f t="shared" si="21"/>
        <v>中村　光希 (2)</v>
      </c>
      <c r="N479" t="str">
        <f t="shared" si="22"/>
        <v>ﾅｶﾑﾗ ﾐﾂｷ</v>
      </c>
      <c r="O479" t="str">
        <f t="shared" si="23"/>
        <v>NAKAMURA Mitsuki (07)</v>
      </c>
      <c r="P479">
        <f>IFERROR(INDEX(リスト!$AE:$AE,MATCH($G479,リスト!$AD:$AD,0)),"")</f>
        <v>22</v>
      </c>
      <c r="Q479" t="str">
        <f>IFERROR(INDEX(リスト!$AH:$AH,MATCH($J479,リスト!$AG:$AG,0)),"")</f>
        <v>JPN</v>
      </c>
      <c r="R479" s="118" t="str">
        <f>IF($B479="","",TEXT(RIGHT($E479,6)*1000+COUNTIF($E$2:$E479,$E479),"000000000"))</f>
        <v>070111001</v>
      </c>
    </row>
    <row r="480" spans="1:18" customFormat="1" x14ac:dyDescent="0.45">
      <c r="A480" t="s">
        <v>23</v>
      </c>
      <c r="B480">
        <v>479</v>
      </c>
      <c r="C480" t="s">
        <v>4548</v>
      </c>
      <c r="D480" t="s">
        <v>763</v>
      </c>
      <c r="E480">
        <v>20060418</v>
      </c>
      <c r="F480">
        <v>2</v>
      </c>
      <c r="G480" t="s">
        <v>5094</v>
      </c>
      <c r="H480" t="s">
        <v>52</v>
      </c>
      <c r="I480" t="s">
        <v>356</v>
      </c>
      <c r="J480" t="s">
        <v>6497</v>
      </c>
      <c r="L480">
        <f>IFERROR(INDEX(所属情報!$E:$E,MATCH(男子登録情報!A480,所属情報!$A:$A,0)),"")</f>
        <v>492232</v>
      </c>
      <c r="M480" t="str">
        <f t="shared" si="21"/>
        <v>伊藤　巧真 (2)</v>
      </c>
      <c r="N480" t="str">
        <f t="shared" si="22"/>
        <v>ｲﾄｳ ﾀｸﾏ</v>
      </c>
      <c r="O480" t="str">
        <f t="shared" si="23"/>
        <v>ITO Takuma (06)</v>
      </c>
      <c r="P480">
        <f>IFERROR(INDEX(リスト!$AE:$AE,MATCH($G480,リスト!$AD:$AD,0)),"")</f>
        <v>1</v>
      </c>
      <c r="Q480" t="str">
        <f>IFERROR(INDEX(リスト!$AH:$AH,MATCH($J480,リスト!$AG:$AG,0)),"")</f>
        <v>JPN</v>
      </c>
      <c r="R480" s="118" t="str">
        <f>IF($B480="","",TEXT(RIGHT($E480,6)*1000+COUNTIF($E$2:$E480,$E480),"000000000"))</f>
        <v>060418001</v>
      </c>
    </row>
    <row r="481" spans="1:18" customFormat="1" x14ac:dyDescent="0.45">
      <c r="A481" t="s">
        <v>23</v>
      </c>
      <c r="B481">
        <v>480</v>
      </c>
      <c r="C481" t="s">
        <v>5276</v>
      </c>
      <c r="D481" t="s">
        <v>5277</v>
      </c>
      <c r="E481">
        <v>20060822</v>
      </c>
      <c r="F481">
        <v>2</v>
      </c>
      <c r="G481" t="s">
        <v>4975</v>
      </c>
      <c r="H481" t="s">
        <v>7008</v>
      </c>
      <c r="I481" t="s">
        <v>192</v>
      </c>
      <c r="J481" t="s">
        <v>6497</v>
      </c>
      <c r="L481">
        <f>IFERROR(INDEX(所属情報!$E:$E,MATCH(男子登録情報!A481,所属情報!$A:$A,0)),"")</f>
        <v>492232</v>
      </c>
      <c r="M481" t="str">
        <f t="shared" si="21"/>
        <v>牧江　真太郎 (2)</v>
      </c>
      <c r="N481" t="str">
        <f t="shared" si="22"/>
        <v>ﾏｷｴ ｼﾝﾀﾛｳ</v>
      </c>
      <c r="O481" t="str">
        <f t="shared" si="23"/>
        <v>MAKIE Shintaro (06)</v>
      </c>
      <c r="P481">
        <f>IFERROR(INDEX(リスト!$AE:$AE,MATCH($G481,リスト!$AD:$AD,0)),"")</f>
        <v>28</v>
      </c>
      <c r="Q481" t="str">
        <f>IFERROR(INDEX(リスト!$AH:$AH,MATCH($J481,リスト!$AG:$AG,0)),"")</f>
        <v>JPN</v>
      </c>
      <c r="R481" s="118" t="str">
        <f>IF($B481="","",TEXT(RIGHT($E481,6)*1000+COUNTIF($E$2:$E481,$E481),"000000000"))</f>
        <v>060822001</v>
      </c>
    </row>
    <row r="482" spans="1:18" customFormat="1" x14ac:dyDescent="0.45">
      <c r="A482" t="s">
        <v>23</v>
      </c>
      <c r="B482">
        <v>481</v>
      </c>
      <c r="C482" t="s">
        <v>5278</v>
      </c>
      <c r="D482" t="s">
        <v>5279</v>
      </c>
      <c r="E482">
        <v>20060927</v>
      </c>
      <c r="F482">
        <v>2</v>
      </c>
      <c r="G482" t="s">
        <v>4983</v>
      </c>
      <c r="H482" t="s">
        <v>237</v>
      </c>
      <c r="I482" t="s">
        <v>306</v>
      </c>
      <c r="J482" t="s">
        <v>6497</v>
      </c>
      <c r="L482">
        <f>IFERROR(INDEX(所属情報!$E:$E,MATCH(男子登録情報!A482,所属情報!$A:$A,0)),"")</f>
        <v>492232</v>
      </c>
      <c r="M482" t="str">
        <f t="shared" si="21"/>
        <v>仲西　泰我 (2)</v>
      </c>
      <c r="N482" t="str">
        <f t="shared" si="22"/>
        <v>ﾅｶﾆｼ ﾀｲｶﾞ</v>
      </c>
      <c r="O482" t="str">
        <f t="shared" si="23"/>
        <v>NAKANISHI Taiga (06)</v>
      </c>
      <c r="P482">
        <f>IFERROR(INDEX(リスト!$AE:$AE,MATCH($G482,リスト!$AD:$AD,0)),"")</f>
        <v>23</v>
      </c>
      <c r="Q482" t="str">
        <f>IFERROR(INDEX(リスト!$AH:$AH,MATCH($J482,リスト!$AG:$AG,0)),"")</f>
        <v>JPN</v>
      </c>
      <c r="R482" s="118" t="str">
        <f>IF($B482="","",TEXT(RIGHT($E482,6)*1000+COUNTIF($E$2:$E482,$E482),"000000000"))</f>
        <v>060927001</v>
      </c>
    </row>
    <row r="483" spans="1:18" customFormat="1" x14ac:dyDescent="0.45">
      <c r="A483" t="s">
        <v>23</v>
      </c>
      <c r="B483">
        <v>482</v>
      </c>
      <c r="C483" t="s">
        <v>5280</v>
      </c>
      <c r="D483" t="s">
        <v>5281</v>
      </c>
      <c r="E483">
        <v>20060403</v>
      </c>
      <c r="F483">
        <v>2</v>
      </c>
      <c r="G483" t="s">
        <v>4975</v>
      </c>
      <c r="H483" t="s">
        <v>4745</v>
      </c>
      <c r="I483" t="s">
        <v>509</v>
      </c>
      <c r="J483" t="s">
        <v>6497</v>
      </c>
      <c r="L483">
        <f>IFERROR(INDEX(所属情報!$E:$E,MATCH(男子登録情報!A483,所属情報!$A:$A,0)),"")</f>
        <v>492232</v>
      </c>
      <c r="M483" t="str">
        <f t="shared" si="21"/>
        <v>稲垣　壮一郎 (2)</v>
      </c>
      <c r="N483" t="str">
        <f t="shared" si="22"/>
        <v>ｲﾅｶﾞｷ ｿｳｲﾁﾛｳ</v>
      </c>
      <c r="O483" t="str">
        <f t="shared" si="23"/>
        <v>INAGAKI Soichiro (06)</v>
      </c>
      <c r="P483">
        <f>IFERROR(INDEX(リスト!$AE:$AE,MATCH($G483,リスト!$AD:$AD,0)),"")</f>
        <v>28</v>
      </c>
      <c r="Q483" t="str">
        <f>IFERROR(INDEX(リスト!$AH:$AH,MATCH($J483,リスト!$AG:$AG,0)),"")</f>
        <v>JPN</v>
      </c>
      <c r="R483" s="118" t="str">
        <f>IF($B483="","",TEXT(RIGHT($E483,6)*1000+COUNTIF($E$2:$E483,$E483),"000000000"))</f>
        <v>060403001</v>
      </c>
    </row>
    <row r="484" spans="1:18" customFormat="1" x14ac:dyDescent="0.45">
      <c r="A484" t="s">
        <v>23</v>
      </c>
      <c r="B484">
        <v>483</v>
      </c>
      <c r="C484" t="s">
        <v>5282</v>
      </c>
      <c r="D484" t="s">
        <v>5283</v>
      </c>
      <c r="E484">
        <v>20061028</v>
      </c>
      <c r="F484">
        <v>2</v>
      </c>
      <c r="G484" t="s">
        <v>4981</v>
      </c>
      <c r="H484" t="s">
        <v>427</v>
      </c>
      <c r="I484" t="s">
        <v>228</v>
      </c>
      <c r="J484" t="s">
        <v>6497</v>
      </c>
      <c r="L484">
        <f>IFERROR(INDEX(所属情報!$E:$E,MATCH(男子登録情報!A484,所属情報!$A:$A,0)),"")</f>
        <v>492232</v>
      </c>
      <c r="M484" t="str">
        <f t="shared" si="21"/>
        <v>中井　駿佑 (2)</v>
      </c>
      <c r="N484" t="str">
        <f t="shared" si="22"/>
        <v>ﾅｶｲ ｼｭﾝｽｹ</v>
      </c>
      <c r="O484" t="str">
        <f t="shared" si="23"/>
        <v>NAKAI Shunsuke (06)</v>
      </c>
      <c r="P484">
        <f>IFERROR(INDEX(リスト!$AE:$AE,MATCH($G484,リスト!$AD:$AD,0)),"")</f>
        <v>20</v>
      </c>
      <c r="Q484" t="str">
        <f>IFERROR(INDEX(リスト!$AH:$AH,MATCH($J484,リスト!$AG:$AG,0)),"")</f>
        <v>JPN</v>
      </c>
      <c r="R484" s="118" t="str">
        <f>IF($B484="","",TEXT(RIGHT($E484,6)*1000+COUNTIF($E$2:$E484,$E484),"000000000"))</f>
        <v>061028001</v>
      </c>
    </row>
    <row r="485" spans="1:18" customFormat="1" x14ac:dyDescent="0.45">
      <c r="A485" t="s">
        <v>23</v>
      </c>
      <c r="B485">
        <v>484</v>
      </c>
      <c r="C485" t="s">
        <v>5284</v>
      </c>
      <c r="D485" t="s">
        <v>5285</v>
      </c>
      <c r="E485">
        <v>20060521</v>
      </c>
      <c r="F485">
        <v>2</v>
      </c>
      <c r="G485" t="s">
        <v>4978</v>
      </c>
      <c r="H485" t="s">
        <v>217</v>
      </c>
      <c r="I485" t="s">
        <v>7009</v>
      </c>
      <c r="J485" t="s">
        <v>6497</v>
      </c>
      <c r="L485">
        <f>IFERROR(INDEX(所属情報!$E:$E,MATCH(男子登録情報!A485,所属情報!$A:$A,0)),"")</f>
        <v>492232</v>
      </c>
      <c r="M485" t="str">
        <f t="shared" si="21"/>
        <v>長澤　飛成 (2)</v>
      </c>
      <c r="N485" t="str">
        <f t="shared" si="22"/>
        <v>ﾅｶﾞｻﾜ ﾋﾅﾘ</v>
      </c>
      <c r="O485" t="str">
        <f t="shared" si="23"/>
        <v>NAGASAWA Hinari (06)</v>
      </c>
      <c r="P485">
        <f>IFERROR(INDEX(リスト!$AE:$AE,MATCH($G485,リスト!$AD:$AD,0)),"")</f>
        <v>30</v>
      </c>
      <c r="Q485" t="str">
        <f>IFERROR(INDEX(リスト!$AH:$AH,MATCH($J485,リスト!$AG:$AG,0)),"")</f>
        <v>JPN</v>
      </c>
      <c r="R485" s="118" t="str">
        <f>IF($B485="","",TEXT(RIGHT($E485,6)*1000+COUNTIF($E$2:$E485,$E485),"000000000"))</f>
        <v>060521001</v>
      </c>
    </row>
    <row r="486" spans="1:18" customFormat="1" x14ac:dyDescent="0.45">
      <c r="A486" t="s">
        <v>23</v>
      </c>
      <c r="B486">
        <v>485</v>
      </c>
      <c r="C486" t="s">
        <v>5286</v>
      </c>
      <c r="D486" t="s">
        <v>5287</v>
      </c>
      <c r="E486">
        <v>20070202</v>
      </c>
      <c r="F486">
        <v>2</v>
      </c>
      <c r="G486" t="s">
        <v>4984</v>
      </c>
      <c r="H486" t="s">
        <v>70</v>
      </c>
      <c r="I486" t="s">
        <v>215</v>
      </c>
      <c r="J486" t="s">
        <v>6497</v>
      </c>
      <c r="L486">
        <f>IFERROR(INDEX(所属情報!$E:$E,MATCH(男子登録情報!A486,所属情報!$A:$A,0)),"")</f>
        <v>492232</v>
      </c>
      <c r="M486" t="str">
        <f t="shared" si="21"/>
        <v>上田　崇人 (2)</v>
      </c>
      <c r="N486" t="str">
        <f t="shared" si="22"/>
        <v>ｳｴﾀﾞ ﾀｶﾄ</v>
      </c>
      <c r="O486" t="str">
        <f t="shared" si="23"/>
        <v>UEDA Takato (07)</v>
      </c>
      <c r="P486">
        <f>IFERROR(INDEX(リスト!$AE:$AE,MATCH($G486,リスト!$AD:$AD,0)),"")</f>
        <v>49</v>
      </c>
      <c r="Q486" t="str">
        <f>IFERROR(INDEX(リスト!$AH:$AH,MATCH($J486,リスト!$AG:$AG,0)),"")</f>
        <v>JPN</v>
      </c>
      <c r="R486" s="118" t="str">
        <f>IF($B486="","",TEXT(RIGHT($E486,6)*1000+COUNTIF($E$2:$E486,$E486),"000000000"))</f>
        <v>070202001</v>
      </c>
    </row>
    <row r="487" spans="1:18" customFormat="1" x14ac:dyDescent="0.45">
      <c r="A487" t="s">
        <v>23</v>
      </c>
      <c r="B487">
        <v>486</v>
      </c>
      <c r="C487" t="s">
        <v>5288</v>
      </c>
      <c r="D487" t="s">
        <v>5289</v>
      </c>
      <c r="E487">
        <v>20060919</v>
      </c>
      <c r="F487">
        <v>2</v>
      </c>
      <c r="G487" t="s">
        <v>5031</v>
      </c>
      <c r="H487" t="s">
        <v>7010</v>
      </c>
      <c r="I487" t="s">
        <v>188</v>
      </c>
      <c r="J487" t="s">
        <v>6497</v>
      </c>
      <c r="L487">
        <f>IFERROR(INDEX(所属情報!$E:$E,MATCH(男子登録情報!A487,所属情報!$A:$A,0)),"")</f>
        <v>492232</v>
      </c>
      <c r="M487" t="str">
        <f t="shared" si="21"/>
        <v>入口　陽介 (2)</v>
      </c>
      <c r="N487" t="str">
        <f t="shared" si="22"/>
        <v>ｲﾘｸﾞﾁ ﾖｳｽｹ</v>
      </c>
      <c r="O487" t="str">
        <f t="shared" si="23"/>
        <v>IRIGUCHI Yosuke (06)</v>
      </c>
      <c r="P487">
        <f>IFERROR(INDEX(リスト!$AE:$AE,MATCH($G487,リスト!$AD:$AD,0)),"")</f>
        <v>37</v>
      </c>
      <c r="Q487" t="str">
        <f>IFERROR(INDEX(リスト!$AH:$AH,MATCH($J487,リスト!$AG:$AG,0)),"")</f>
        <v>JPN</v>
      </c>
      <c r="R487" s="118" t="str">
        <f>IF($B487="","",TEXT(RIGHT($E487,6)*1000+COUNTIF($E$2:$E487,$E487),"000000000"))</f>
        <v>060919003</v>
      </c>
    </row>
    <row r="488" spans="1:18" customFormat="1" x14ac:dyDescent="0.45">
      <c r="A488" t="s">
        <v>23</v>
      </c>
      <c r="B488">
        <v>487</v>
      </c>
      <c r="C488" t="s">
        <v>5290</v>
      </c>
      <c r="D488" t="s">
        <v>5291</v>
      </c>
      <c r="E488">
        <v>20061221</v>
      </c>
      <c r="F488">
        <v>2</v>
      </c>
      <c r="G488" t="s">
        <v>4984</v>
      </c>
      <c r="H488" t="s">
        <v>376</v>
      </c>
      <c r="I488" t="s">
        <v>7011</v>
      </c>
      <c r="J488" t="s">
        <v>6497</v>
      </c>
      <c r="L488">
        <f>IFERROR(INDEX(所属情報!$E:$E,MATCH(男子登録情報!A488,所属情報!$A:$A,0)),"")</f>
        <v>492232</v>
      </c>
      <c r="M488" t="str">
        <f t="shared" si="21"/>
        <v>黒田　橙実 (2)</v>
      </c>
      <c r="N488" t="str">
        <f t="shared" si="22"/>
        <v>ｸﾛﾀﾞ ﾄｳﾐ</v>
      </c>
      <c r="O488" t="str">
        <f t="shared" si="23"/>
        <v>KURODA Tomi (06)</v>
      </c>
      <c r="P488">
        <f>IFERROR(INDEX(リスト!$AE:$AE,MATCH($G488,リスト!$AD:$AD,0)),"")</f>
        <v>49</v>
      </c>
      <c r="Q488" t="str">
        <f>IFERROR(INDEX(リスト!$AH:$AH,MATCH($J488,リスト!$AG:$AG,0)),"")</f>
        <v>JPN</v>
      </c>
      <c r="R488" s="118" t="str">
        <f>IF($B488="","",TEXT(RIGHT($E488,6)*1000+COUNTIF($E$2:$E488,$E488),"000000000"))</f>
        <v>061221003</v>
      </c>
    </row>
    <row r="489" spans="1:18" customFormat="1" x14ac:dyDescent="0.45">
      <c r="A489" t="s">
        <v>23</v>
      </c>
      <c r="B489">
        <v>488</v>
      </c>
      <c r="C489" t="s">
        <v>5292</v>
      </c>
      <c r="D489" t="s">
        <v>5293</v>
      </c>
      <c r="E489">
        <v>20070109</v>
      </c>
      <c r="F489">
        <v>2</v>
      </c>
      <c r="G489" t="s">
        <v>4975</v>
      </c>
      <c r="H489" t="s">
        <v>7012</v>
      </c>
      <c r="I489" t="s">
        <v>281</v>
      </c>
      <c r="J489" t="s">
        <v>6497</v>
      </c>
      <c r="L489">
        <f>IFERROR(INDEX(所属情報!$E:$E,MATCH(男子登録情報!A489,所属情報!$A:$A,0)),"")</f>
        <v>492232</v>
      </c>
      <c r="M489" t="str">
        <f t="shared" si="21"/>
        <v>三田　倭都 (2)</v>
      </c>
      <c r="N489" t="str">
        <f t="shared" si="22"/>
        <v>ﾐﾀ ﾔﾏﾄ</v>
      </c>
      <c r="O489" t="str">
        <f t="shared" si="23"/>
        <v>MITA Yamato (07)</v>
      </c>
      <c r="P489">
        <f>IFERROR(INDEX(リスト!$AE:$AE,MATCH($G489,リスト!$AD:$AD,0)),"")</f>
        <v>28</v>
      </c>
      <c r="Q489" t="str">
        <f>IFERROR(INDEX(リスト!$AH:$AH,MATCH($J489,リスト!$AG:$AG,0)),"")</f>
        <v>JPN</v>
      </c>
      <c r="R489" s="118" t="str">
        <f>IF($B489="","",TEXT(RIGHT($E489,6)*1000+COUNTIF($E$2:$E489,$E489),"000000000"))</f>
        <v>070109001</v>
      </c>
    </row>
    <row r="490" spans="1:18" customFormat="1" x14ac:dyDescent="0.45">
      <c r="A490" t="s">
        <v>23</v>
      </c>
      <c r="B490">
        <v>489</v>
      </c>
      <c r="C490" t="s">
        <v>5294</v>
      </c>
      <c r="D490" t="s">
        <v>5295</v>
      </c>
      <c r="E490">
        <v>20060425</v>
      </c>
      <c r="F490">
        <v>2</v>
      </c>
      <c r="G490" t="s">
        <v>4984</v>
      </c>
      <c r="H490" t="s">
        <v>460</v>
      </c>
      <c r="I490" t="s">
        <v>326</v>
      </c>
      <c r="J490" t="s">
        <v>6497</v>
      </c>
      <c r="L490">
        <f>IFERROR(INDEX(所属情報!$E:$E,MATCH(男子登録情報!A490,所属情報!$A:$A,0)),"")</f>
        <v>492232</v>
      </c>
      <c r="M490" t="str">
        <f t="shared" si="21"/>
        <v>大森　登真 (2)</v>
      </c>
      <c r="N490" t="str">
        <f t="shared" si="22"/>
        <v>ｵｵﾓﾘ ﾄｳﾏ</v>
      </c>
      <c r="O490" t="str">
        <f t="shared" si="23"/>
        <v>OMORI Toma (06)</v>
      </c>
      <c r="P490">
        <f>IFERROR(INDEX(リスト!$AE:$AE,MATCH($G490,リスト!$AD:$AD,0)),"")</f>
        <v>49</v>
      </c>
      <c r="Q490" t="str">
        <f>IFERROR(INDEX(リスト!$AH:$AH,MATCH($J490,リスト!$AG:$AG,0)),"")</f>
        <v>JPN</v>
      </c>
      <c r="R490" s="118" t="str">
        <f>IF($B490="","",TEXT(RIGHT($E490,6)*1000+COUNTIF($E$2:$E490,$E490),"000000000"))</f>
        <v>060425001</v>
      </c>
    </row>
    <row r="491" spans="1:18" customFormat="1" x14ac:dyDescent="0.45">
      <c r="A491" t="s">
        <v>23</v>
      </c>
      <c r="B491">
        <v>490</v>
      </c>
      <c r="C491" t="s">
        <v>5296</v>
      </c>
      <c r="D491" t="s">
        <v>5297</v>
      </c>
      <c r="E491">
        <v>20061205</v>
      </c>
      <c r="F491">
        <v>2</v>
      </c>
      <c r="G491" t="s">
        <v>4984</v>
      </c>
      <c r="H491" t="s">
        <v>821</v>
      </c>
      <c r="I491" t="s">
        <v>7013</v>
      </c>
      <c r="J491" t="s">
        <v>6497</v>
      </c>
      <c r="L491">
        <f>IFERROR(INDEX(所属情報!$E:$E,MATCH(男子登録情報!A491,所属情報!$A:$A,0)),"")</f>
        <v>492232</v>
      </c>
      <c r="M491" t="str">
        <f t="shared" si="21"/>
        <v>青山　承立 (2)</v>
      </c>
      <c r="N491" t="str">
        <f t="shared" si="22"/>
        <v>ｱｵﾔﾏ ｼﾞｮｳﾘｭｳ</v>
      </c>
      <c r="O491" t="str">
        <f t="shared" si="23"/>
        <v>AOYAMA Joryu (06)</v>
      </c>
      <c r="P491">
        <f>IFERROR(INDEX(リスト!$AE:$AE,MATCH($G491,リスト!$AD:$AD,0)),"")</f>
        <v>49</v>
      </c>
      <c r="Q491" t="str">
        <f>IFERROR(INDEX(リスト!$AH:$AH,MATCH($J491,リスト!$AG:$AG,0)),"")</f>
        <v>JPN</v>
      </c>
      <c r="R491" s="118" t="str">
        <f>IF($B491="","",TEXT(RIGHT($E491,6)*1000+COUNTIF($E$2:$E491,$E491),"000000000"))</f>
        <v>061205001</v>
      </c>
    </row>
    <row r="492" spans="1:18" customFormat="1" x14ac:dyDescent="0.45">
      <c r="A492" t="s">
        <v>23</v>
      </c>
      <c r="B492">
        <v>491</v>
      </c>
      <c r="C492" t="s">
        <v>5298</v>
      </c>
      <c r="D492" t="s">
        <v>5299</v>
      </c>
      <c r="E492">
        <v>20060503</v>
      </c>
      <c r="F492">
        <v>2</v>
      </c>
      <c r="G492" t="s">
        <v>4975</v>
      </c>
      <c r="H492" t="s">
        <v>164</v>
      </c>
      <c r="I492" t="s">
        <v>231</v>
      </c>
      <c r="J492" t="s">
        <v>6497</v>
      </c>
      <c r="L492">
        <f>IFERROR(INDEX(所属情報!$E:$E,MATCH(男子登録情報!A492,所属情報!$A:$A,0)),"")</f>
        <v>492232</v>
      </c>
      <c r="M492" t="str">
        <f t="shared" si="21"/>
        <v>木村　仁 (2)</v>
      </c>
      <c r="N492" t="str">
        <f t="shared" si="22"/>
        <v>ｷﾑﾗ ｼﾞﾝ</v>
      </c>
      <c r="O492" t="str">
        <f t="shared" si="23"/>
        <v>KIMURA Jin (06)</v>
      </c>
      <c r="P492">
        <f>IFERROR(INDEX(リスト!$AE:$AE,MATCH($G492,リスト!$AD:$AD,0)),"")</f>
        <v>28</v>
      </c>
      <c r="Q492" t="str">
        <f>IFERROR(INDEX(リスト!$AH:$AH,MATCH($J492,リスト!$AG:$AG,0)),"")</f>
        <v>JPN</v>
      </c>
      <c r="R492" s="118" t="str">
        <f>IF($B492="","",TEXT(RIGHT($E492,6)*1000+COUNTIF($E$2:$E492,$E492),"000000000"))</f>
        <v>060503002</v>
      </c>
    </row>
    <row r="493" spans="1:18" customFormat="1" x14ac:dyDescent="0.45">
      <c r="A493" t="s">
        <v>23</v>
      </c>
      <c r="B493">
        <v>492</v>
      </c>
      <c r="C493" t="s">
        <v>5300</v>
      </c>
      <c r="D493" t="s">
        <v>5301</v>
      </c>
      <c r="E493">
        <v>20060711</v>
      </c>
      <c r="F493">
        <v>2</v>
      </c>
      <c r="G493" t="s">
        <v>4975</v>
      </c>
      <c r="H493" t="s">
        <v>7014</v>
      </c>
      <c r="I493" t="s">
        <v>2946</v>
      </c>
      <c r="J493" t="s">
        <v>6497</v>
      </c>
      <c r="L493">
        <f>IFERROR(INDEX(所属情報!$E:$E,MATCH(男子登録情報!A493,所属情報!$A:$A,0)),"")</f>
        <v>492232</v>
      </c>
      <c r="M493" t="str">
        <f t="shared" si="21"/>
        <v>廣野　佑飛 (2)</v>
      </c>
      <c r="N493" t="str">
        <f t="shared" si="22"/>
        <v>ﾋﾛﾉ ﾕｳﾋ</v>
      </c>
      <c r="O493" t="str">
        <f t="shared" si="23"/>
        <v>HIRONO Yuhi (06)</v>
      </c>
      <c r="P493">
        <f>IFERROR(INDEX(リスト!$AE:$AE,MATCH($G493,リスト!$AD:$AD,0)),"")</f>
        <v>28</v>
      </c>
      <c r="Q493" t="str">
        <f>IFERROR(INDEX(リスト!$AH:$AH,MATCH($J493,リスト!$AG:$AG,0)),"")</f>
        <v>JPN</v>
      </c>
      <c r="R493" s="118" t="str">
        <f>IF($B493="","",TEXT(RIGHT($E493,6)*1000+COUNTIF($E$2:$E493,$E493),"000000000"))</f>
        <v>060711001</v>
      </c>
    </row>
    <row r="494" spans="1:18" customFormat="1" x14ac:dyDescent="0.45">
      <c r="A494" t="s">
        <v>23</v>
      </c>
      <c r="B494">
        <v>493</v>
      </c>
      <c r="C494" t="s">
        <v>5302</v>
      </c>
      <c r="D494" t="s">
        <v>5303</v>
      </c>
      <c r="E494">
        <v>20070306</v>
      </c>
      <c r="F494">
        <v>2</v>
      </c>
      <c r="G494" t="s">
        <v>4984</v>
      </c>
      <c r="H494" t="s">
        <v>34</v>
      </c>
      <c r="I494" t="s">
        <v>152</v>
      </c>
      <c r="J494" t="s">
        <v>6497</v>
      </c>
      <c r="L494">
        <f>IFERROR(INDEX(所属情報!$E:$E,MATCH(男子登録情報!A494,所属情報!$A:$A,0)),"")</f>
        <v>492232</v>
      </c>
      <c r="M494" t="str">
        <f t="shared" si="21"/>
        <v>阪本　輝 (2)</v>
      </c>
      <c r="N494" t="str">
        <f t="shared" si="22"/>
        <v>ｻｶﾓﾄ ﾋｶﾙ</v>
      </c>
      <c r="O494" t="str">
        <f t="shared" si="23"/>
        <v>SAKAMOTO Hikaru (07)</v>
      </c>
      <c r="P494">
        <f>IFERROR(INDEX(リスト!$AE:$AE,MATCH($G494,リスト!$AD:$AD,0)),"")</f>
        <v>49</v>
      </c>
      <c r="Q494" t="str">
        <f>IFERROR(INDEX(リスト!$AH:$AH,MATCH($J494,リスト!$AG:$AG,0)),"")</f>
        <v>JPN</v>
      </c>
      <c r="R494" s="118" t="str">
        <f>IF($B494="","",TEXT(RIGHT($E494,6)*1000+COUNTIF($E$2:$E494,$E494),"000000000"))</f>
        <v>070306002</v>
      </c>
    </row>
    <row r="495" spans="1:18" customFormat="1" x14ac:dyDescent="0.45">
      <c r="A495" t="s">
        <v>23</v>
      </c>
      <c r="B495">
        <v>494</v>
      </c>
      <c r="C495" t="s">
        <v>5304</v>
      </c>
      <c r="D495" t="s">
        <v>5305</v>
      </c>
      <c r="E495">
        <v>20070523</v>
      </c>
      <c r="F495">
        <v>1</v>
      </c>
      <c r="G495" t="s">
        <v>4975</v>
      </c>
      <c r="H495" t="s">
        <v>232</v>
      </c>
      <c r="I495" t="s">
        <v>7015</v>
      </c>
      <c r="J495" t="s">
        <v>6497</v>
      </c>
      <c r="L495">
        <f>IFERROR(INDEX(所属情報!$E:$E,MATCH(男子登録情報!A495,所属情報!$A:$A,0)),"")</f>
        <v>492232</v>
      </c>
      <c r="M495" t="str">
        <f t="shared" si="21"/>
        <v>杉本　惺昭  (1)</v>
      </c>
      <c r="N495" t="str">
        <f t="shared" si="22"/>
        <v>ｽｷﾞﾓﾄ ｻﾄｱｷ</v>
      </c>
      <c r="O495" t="str">
        <f t="shared" si="23"/>
        <v>SUGIMOTO Satoaki (07)</v>
      </c>
      <c r="P495">
        <f>IFERROR(INDEX(リスト!$AE:$AE,MATCH($G495,リスト!$AD:$AD,0)),"")</f>
        <v>28</v>
      </c>
      <c r="Q495" t="str">
        <f>IFERROR(INDEX(リスト!$AH:$AH,MATCH($J495,リスト!$AG:$AG,0)),"")</f>
        <v>JPN</v>
      </c>
      <c r="R495" s="118" t="str">
        <f>IF($B495="","",TEXT(RIGHT($E495,6)*1000+COUNTIF($E$2:$E495,$E495),"000000000"))</f>
        <v>070523001</v>
      </c>
    </row>
    <row r="496" spans="1:18" customFormat="1" x14ac:dyDescent="0.45">
      <c r="A496" t="s">
        <v>23</v>
      </c>
      <c r="B496">
        <v>495</v>
      </c>
      <c r="C496" t="s">
        <v>5306</v>
      </c>
      <c r="D496" t="s">
        <v>5307</v>
      </c>
      <c r="E496">
        <v>20080320</v>
      </c>
      <c r="F496">
        <v>1</v>
      </c>
      <c r="G496" t="s">
        <v>5031</v>
      </c>
      <c r="H496" t="s">
        <v>380</v>
      </c>
      <c r="I496" t="s">
        <v>370</v>
      </c>
      <c r="J496" t="s">
        <v>6497</v>
      </c>
      <c r="L496">
        <f>IFERROR(INDEX(所属情報!$E:$E,MATCH(男子登録情報!A496,所属情報!$A:$A,0)),"")</f>
        <v>492232</v>
      </c>
      <c r="M496" t="str">
        <f t="shared" si="21"/>
        <v>大西　亮暉 (1)</v>
      </c>
      <c r="N496" t="str">
        <f t="shared" si="22"/>
        <v>ｵｵﾆｼ ﾖｼｷ</v>
      </c>
      <c r="O496" t="str">
        <f t="shared" si="23"/>
        <v>ONISHI Yoshiki (08)</v>
      </c>
      <c r="P496">
        <f>IFERROR(INDEX(リスト!$AE:$AE,MATCH($G496,リスト!$AD:$AD,0)),"")</f>
        <v>37</v>
      </c>
      <c r="Q496" t="str">
        <f>IFERROR(INDEX(リスト!$AH:$AH,MATCH($J496,リスト!$AG:$AG,0)),"")</f>
        <v>JPN</v>
      </c>
      <c r="R496" s="118" t="str">
        <f>IF($B496="","",TEXT(RIGHT($E496,6)*1000+COUNTIF($E$2:$E496,$E496),"000000000"))</f>
        <v>080320001</v>
      </c>
    </row>
    <row r="497" spans="1:18" customFormat="1" x14ac:dyDescent="0.45">
      <c r="A497" t="s">
        <v>336</v>
      </c>
      <c r="B497">
        <v>496</v>
      </c>
      <c r="C497" t="s">
        <v>1324</v>
      </c>
      <c r="D497" t="s">
        <v>1325</v>
      </c>
      <c r="E497">
        <v>20011029</v>
      </c>
      <c r="F497" t="s">
        <v>140</v>
      </c>
      <c r="G497" t="s">
        <v>4984</v>
      </c>
      <c r="H497" t="s">
        <v>1326</v>
      </c>
      <c r="I497" t="s">
        <v>167</v>
      </c>
      <c r="J497" t="s">
        <v>6497</v>
      </c>
      <c r="L497">
        <f>IFERROR(INDEX(所属情報!$E:$E,MATCH(男子登録情報!A497,所属情報!$A:$A,0)),"")</f>
        <v>492213</v>
      </c>
      <c r="M497" t="str">
        <f t="shared" si="21"/>
        <v>諸岡　一也 (M1)</v>
      </c>
      <c r="N497" t="str">
        <f t="shared" si="22"/>
        <v>ﾓﾛｵｶ ｶｽﾞﾔ</v>
      </c>
      <c r="O497" t="str">
        <f t="shared" si="23"/>
        <v>MOROOKA Kazuya (01)</v>
      </c>
      <c r="P497">
        <f>IFERROR(INDEX(リスト!$AE:$AE,MATCH($G497,リスト!$AD:$AD,0)),"")</f>
        <v>49</v>
      </c>
      <c r="Q497" t="str">
        <f>IFERROR(INDEX(リスト!$AH:$AH,MATCH($J497,リスト!$AG:$AG,0)),"")</f>
        <v>JPN</v>
      </c>
      <c r="R497" s="118" t="str">
        <f>IF($B497="","",TEXT(RIGHT($E497,6)*1000+COUNTIF($E$2:$E497,$E497),"000000000"))</f>
        <v>011029001</v>
      </c>
    </row>
    <row r="498" spans="1:18" customFormat="1" x14ac:dyDescent="0.45">
      <c r="A498" t="s">
        <v>336</v>
      </c>
      <c r="B498">
        <v>497</v>
      </c>
      <c r="C498" t="s">
        <v>2245</v>
      </c>
      <c r="D498" t="s">
        <v>1328</v>
      </c>
      <c r="E498">
        <v>20040212</v>
      </c>
      <c r="F498" t="s">
        <v>140</v>
      </c>
      <c r="G498" t="s">
        <v>4976</v>
      </c>
      <c r="H498" t="s">
        <v>369</v>
      </c>
      <c r="I498" t="s">
        <v>42</v>
      </c>
      <c r="J498" t="s">
        <v>6497</v>
      </c>
      <c r="L498">
        <f>IFERROR(INDEX(所属情報!$E:$E,MATCH(男子登録情報!A498,所属情報!$A:$A,0)),"")</f>
        <v>492213</v>
      </c>
      <c r="M498" t="str">
        <f t="shared" si="21"/>
        <v>岩﨑　拓生 (M1)</v>
      </c>
      <c r="N498" t="str">
        <f t="shared" si="22"/>
        <v>ｲﾜｻｷ ﾀｸﾐ</v>
      </c>
      <c r="O498" t="str">
        <f t="shared" si="23"/>
        <v>IWASAKI Takumi (04)</v>
      </c>
      <c r="P498">
        <f>IFERROR(INDEX(リスト!$AE:$AE,MATCH($G498,リスト!$AD:$AD,0)),"")</f>
        <v>27</v>
      </c>
      <c r="Q498" t="str">
        <f>IFERROR(INDEX(リスト!$AH:$AH,MATCH($J498,リスト!$AG:$AG,0)),"")</f>
        <v>JPN</v>
      </c>
      <c r="R498" s="118" t="str">
        <f>IF($B498="","",TEXT(RIGHT($E498,6)*1000+COUNTIF($E$2:$E498,$E498),"000000000"))</f>
        <v>040212001</v>
      </c>
    </row>
    <row r="499" spans="1:18" customFormat="1" x14ac:dyDescent="0.45">
      <c r="A499" t="s">
        <v>336</v>
      </c>
      <c r="B499">
        <v>498</v>
      </c>
      <c r="C499" t="s">
        <v>1331</v>
      </c>
      <c r="D499" t="s">
        <v>1332</v>
      </c>
      <c r="E499">
        <v>20030211</v>
      </c>
      <c r="F499" t="s">
        <v>381</v>
      </c>
      <c r="G499" t="s">
        <v>4975</v>
      </c>
      <c r="H499" t="s">
        <v>1333</v>
      </c>
      <c r="I499" t="s">
        <v>87</v>
      </c>
      <c r="J499" t="s">
        <v>6497</v>
      </c>
      <c r="L499">
        <f>IFERROR(INDEX(所属情報!$E:$E,MATCH(男子登録情報!A499,所属情報!$A:$A,0)),"")</f>
        <v>492213</v>
      </c>
      <c r="M499" t="str">
        <f t="shared" si="21"/>
        <v>春名　友貴 (M2)</v>
      </c>
      <c r="N499" t="str">
        <f t="shared" si="22"/>
        <v>ﾊﾙﾅ ﾄﾓｷ</v>
      </c>
      <c r="O499" t="str">
        <f t="shared" si="23"/>
        <v>HARUNA Tomoki (03)</v>
      </c>
      <c r="P499">
        <f>IFERROR(INDEX(リスト!$AE:$AE,MATCH($G499,リスト!$AD:$AD,0)),"")</f>
        <v>28</v>
      </c>
      <c r="Q499" t="str">
        <f>IFERROR(INDEX(リスト!$AH:$AH,MATCH($J499,リスト!$AG:$AG,0)),"")</f>
        <v>JPN</v>
      </c>
      <c r="R499" s="118" t="str">
        <f>IF($B499="","",TEXT(RIGHT($E499,6)*1000+COUNTIF($E$2:$E499,$E499),"000000000"))</f>
        <v>030211001</v>
      </c>
    </row>
    <row r="500" spans="1:18" customFormat="1" x14ac:dyDescent="0.45">
      <c r="A500" t="s">
        <v>336</v>
      </c>
      <c r="B500">
        <v>499</v>
      </c>
      <c r="C500" t="s">
        <v>1971</v>
      </c>
      <c r="D500" t="s">
        <v>1972</v>
      </c>
      <c r="E500">
        <v>20040921</v>
      </c>
      <c r="F500">
        <v>4</v>
      </c>
      <c r="G500" t="s">
        <v>5105</v>
      </c>
      <c r="H500" t="s">
        <v>602</v>
      </c>
      <c r="I500" t="s">
        <v>97</v>
      </c>
      <c r="J500" t="s">
        <v>6497</v>
      </c>
      <c r="L500">
        <f>IFERROR(INDEX(所属情報!$E:$E,MATCH(男子登録情報!A500,所属情報!$A:$A,0)),"")</f>
        <v>492213</v>
      </c>
      <c r="M500" t="str">
        <f t="shared" si="21"/>
        <v>秋田　琉希 (4)</v>
      </c>
      <c r="N500" t="str">
        <f t="shared" si="22"/>
        <v>ｱｷﾀ ﾘｭｳｷ</v>
      </c>
      <c r="O500" t="str">
        <f t="shared" si="23"/>
        <v>AKITA Ryuki (04)</v>
      </c>
      <c r="P500">
        <f>IFERROR(INDEX(リスト!$AE:$AE,MATCH($G500,リスト!$AD:$AD,0)),"")</f>
        <v>24</v>
      </c>
      <c r="Q500" t="str">
        <f>IFERROR(INDEX(リスト!$AH:$AH,MATCH($J500,リスト!$AG:$AG,0)),"")</f>
        <v>JPN</v>
      </c>
      <c r="R500" s="118" t="str">
        <f>IF($B500="","",TEXT(RIGHT($E500,6)*1000+COUNTIF($E$2:$E500,$E500),"000000000"))</f>
        <v>040921002</v>
      </c>
    </row>
    <row r="501" spans="1:18" customFormat="1" x14ac:dyDescent="0.45">
      <c r="A501" t="s">
        <v>336</v>
      </c>
      <c r="B501">
        <v>500</v>
      </c>
      <c r="C501" t="s">
        <v>1973</v>
      </c>
      <c r="D501" t="s">
        <v>1974</v>
      </c>
      <c r="E501">
        <v>20041119</v>
      </c>
      <c r="F501">
        <v>4</v>
      </c>
      <c r="G501" t="s">
        <v>4984</v>
      </c>
      <c r="H501" t="s">
        <v>1975</v>
      </c>
      <c r="I501" t="s">
        <v>56</v>
      </c>
      <c r="J501" t="s">
        <v>6497</v>
      </c>
      <c r="L501">
        <f>IFERROR(INDEX(所属情報!$E:$E,MATCH(男子登録情報!A501,所属情報!$A:$A,0)),"")</f>
        <v>492213</v>
      </c>
      <c r="M501" t="str">
        <f t="shared" si="21"/>
        <v>谷野　優大 (4)</v>
      </c>
      <c r="N501" t="str">
        <f t="shared" si="22"/>
        <v>ﾀﾆﾉ ﾕｳﾀﾞｲ</v>
      </c>
      <c r="O501" t="str">
        <f t="shared" si="23"/>
        <v>TANINO Yudai (04)</v>
      </c>
      <c r="P501">
        <f>IFERROR(INDEX(リスト!$AE:$AE,MATCH($G501,リスト!$AD:$AD,0)),"")</f>
        <v>49</v>
      </c>
      <c r="Q501" t="str">
        <f>IFERROR(INDEX(リスト!$AH:$AH,MATCH($J501,リスト!$AG:$AG,0)),"")</f>
        <v>JPN</v>
      </c>
      <c r="R501" s="118" t="str">
        <f>IF($B501="","",TEXT(RIGHT($E501,6)*1000+COUNTIF($E$2:$E501,$E501),"000000000"))</f>
        <v>041119001</v>
      </c>
    </row>
    <row r="502" spans="1:18" customFormat="1" x14ac:dyDescent="0.45">
      <c r="A502" t="s">
        <v>336</v>
      </c>
      <c r="B502">
        <v>501</v>
      </c>
      <c r="C502" t="s">
        <v>1976</v>
      </c>
      <c r="D502" t="s">
        <v>1977</v>
      </c>
      <c r="E502">
        <v>20040617</v>
      </c>
      <c r="F502">
        <v>4</v>
      </c>
      <c r="G502" t="s">
        <v>5105</v>
      </c>
      <c r="H502" t="s">
        <v>89</v>
      </c>
      <c r="I502" t="s">
        <v>319</v>
      </c>
      <c r="J502" t="s">
        <v>6497</v>
      </c>
      <c r="L502">
        <f>IFERROR(INDEX(所属情報!$E:$E,MATCH(男子登録情報!A502,所属情報!$A:$A,0)),"")</f>
        <v>492213</v>
      </c>
      <c r="M502" t="str">
        <f t="shared" si="21"/>
        <v>濱田　茉裕 (4)</v>
      </c>
      <c r="N502" t="str">
        <f t="shared" si="22"/>
        <v>ﾊﾏﾀﾞ ﾏﾋﾛ</v>
      </c>
      <c r="O502" t="str">
        <f t="shared" si="23"/>
        <v>HAMADA Mahiro (04)</v>
      </c>
      <c r="P502">
        <f>IFERROR(INDEX(リスト!$AE:$AE,MATCH($G502,リスト!$AD:$AD,0)),"")</f>
        <v>24</v>
      </c>
      <c r="Q502" t="str">
        <f>IFERROR(INDEX(リスト!$AH:$AH,MATCH($J502,リスト!$AG:$AG,0)),"")</f>
        <v>JPN</v>
      </c>
      <c r="R502" s="118" t="str">
        <f>IF($B502="","",TEXT(RIGHT($E502,6)*1000+COUNTIF($E$2:$E502,$E502),"000000000"))</f>
        <v>040617004</v>
      </c>
    </row>
    <row r="503" spans="1:18" customFormat="1" x14ac:dyDescent="0.45">
      <c r="A503" t="s">
        <v>336</v>
      </c>
      <c r="B503">
        <v>502</v>
      </c>
      <c r="C503" t="s">
        <v>1978</v>
      </c>
      <c r="D503" t="s">
        <v>1979</v>
      </c>
      <c r="E503">
        <v>20040827</v>
      </c>
      <c r="F503">
        <v>4</v>
      </c>
      <c r="G503" t="s">
        <v>4975</v>
      </c>
      <c r="H503" t="s">
        <v>220</v>
      </c>
      <c r="I503" t="s">
        <v>171</v>
      </c>
      <c r="J503" t="s">
        <v>6497</v>
      </c>
      <c r="L503">
        <f>IFERROR(INDEX(所属情報!$E:$E,MATCH(男子登録情報!A503,所属情報!$A:$A,0)),"")</f>
        <v>492213</v>
      </c>
      <c r="M503" t="str">
        <f t="shared" si="21"/>
        <v>山本　湧斗 (4)</v>
      </c>
      <c r="N503" t="str">
        <f t="shared" si="22"/>
        <v>ﾔﾏﾓﾄ ﾕｳﾄ</v>
      </c>
      <c r="O503" t="str">
        <f t="shared" si="23"/>
        <v>YAMAMOTO Yuto (04)</v>
      </c>
      <c r="P503">
        <f>IFERROR(INDEX(リスト!$AE:$AE,MATCH($G503,リスト!$AD:$AD,0)),"")</f>
        <v>28</v>
      </c>
      <c r="Q503" t="str">
        <f>IFERROR(INDEX(リスト!$AH:$AH,MATCH($J503,リスト!$AG:$AG,0)),"")</f>
        <v>JPN</v>
      </c>
      <c r="R503" s="118" t="str">
        <f>IF($B503="","",TEXT(RIGHT($E503,6)*1000+COUNTIF($E$2:$E503,$E503),"000000000"))</f>
        <v>040827001</v>
      </c>
    </row>
    <row r="504" spans="1:18" customFormat="1" x14ac:dyDescent="0.45">
      <c r="A504" t="s">
        <v>336</v>
      </c>
      <c r="B504">
        <v>503</v>
      </c>
      <c r="C504" t="s">
        <v>1980</v>
      </c>
      <c r="D504" t="s">
        <v>1981</v>
      </c>
      <c r="E504">
        <v>20040828</v>
      </c>
      <c r="F504">
        <v>4</v>
      </c>
      <c r="G504" t="s">
        <v>4975</v>
      </c>
      <c r="H504" t="s">
        <v>1982</v>
      </c>
      <c r="I504" t="s">
        <v>95</v>
      </c>
      <c r="J504" t="s">
        <v>6497</v>
      </c>
      <c r="L504">
        <f>IFERROR(INDEX(所属情報!$E:$E,MATCH(男子登録情報!A504,所属情報!$A:$A,0)),"")</f>
        <v>492213</v>
      </c>
      <c r="M504" t="str">
        <f t="shared" si="21"/>
        <v>坂根　康介 (4)</v>
      </c>
      <c r="N504" t="str">
        <f t="shared" si="22"/>
        <v>ｻｶﾈ ｺｳｽｹ</v>
      </c>
      <c r="O504" t="str">
        <f t="shared" si="23"/>
        <v>SAKANE Kosuke (04)</v>
      </c>
      <c r="P504">
        <f>IFERROR(INDEX(リスト!$AE:$AE,MATCH($G504,リスト!$AD:$AD,0)),"")</f>
        <v>28</v>
      </c>
      <c r="Q504" t="str">
        <f>IFERROR(INDEX(リスト!$AH:$AH,MATCH($J504,リスト!$AG:$AG,0)),"")</f>
        <v>JPN</v>
      </c>
      <c r="R504" s="118" t="str">
        <f>IF($B504="","",TEXT(RIGHT($E504,6)*1000+COUNTIF($E$2:$E504,$E504),"000000000"))</f>
        <v>040828002</v>
      </c>
    </row>
    <row r="505" spans="1:18" customFormat="1" x14ac:dyDescent="0.45">
      <c r="A505" t="s">
        <v>336</v>
      </c>
      <c r="B505">
        <v>504</v>
      </c>
      <c r="C505" t="s">
        <v>1983</v>
      </c>
      <c r="D505" t="s">
        <v>1984</v>
      </c>
      <c r="E505">
        <v>20040511</v>
      </c>
      <c r="F505">
        <v>4</v>
      </c>
      <c r="G505" t="s">
        <v>4976</v>
      </c>
      <c r="H505" t="s">
        <v>519</v>
      </c>
      <c r="I505" t="s">
        <v>128</v>
      </c>
      <c r="J505" t="s">
        <v>6497</v>
      </c>
      <c r="L505">
        <f>IFERROR(INDEX(所属情報!$E:$E,MATCH(男子登録情報!A505,所属情報!$A:$A,0)),"")</f>
        <v>492213</v>
      </c>
      <c r="M505" t="str">
        <f t="shared" si="21"/>
        <v>吉山　誠 (4)</v>
      </c>
      <c r="N505" t="str">
        <f t="shared" si="22"/>
        <v>ﾖｼﾔﾏ ﾏｺﾄ</v>
      </c>
      <c r="O505" t="str">
        <f t="shared" si="23"/>
        <v>YOSHIYAMA Makoto (04)</v>
      </c>
      <c r="P505">
        <f>IFERROR(INDEX(リスト!$AE:$AE,MATCH($G505,リスト!$AD:$AD,0)),"")</f>
        <v>27</v>
      </c>
      <c r="Q505" t="str">
        <f>IFERROR(INDEX(リスト!$AH:$AH,MATCH($J505,リスト!$AG:$AG,0)),"")</f>
        <v>JPN</v>
      </c>
      <c r="R505" s="118" t="str">
        <f>IF($B505="","",TEXT(RIGHT($E505,6)*1000+COUNTIF($E$2:$E505,$E505),"000000000"))</f>
        <v>040511001</v>
      </c>
    </row>
    <row r="506" spans="1:18" customFormat="1" x14ac:dyDescent="0.45">
      <c r="A506" t="s">
        <v>336</v>
      </c>
      <c r="B506">
        <v>505</v>
      </c>
      <c r="C506" t="s">
        <v>1985</v>
      </c>
      <c r="D506" t="s">
        <v>1986</v>
      </c>
      <c r="E506">
        <v>20041218</v>
      </c>
      <c r="F506">
        <v>4</v>
      </c>
      <c r="G506" t="s">
        <v>4976</v>
      </c>
      <c r="H506" t="s">
        <v>55</v>
      </c>
      <c r="I506" t="s">
        <v>80</v>
      </c>
      <c r="J506" t="s">
        <v>6497</v>
      </c>
      <c r="L506">
        <f>IFERROR(INDEX(所属情報!$E:$E,MATCH(男子登録情報!A506,所属情報!$A:$A,0)),"")</f>
        <v>492213</v>
      </c>
      <c r="M506" t="str">
        <f t="shared" si="21"/>
        <v>村上　力哉 (4)</v>
      </c>
      <c r="N506" t="str">
        <f t="shared" si="22"/>
        <v>ﾑﾗｶﾐ ﾘｷﾔ</v>
      </c>
      <c r="O506" t="str">
        <f t="shared" si="23"/>
        <v>MURAKAMI Rikiya (04)</v>
      </c>
      <c r="P506">
        <f>IFERROR(INDEX(リスト!$AE:$AE,MATCH($G506,リスト!$AD:$AD,0)),"")</f>
        <v>27</v>
      </c>
      <c r="Q506" t="str">
        <f>IFERROR(INDEX(リスト!$AH:$AH,MATCH($J506,リスト!$AG:$AG,0)),"")</f>
        <v>JPN</v>
      </c>
      <c r="R506" s="118" t="str">
        <f>IF($B506="","",TEXT(RIGHT($E506,6)*1000+COUNTIF($E$2:$E506,$E506),"000000000"))</f>
        <v>041218002</v>
      </c>
    </row>
    <row r="507" spans="1:18" customFormat="1" x14ac:dyDescent="0.45">
      <c r="A507" t="s">
        <v>336</v>
      </c>
      <c r="B507">
        <v>506</v>
      </c>
      <c r="C507" t="s">
        <v>2246</v>
      </c>
      <c r="D507" t="s">
        <v>2247</v>
      </c>
      <c r="E507">
        <v>20040403</v>
      </c>
      <c r="F507">
        <v>4</v>
      </c>
      <c r="G507" t="s">
        <v>4984</v>
      </c>
      <c r="H507" t="s">
        <v>699</v>
      </c>
      <c r="I507" t="s">
        <v>190</v>
      </c>
      <c r="J507" t="s">
        <v>6497</v>
      </c>
      <c r="L507">
        <f>IFERROR(INDEX(所属情報!$E:$E,MATCH(男子登録情報!A507,所属情報!$A:$A,0)),"")</f>
        <v>492213</v>
      </c>
      <c r="M507" t="str">
        <f t="shared" si="21"/>
        <v>永尾　礼 (4)</v>
      </c>
      <c r="N507" t="str">
        <f t="shared" si="22"/>
        <v>ﾅｶﾞｵ ﾚｲ</v>
      </c>
      <c r="O507" t="str">
        <f t="shared" si="23"/>
        <v>NAGAO Rei (04)</v>
      </c>
      <c r="P507">
        <f>IFERROR(INDEX(リスト!$AE:$AE,MATCH($G507,リスト!$AD:$AD,0)),"")</f>
        <v>49</v>
      </c>
      <c r="Q507" t="str">
        <f>IFERROR(INDEX(リスト!$AH:$AH,MATCH($J507,リスト!$AG:$AG,0)),"")</f>
        <v>JPN</v>
      </c>
      <c r="R507" s="118" t="str">
        <f>IF($B507="","",TEXT(RIGHT($E507,6)*1000+COUNTIF($E$2:$E507,$E507),"000000000"))</f>
        <v>040403002</v>
      </c>
    </row>
    <row r="508" spans="1:18" customFormat="1" x14ac:dyDescent="0.45">
      <c r="A508" t="s">
        <v>336</v>
      </c>
      <c r="B508">
        <v>507</v>
      </c>
      <c r="C508" t="s">
        <v>2248</v>
      </c>
      <c r="D508" t="s">
        <v>2249</v>
      </c>
      <c r="E508">
        <v>20040829</v>
      </c>
      <c r="F508">
        <v>4</v>
      </c>
      <c r="G508" t="s">
        <v>4978</v>
      </c>
      <c r="H508" t="s">
        <v>312</v>
      </c>
      <c r="I508" t="s">
        <v>2930</v>
      </c>
      <c r="J508" t="s">
        <v>6497</v>
      </c>
      <c r="L508">
        <f>IFERROR(INDEX(所属情報!$E:$E,MATCH(男子登録情報!A508,所属情報!$A:$A,0)),"")</f>
        <v>492213</v>
      </c>
      <c r="M508" t="str">
        <f t="shared" si="21"/>
        <v>三木　湧吾 (4)</v>
      </c>
      <c r="N508" t="str">
        <f t="shared" si="22"/>
        <v>ﾐｷ ﾕｳｺﾞ</v>
      </c>
      <c r="O508" t="str">
        <f t="shared" si="23"/>
        <v>MIKI Yugo (04)</v>
      </c>
      <c r="P508">
        <f>IFERROR(INDEX(リスト!$AE:$AE,MATCH($G508,リスト!$AD:$AD,0)),"")</f>
        <v>30</v>
      </c>
      <c r="Q508" t="str">
        <f>IFERROR(INDEX(リスト!$AH:$AH,MATCH($J508,リスト!$AG:$AG,0)),"")</f>
        <v>JPN</v>
      </c>
      <c r="R508" s="118" t="str">
        <f>IF($B508="","",TEXT(RIGHT($E508,6)*1000+COUNTIF($E$2:$E508,$E508),"000000000"))</f>
        <v>040829001</v>
      </c>
    </row>
    <row r="509" spans="1:18" customFormat="1" x14ac:dyDescent="0.45">
      <c r="A509" t="s">
        <v>336</v>
      </c>
      <c r="B509">
        <v>508</v>
      </c>
      <c r="C509" t="s">
        <v>2250</v>
      </c>
      <c r="D509" t="s">
        <v>2251</v>
      </c>
      <c r="E509">
        <v>20050302</v>
      </c>
      <c r="F509">
        <v>4</v>
      </c>
      <c r="G509" t="s">
        <v>4984</v>
      </c>
      <c r="H509" t="s">
        <v>184</v>
      </c>
      <c r="I509" t="s">
        <v>36</v>
      </c>
      <c r="J509" t="s">
        <v>6497</v>
      </c>
      <c r="L509">
        <f>IFERROR(INDEX(所属情報!$E:$E,MATCH(男子登録情報!A509,所属情報!$A:$A,0)),"")</f>
        <v>492213</v>
      </c>
      <c r="M509" t="str">
        <f t="shared" si="21"/>
        <v>栗林　春貴 (4)</v>
      </c>
      <c r="N509" t="str">
        <f t="shared" si="22"/>
        <v>ｸﾘﾊﾞﾔｼ ﾊﾙｷ</v>
      </c>
      <c r="O509" t="str">
        <f t="shared" si="23"/>
        <v>KURIBAYASHI Haruki (05)</v>
      </c>
      <c r="P509">
        <f>IFERROR(INDEX(リスト!$AE:$AE,MATCH($G509,リスト!$AD:$AD,0)),"")</f>
        <v>49</v>
      </c>
      <c r="Q509" t="str">
        <f>IFERROR(INDEX(リスト!$AH:$AH,MATCH($J509,リスト!$AG:$AG,0)),"")</f>
        <v>JPN</v>
      </c>
      <c r="R509" s="118" t="str">
        <f>IF($B509="","",TEXT(RIGHT($E509,6)*1000+COUNTIF($E$2:$E509,$E509),"000000000"))</f>
        <v>050302001</v>
      </c>
    </row>
    <row r="510" spans="1:18" customFormat="1" x14ac:dyDescent="0.45">
      <c r="A510" t="s">
        <v>336</v>
      </c>
      <c r="B510">
        <v>509</v>
      </c>
      <c r="C510" t="s">
        <v>2252</v>
      </c>
      <c r="D510" t="s">
        <v>2253</v>
      </c>
      <c r="E510">
        <v>20040722</v>
      </c>
      <c r="F510">
        <v>4</v>
      </c>
      <c r="G510" t="s">
        <v>4984</v>
      </c>
      <c r="H510" t="s">
        <v>738</v>
      </c>
      <c r="I510" t="s">
        <v>215</v>
      </c>
      <c r="J510" t="s">
        <v>6497</v>
      </c>
      <c r="L510">
        <f>IFERROR(INDEX(所属情報!$E:$E,MATCH(男子登録情報!A510,所属情報!$A:$A,0)),"")</f>
        <v>492213</v>
      </c>
      <c r="M510" t="str">
        <f t="shared" si="21"/>
        <v>梶田　天斗 (4)</v>
      </c>
      <c r="N510" t="str">
        <f t="shared" si="22"/>
        <v>ｶｼﾞﾀ ﾀｶﾄ</v>
      </c>
      <c r="O510" t="str">
        <f t="shared" si="23"/>
        <v>KAJITA Takato (04)</v>
      </c>
      <c r="P510">
        <f>IFERROR(INDEX(リスト!$AE:$AE,MATCH($G510,リスト!$AD:$AD,0)),"")</f>
        <v>49</v>
      </c>
      <c r="Q510" t="str">
        <f>IFERROR(INDEX(リスト!$AH:$AH,MATCH($J510,リスト!$AG:$AG,0)),"")</f>
        <v>JPN</v>
      </c>
      <c r="R510" s="118" t="str">
        <f>IF($B510="","",TEXT(RIGHT($E510,6)*1000+COUNTIF($E$2:$E510,$E510),"000000000"))</f>
        <v>040722002</v>
      </c>
    </row>
    <row r="511" spans="1:18" customFormat="1" x14ac:dyDescent="0.45">
      <c r="A511" t="s">
        <v>336</v>
      </c>
      <c r="B511">
        <v>510</v>
      </c>
      <c r="C511" t="s">
        <v>2254</v>
      </c>
      <c r="D511" t="s">
        <v>2255</v>
      </c>
      <c r="E511">
        <v>20040922</v>
      </c>
      <c r="F511">
        <v>4</v>
      </c>
      <c r="G511" t="s">
        <v>4984</v>
      </c>
      <c r="H511" t="s">
        <v>373</v>
      </c>
      <c r="I511" t="s">
        <v>131</v>
      </c>
      <c r="J511" t="s">
        <v>6497</v>
      </c>
      <c r="L511">
        <f>IFERROR(INDEX(所属情報!$E:$E,MATCH(男子登録情報!A511,所属情報!$A:$A,0)),"")</f>
        <v>492213</v>
      </c>
      <c r="M511" t="str">
        <f t="shared" si="21"/>
        <v>三浦　和人 (4)</v>
      </c>
      <c r="N511" t="str">
        <f t="shared" si="22"/>
        <v>ﾐｳﾗ ｶｽﾞﾄ</v>
      </c>
      <c r="O511" t="str">
        <f t="shared" si="23"/>
        <v>MIURA Kazuto (04)</v>
      </c>
      <c r="P511">
        <f>IFERROR(INDEX(リスト!$AE:$AE,MATCH($G511,リスト!$AD:$AD,0)),"")</f>
        <v>49</v>
      </c>
      <c r="Q511" t="str">
        <f>IFERROR(INDEX(リスト!$AH:$AH,MATCH($J511,リスト!$AG:$AG,0)),"")</f>
        <v>JPN</v>
      </c>
      <c r="R511" s="118" t="str">
        <f>IF($B511="","",TEXT(RIGHT($E511,6)*1000+COUNTIF($E$2:$E511,$E511),"000000000"))</f>
        <v>040922002</v>
      </c>
    </row>
    <row r="512" spans="1:18" customFormat="1" x14ac:dyDescent="0.45">
      <c r="A512" t="s">
        <v>336</v>
      </c>
      <c r="B512">
        <v>511</v>
      </c>
      <c r="C512" t="s">
        <v>2256</v>
      </c>
      <c r="D512" t="s">
        <v>2257</v>
      </c>
      <c r="E512">
        <v>20041006</v>
      </c>
      <c r="F512">
        <v>4</v>
      </c>
      <c r="G512" t="s">
        <v>4976</v>
      </c>
      <c r="H512" t="s">
        <v>2931</v>
      </c>
      <c r="I512" t="s">
        <v>93</v>
      </c>
      <c r="J512" t="s">
        <v>6497</v>
      </c>
      <c r="L512">
        <f>IFERROR(INDEX(所属情報!$E:$E,MATCH(男子登録情報!A512,所属情報!$A:$A,0)),"")</f>
        <v>492213</v>
      </c>
      <c r="M512" t="str">
        <f t="shared" si="21"/>
        <v>赤山　愁太 (4)</v>
      </c>
      <c r="N512" t="str">
        <f t="shared" si="22"/>
        <v>ｱｶﾔﾏ ｼｭｳﾀ</v>
      </c>
      <c r="O512" t="str">
        <f t="shared" si="23"/>
        <v>AKAYAMA Shuta (04)</v>
      </c>
      <c r="P512">
        <f>IFERROR(INDEX(リスト!$AE:$AE,MATCH($G512,リスト!$AD:$AD,0)),"")</f>
        <v>27</v>
      </c>
      <c r="Q512" t="str">
        <f>IFERROR(INDEX(リスト!$AH:$AH,MATCH($J512,リスト!$AG:$AG,0)),"")</f>
        <v>JPN</v>
      </c>
      <c r="R512" s="118" t="str">
        <f>IF($B512="","",TEXT(RIGHT($E512,6)*1000+COUNTIF($E$2:$E512,$E512),"000000000"))</f>
        <v>041006001</v>
      </c>
    </row>
    <row r="513" spans="1:18" customFormat="1" x14ac:dyDescent="0.45">
      <c r="A513" t="s">
        <v>336</v>
      </c>
      <c r="B513">
        <v>512</v>
      </c>
      <c r="C513" t="s">
        <v>2258</v>
      </c>
      <c r="D513" t="s">
        <v>2259</v>
      </c>
      <c r="E513">
        <v>20050325</v>
      </c>
      <c r="F513">
        <v>4</v>
      </c>
      <c r="G513" t="s">
        <v>4984</v>
      </c>
      <c r="H513" t="s">
        <v>52</v>
      </c>
      <c r="I513" t="s">
        <v>1470</v>
      </c>
      <c r="J513" t="s">
        <v>6497</v>
      </c>
      <c r="L513">
        <f>IFERROR(INDEX(所属情報!$E:$E,MATCH(男子登録情報!A513,所属情報!$A:$A,0)),"")</f>
        <v>492213</v>
      </c>
      <c r="M513" t="str">
        <f t="shared" si="21"/>
        <v>伊東　龍吾 (4)</v>
      </c>
      <c r="N513" t="str">
        <f t="shared" si="22"/>
        <v>ｲﾄｳ ﾘｭｳｺﾞ</v>
      </c>
      <c r="O513" t="str">
        <f t="shared" si="23"/>
        <v>ITO Ryugo (05)</v>
      </c>
      <c r="P513">
        <f>IFERROR(INDEX(リスト!$AE:$AE,MATCH($G513,リスト!$AD:$AD,0)),"")</f>
        <v>49</v>
      </c>
      <c r="Q513" t="str">
        <f>IFERROR(INDEX(リスト!$AH:$AH,MATCH($J513,リスト!$AG:$AG,0)),"")</f>
        <v>JPN</v>
      </c>
      <c r="R513" s="118" t="str">
        <f>IF($B513="","",TEXT(RIGHT($E513,6)*1000+COUNTIF($E$2:$E513,$E513),"000000000"))</f>
        <v>050325002</v>
      </c>
    </row>
    <row r="514" spans="1:18" customFormat="1" x14ac:dyDescent="0.45">
      <c r="A514" t="s">
        <v>336</v>
      </c>
      <c r="B514">
        <v>513</v>
      </c>
      <c r="C514" t="s">
        <v>2260</v>
      </c>
      <c r="D514" t="s">
        <v>2261</v>
      </c>
      <c r="E514">
        <v>20041227</v>
      </c>
      <c r="F514">
        <v>4</v>
      </c>
      <c r="G514" t="s">
        <v>4982</v>
      </c>
      <c r="H514" t="s">
        <v>2932</v>
      </c>
      <c r="I514" t="s">
        <v>35</v>
      </c>
      <c r="J514" t="s">
        <v>6497</v>
      </c>
      <c r="L514">
        <f>IFERROR(INDEX(所属情報!$E:$E,MATCH(男子登録情報!A514,所属情報!$A:$A,0)),"")</f>
        <v>492213</v>
      </c>
      <c r="M514" t="str">
        <f t="shared" si="21"/>
        <v>野中　悠貴 (4)</v>
      </c>
      <c r="N514" t="str">
        <f t="shared" si="22"/>
        <v>ﾉﾅｶ ﾕｳｷ</v>
      </c>
      <c r="O514" t="str">
        <f t="shared" si="23"/>
        <v>NONAKA Yuki (04)</v>
      </c>
      <c r="P514">
        <f>IFERROR(INDEX(リスト!$AE:$AE,MATCH($G514,リスト!$AD:$AD,0)),"")</f>
        <v>26</v>
      </c>
      <c r="Q514" t="str">
        <f>IFERROR(INDEX(リスト!$AH:$AH,MATCH($J514,リスト!$AG:$AG,0)),"")</f>
        <v>JPN</v>
      </c>
      <c r="R514" s="118" t="str">
        <f>IF($B514="","",TEXT(RIGHT($E514,6)*1000+COUNTIF($E$2:$E514,$E514),"000000000"))</f>
        <v>041227001</v>
      </c>
    </row>
    <row r="515" spans="1:18" customFormat="1" x14ac:dyDescent="0.45">
      <c r="A515" t="s">
        <v>336</v>
      </c>
      <c r="B515">
        <v>514</v>
      </c>
      <c r="C515" t="s">
        <v>2262</v>
      </c>
      <c r="D515" t="s">
        <v>2263</v>
      </c>
      <c r="E515">
        <v>20041105</v>
      </c>
      <c r="F515">
        <v>4</v>
      </c>
      <c r="G515" t="s">
        <v>4976</v>
      </c>
      <c r="H515" t="s">
        <v>86</v>
      </c>
      <c r="I515" t="s">
        <v>129</v>
      </c>
      <c r="J515" t="s">
        <v>6497</v>
      </c>
      <c r="L515">
        <f>IFERROR(INDEX(所属情報!$E:$E,MATCH(男子登録情報!A515,所属情報!$A:$A,0)),"")</f>
        <v>492213</v>
      </c>
      <c r="M515" t="str">
        <f t="shared" ref="M515:M578" si="24">$C515&amp;" "&amp;"("&amp;$F515&amp;")"</f>
        <v>前田　晃生 (4)</v>
      </c>
      <c r="N515" t="str">
        <f t="shared" ref="N515:N578" si="25">$D515</f>
        <v>ﾏｴﾀﾞ ｺｳｾｲ</v>
      </c>
      <c r="O515" t="str">
        <f t="shared" ref="O515:O578" si="26">$H515&amp;" "&amp;$I515&amp;" "&amp;"("&amp;MID($E515,3,2)&amp;")"</f>
        <v>MAEDA Kosei (04)</v>
      </c>
      <c r="P515">
        <f>IFERROR(INDEX(リスト!$AE:$AE,MATCH($G515,リスト!$AD:$AD,0)),"")</f>
        <v>27</v>
      </c>
      <c r="Q515" t="str">
        <f>IFERROR(INDEX(リスト!$AH:$AH,MATCH($J515,リスト!$AG:$AG,0)),"")</f>
        <v>JPN</v>
      </c>
      <c r="R515" s="118" t="str">
        <f>IF($B515="","",TEXT(RIGHT($E515,6)*1000+COUNTIF($E$2:$E515,$E515),"000000000"))</f>
        <v>041105001</v>
      </c>
    </row>
    <row r="516" spans="1:18" customFormat="1" x14ac:dyDescent="0.45">
      <c r="A516" t="s">
        <v>336</v>
      </c>
      <c r="B516">
        <v>515</v>
      </c>
      <c r="C516" t="s">
        <v>2264</v>
      </c>
      <c r="D516" t="s">
        <v>2265</v>
      </c>
      <c r="E516">
        <v>20040710</v>
      </c>
      <c r="F516">
        <v>4</v>
      </c>
      <c r="G516" t="s">
        <v>4984</v>
      </c>
      <c r="H516" t="s">
        <v>2877</v>
      </c>
      <c r="I516" t="s">
        <v>287</v>
      </c>
      <c r="J516" t="s">
        <v>6497</v>
      </c>
      <c r="L516">
        <f>IFERROR(INDEX(所属情報!$E:$E,MATCH(男子登録情報!A516,所属情報!$A:$A,0)),"")</f>
        <v>492213</v>
      </c>
      <c r="M516" t="str">
        <f t="shared" si="24"/>
        <v>井田　翔眞 (4)</v>
      </c>
      <c r="N516" t="str">
        <f t="shared" si="25"/>
        <v>ｲﾀﾞ ｼｮｳﾏ</v>
      </c>
      <c r="O516" t="str">
        <f t="shared" si="26"/>
        <v>IDA Shoma (04)</v>
      </c>
      <c r="P516">
        <f>IFERROR(INDEX(リスト!$AE:$AE,MATCH($G516,リスト!$AD:$AD,0)),"")</f>
        <v>49</v>
      </c>
      <c r="Q516" t="str">
        <f>IFERROR(INDEX(リスト!$AH:$AH,MATCH($J516,リスト!$AG:$AG,0)),"")</f>
        <v>JPN</v>
      </c>
      <c r="R516" s="118" t="str">
        <f>IF($B516="","",TEXT(RIGHT($E516,6)*1000+COUNTIF($E$2:$E516,$E516),"000000000"))</f>
        <v>040710001</v>
      </c>
    </row>
    <row r="517" spans="1:18" customFormat="1" x14ac:dyDescent="0.45">
      <c r="A517" t="s">
        <v>336</v>
      </c>
      <c r="B517">
        <v>516</v>
      </c>
      <c r="C517" t="s">
        <v>2266</v>
      </c>
      <c r="D517" t="s">
        <v>2267</v>
      </c>
      <c r="E517">
        <v>20050215</v>
      </c>
      <c r="F517">
        <v>4</v>
      </c>
      <c r="G517" t="s">
        <v>4984</v>
      </c>
      <c r="H517" t="s">
        <v>75</v>
      </c>
      <c r="I517" t="s">
        <v>428</v>
      </c>
      <c r="J517" t="s">
        <v>6497</v>
      </c>
      <c r="L517">
        <f>IFERROR(INDEX(所属情報!$E:$E,MATCH(男子登録情報!A517,所属情報!$A:$A,0)),"")</f>
        <v>492213</v>
      </c>
      <c r="M517" t="str">
        <f t="shared" si="24"/>
        <v>今井　政宏 (4)</v>
      </c>
      <c r="N517" t="str">
        <f t="shared" si="25"/>
        <v>ｲﾏｲ ﾏｻﾋﾛ</v>
      </c>
      <c r="O517" t="str">
        <f t="shared" si="26"/>
        <v>IMAI Masahiro (05)</v>
      </c>
      <c r="P517">
        <f>IFERROR(INDEX(リスト!$AE:$AE,MATCH($G517,リスト!$AD:$AD,0)),"")</f>
        <v>49</v>
      </c>
      <c r="Q517" t="str">
        <f>IFERROR(INDEX(リスト!$AH:$AH,MATCH($J517,リスト!$AG:$AG,0)),"")</f>
        <v>JPN</v>
      </c>
      <c r="R517" s="118" t="str">
        <f>IF($B517="","",TEXT(RIGHT($E517,6)*1000+COUNTIF($E$2:$E517,$E517),"000000000"))</f>
        <v>050215001</v>
      </c>
    </row>
    <row r="518" spans="1:18" customFormat="1" x14ac:dyDescent="0.45">
      <c r="A518" t="s">
        <v>336</v>
      </c>
      <c r="B518">
        <v>517</v>
      </c>
      <c r="C518" t="s">
        <v>2268</v>
      </c>
      <c r="D518" t="s">
        <v>2269</v>
      </c>
      <c r="E518">
        <v>20040415</v>
      </c>
      <c r="F518">
        <v>4</v>
      </c>
      <c r="G518" t="s">
        <v>4982</v>
      </c>
      <c r="H518" t="s">
        <v>2933</v>
      </c>
      <c r="I518" t="s">
        <v>192</v>
      </c>
      <c r="J518" t="s">
        <v>6497</v>
      </c>
      <c r="L518">
        <f>IFERROR(INDEX(所属情報!$E:$E,MATCH(男子登録情報!A518,所属情報!$A:$A,0)),"")</f>
        <v>492213</v>
      </c>
      <c r="M518" t="str">
        <f t="shared" si="24"/>
        <v>梅垣　真太郎 (4)</v>
      </c>
      <c r="N518" t="str">
        <f t="shared" si="25"/>
        <v>ｳﾒｶﾞｷ ｼﾝﾀﾛｳ</v>
      </c>
      <c r="O518" t="str">
        <f t="shared" si="26"/>
        <v>UMEGAKI Shintaro (04)</v>
      </c>
      <c r="P518">
        <f>IFERROR(INDEX(リスト!$AE:$AE,MATCH($G518,リスト!$AD:$AD,0)),"")</f>
        <v>26</v>
      </c>
      <c r="Q518" t="str">
        <f>IFERROR(INDEX(リスト!$AH:$AH,MATCH($J518,リスト!$AG:$AG,0)),"")</f>
        <v>JPN</v>
      </c>
      <c r="R518" s="118" t="str">
        <f>IF($B518="","",TEXT(RIGHT($E518,6)*1000+COUNTIF($E$2:$E518,$E518),"000000000"))</f>
        <v>040415001</v>
      </c>
    </row>
    <row r="519" spans="1:18" customFormat="1" x14ac:dyDescent="0.45">
      <c r="A519" t="s">
        <v>336</v>
      </c>
      <c r="B519">
        <v>518</v>
      </c>
      <c r="C519" t="s">
        <v>2270</v>
      </c>
      <c r="D519" t="s">
        <v>2271</v>
      </c>
      <c r="E519">
        <v>20041105</v>
      </c>
      <c r="F519">
        <v>4</v>
      </c>
      <c r="G519" t="s">
        <v>4975</v>
      </c>
      <c r="H519" t="s">
        <v>2934</v>
      </c>
      <c r="I519" t="s">
        <v>182</v>
      </c>
      <c r="J519" t="s">
        <v>6497</v>
      </c>
      <c r="L519">
        <f>IFERROR(INDEX(所属情報!$E:$E,MATCH(男子登録情報!A519,所属情報!$A:$A,0)),"")</f>
        <v>492213</v>
      </c>
      <c r="M519" t="str">
        <f t="shared" si="24"/>
        <v>島中　瑛史 (4)</v>
      </c>
      <c r="N519" t="str">
        <f t="shared" si="25"/>
        <v>ｼﾏﾅｶ ｱｷﾌﾐ</v>
      </c>
      <c r="O519" t="str">
        <f t="shared" si="26"/>
        <v>SHIMANAKA Akifumi (04)</v>
      </c>
      <c r="P519">
        <f>IFERROR(INDEX(リスト!$AE:$AE,MATCH($G519,リスト!$AD:$AD,0)),"")</f>
        <v>28</v>
      </c>
      <c r="Q519" t="str">
        <f>IFERROR(INDEX(リスト!$AH:$AH,MATCH($J519,リスト!$AG:$AG,0)),"")</f>
        <v>JPN</v>
      </c>
      <c r="R519" s="118" t="str">
        <f>IF($B519="","",TEXT(RIGHT($E519,6)*1000+COUNTIF($E$2:$E519,$E519),"000000000"))</f>
        <v>041105002</v>
      </c>
    </row>
    <row r="520" spans="1:18" customFormat="1" x14ac:dyDescent="0.45">
      <c r="A520" t="s">
        <v>336</v>
      </c>
      <c r="B520">
        <v>519</v>
      </c>
      <c r="C520" t="s">
        <v>2272</v>
      </c>
      <c r="D520" t="s">
        <v>2273</v>
      </c>
      <c r="E520">
        <v>20040506</v>
      </c>
      <c r="F520">
        <v>4</v>
      </c>
      <c r="G520" t="s">
        <v>4979</v>
      </c>
      <c r="H520" t="s">
        <v>220</v>
      </c>
      <c r="I520" t="s">
        <v>499</v>
      </c>
      <c r="J520" t="s">
        <v>6497</v>
      </c>
      <c r="L520">
        <f>IFERROR(INDEX(所属情報!$E:$E,MATCH(男子登録情報!A520,所属情報!$A:$A,0)),"")</f>
        <v>492213</v>
      </c>
      <c r="M520" t="str">
        <f t="shared" si="24"/>
        <v>山本　大翔 (4)</v>
      </c>
      <c r="N520" t="str">
        <f t="shared" si="25"/>
        <v>ﾔﾏﾓﾄ ﾀｲｼ</v>
      </c>
      <c r="O520" t="str">
        <f t="shared" si="26"/>
        <v>YAMAMOTO Taishi (04)</v>
      </c>
      <c r="P520">
        <f>IFERROR(INDEX(リスト!$AE:$AE,MATCH($G520,リスト!$AD:$AD,0)),"")</f>
        <v>29</v>
      </c>
      <c r="Q520" t="str">
        <f>IFERROR(INDEX(リスト!$AH:$AH,MATCH($J520,リスト!$AG:$AG,0)),"")</f>
        <v>JPN</v>
      </c>
      <c r="R520" s="118" t="str">
        <f>IF($B520="","",TEXT(RIGHT($E520,6)*1000+COUNTIF($E$2:$E520,$E520),"000000000"))</f>
        <v>040506001</v>
      </c>
    </row>
    <row r="521" spans="1:18" customFormat="1" x14ac:dyDescent="0.45">
      <c r="A521" t="s">
        <v>336</v>
      </c>
      <c r="B521">
        <v>520</v>
      </c>
      <c r="C521" t="s">
        <v>2274</v>
      </c>
      <c r="D521" t="s">
        <v>2275</v>
      </c>
      <c r="E521">
        <v>20041006</v>
      </c>
      <c r="F521">
        <v>4</v>
      </c>
      <c r="G521" t="s">
        <v>4976</v>
      </c>
      <c r="H521" t="s">
        <v>2935</v>
      </c>
      <c r="I521" t="s">
        <v>69</v>
      </c>
      <c r="J521" t="s">
        <v>6497</v>
      </c>
      <c r="L521">
        <f>IFERROR(INDEX(所属情報!$E:$E,MATCH(男子登録情報!A521,所属情報!$A:$A,0)),"")</f>
        <v>492213</v>
      </c>
      <c r="M521" t="str">
        <f t="shared" si="24"/>
        <v>江口　駿斗 (4)</v>
      </c>
      <c r="N521" t="str">
        <f t="shared" si="25"/>
        <v>ｴｸﾞﾁ ﾊﾔﾄ</v>
      </c>
      <c r="O521" t="str">
        <f t="shared" si="26"/>
        <v>EGUCHI Hayato (04)</v>
      </c>
      <c r="P521">
        <f>IFERROR(INDEX(リスト!$AE:$AE,MATCH($G521,リスト!$AD:$AD,0)),"")</f>
        <v>27</v>
      </c>
      <c r="Q521" t="str">
        <f>IFERROR(INDEX(リスト!$AH:$AH,MATCH($J521,リスト!$AG:$AG,0)),"")</f>
        <v>JPN</v>
      </c>
      <c r="R521" s="118" t="str">
        <f>IF($B521="","",TEXT(RIGHT($E521,6)*1000+COUNTIF($E$2:$E521,$E521),"000000000"))</f>
        <v>041006002</v>
      </c>
    </row>
    <row r="522" spans="1:18" customFormat="1" x14ac:dyDescent="0.45">
      <c r="A522" t="s">
        <v>336</v>
      </c>
      <c r="B522">
        <v>521</v>
      </c>
      <c r="C522" t="s">
        <v>2276</v>
      </c>
      <c r="D522" t="s">
        <v>2277</v>
      </c>
      <c r="E522">
        <v>20041023</v>
      </c>
      <c r="F522">
        <v>4</v>
      </c>
      <c r="G522" t="s">
        <v>5119</v>
      </c>
      <c r="H522" t="s">
        <v>286</v>
      </c>
      <c r="I522" t="s">
        <v>236</v>
      </c>
      <c r="J522" t="s">
        <v>6497</v>
      </c>
      <c r="L522">
        <f>IFERROR(INDEX(所属情報!$E:$E,MATCH(男子登録情報!A522,所属情報!$A:$A,0)),"")</f>
        <v>492213</v>
      </c>
      <c r="M522" t="str">
        <f t="shared" si="24"/>
        <v>河野　大誠 (4)</v>
      </c>
      <c r="N522" t="str">
        <f t="shared" si="25"/>
        <v>ｺｳﾉ ﾀｲｾｲ</v>
      </c>
      <c r="O522" t="str">
        <f t="shared" si="26"/>
        <v>KONO Taisei (04)</v>
      </c>
      <c r="P522">
        <f>IFERROR(INDEX(リスト!$AE:$AE,MATCH($G522,リスト!$AD:$AD,0)),"")</f>
        <v>38</v>
      </c>
      <c r="Q522" t="str">
        <f>IFERROR(INDEX(リスト!$AH:$AH,MATCH($J522,リスト!$AG:$AG,0)),"")</f>
        <v>JPN</v>
      </c>
      <c r="R522" s="118" t="str">
        <f>IF($B522="","",TEXT(RIGHT($E522,6)*1000+COUNTIF($E$2:$E522,$E522),"000000000"))</f>
        <v>041023002</v>
      </c>
    </row>
    <row r="523" spans="1:18" customFormat="1" x14ac:dyDescent="0.45">
      <c r="A523" t="s">
        <v>336</v>
      </c>
      <c r="B523">
        <v>522</v>
      </c>
      <c r="C523" t="s">
        <v>2278</v>
      </c>
      <c r="D523" t="s">
        <v>2279</v>
      </c>
      <c r="E523">
        <v>20041210</v>
      </c>
      <c r="F523">
        <v>4</v>
      </c>
      <c r="G523" t="s">
        <v>4980</v>
      </c>
      <c r="H523" t="s">
        <v>2936</v>
      </c>
      <c r="I523" t="s">
        <v>175</v>
      </c>
      <c r="J523" t="s">
        <v>6497</v>
      </c>
      <c r="L523">
        <f>IFERROR(INDEX(所属情報!$E:$E,MATCH(男子登録情報!A523,所属情報!$A:$A,0)),"")</f>
        <v>492213</v>
      </c>
      <c r="M523" t="str">
        <f t="shared" si="24"/>
        <v>右遠　大輝 (4)</v>
      </c>
      <c r="N523" t="str">
        <f t="shared" si="25"/>
        <v>ｳﾄﾞｳ ﾀﾞｲｷ</v>
      </c>
      <c r="O523" t="str">
        <f t="shared" si="26"/>
        <v>UDO Daiki (04)</v>
      </c>
      <c r="P523">
        <f>IFERROR(INDEX(リスト!$AE:$AE,MATCH($G523,リスト!$AD:$AD,0)),"")</f>
        <v>33</v>
      </c>
      <c r="Q523" t="str">
        <f>IFERROR(INDEX(リスト!$AH:$AH,MATCH($J523,リスト!$AG:$AG,0)),"")</f>
        <v>JPN</v>
      </c>
      <c r="R523" s="118" t="str">
        <f>IF($B523="","",TEXT(RIGHT($E523,6)*1000+COUNTIF($E$2:$E523,$E523),"000000000"))</f>
        <v>041210001</v>
      </c>
    </row>
    <row r="524" spans="1:18" customFormat="1" x14ac:dyDescent="0.45">
      <c r="A524" t="s">
        <v>336</v>
      </c>
      <c r="B524">
        <v>523</v>
      </c>
      <c r="C524" t="s">
        <v>2280</v>
      </c>
      <c r="D524" t="s">
        <v>2281</v>
      </c>
      <c r="E524">
        <v>20040812</v>
      </c>
      <c r="F524">
        <v>4</v>
      </c>
      <c r="G524" t="s">
        <v>4984</v>
      </c>
      <c r="H524" t="s">
        <v>585</v>
      </c>
      <c r="I524" t="s">
        <v>148</v>
      </c>
      <c r="J524" t="s">
        <v>6497</v>
      </c>
      <c r="L524">
        <f>IFERROR(INDEX(所属情報!$E:$E,MATCH(男子登録情報!A524,所属情報!$A:$A,0)),"")</f>
        <v>492213</v>
      </c>
      <c r="M524" t="str">
        <f t="shared" si="24"/>
        <v>辻　海斗 (4)</v>
      </c>
      <c r="N524" t="str">
        <f t="shared" si="25"/>
        <v>ﾂｼﾞ ｶｲﾄ</v>
      </c>
      <c r="O524" t="str">
        <f t="shared" si="26"/>
        <v>TSUJI Kaito (04)</v>
      </c>
      <c r="P524">
        <f>IFERROR(INDEX(リスト!$AE:$AE,MATCH($G524,リスト!$AD:$AD,0)),"")</f>
        <v>49</v>
      </c>
      <c r="Q524" t="str">
        <f>IFERROR(INDEX(リスト!$AH:$AH,MATCH($J524,リスト!$AG:$AG,0)),"")</f>
        <v>JPN</v>
      </c>
      <c r="R524" s="118" t="str">
        <f>IF($B524="","",TEXT(RIGHT($E524,6)*1000+COUNTIF($E$2:$E524,$E524),"000000000"))</f>
        <v>040812002</v>
      </c>
    </row>
    <row r="525" spans="1:18" customFormat="1" x14ac:dyDescent="0.45">
      <c r="A525" t="s">
        <v>336</v>
      </c>
      <c r="B525">
        <v>524</v>
      </c>
      <c r="C525" t="s">
        <v>2282</v>
      </c>
      <c r="D525" t="s">
        <v>2283</v>
      </c>
      <c r="E525">
        <v>20050313</v>
      </c>
      <c r="F525">
        <v>4</v>
      </c>
      <c r="G525" t="s">
        <v>4984</v>
      </c>
      <c r="H525" t="s">
        <v>2937</v>
      </c>
      <c r="I525" t="s">
        <v>171</v>
      </c>
      <c r="J525" t="s">
        <v>6497</v>
      </c>
      <c r="L525">
        <f>IFERROR(INDEX(所属情報!$E:$E,MATCH(男子登録情報!A525,所属情報!$A:$A,0)),"")</f>
        <v>492213</v>
      </c>
      <c r="M525" t="str">
        <f t="shared" si="24"/>
        <v>近井　勇斗 (4)</v>
      </c>
      <c r="N525" t="str">
        <f t="shared" si="25"/>
        <v>ﾁｶｲ ﾕｳﾄ</v>
      </c>
      <c r="O525" t="str">
        <f t="shared" si="26"/>
        <v>CHIKAI Yuto (05)</v>
      </c>
      <c r="P525">
        <f>IFERROR(INDEX(リスト!$AE:$AE,MATCH($G525,リスト!$AD:$AD,0)),"")</f>
        <v>49</v>
      </c>
      <c r="Q525" t="str">
        <f>IFERROR(INDEX(リスト!$AH:$AH,MATCH($J525,リスト!$AG:$AG,0)),"")</f>
        <v>JPN</v>
      </c>
      <c r="R525" s="118" t="str">
        <f>IF($B525="","",TEXT(RIGHT($E525,6)*1000+COUNTIF($E$2:$E525,$E525),"000000000"))</f>
        <v>050313002</v>
      </c>
    </row>
    <row r="526" spans="1:18" customFormat="1" x14ac:dyDescent="0.45">
      <c r="A526" t="s">
        <v>336</v>
      </c>
      <c r="B526">
        <v>525</v>
      </c>
      <c r="C526" t="s">
        <v>2284</v>
      </c>
      <c r="D526" t="s">
        <v>2285</v>
      </c>
      <c r="E526">
        <v>20040423</v>
      </c>
      <c r="F526">
        <v>4</v>
      </c>
      <c r="G526" t="s">
        <v>4976</v>
      </c>
      <c r="H526" t="s">
        <v>2938</v>
      </c>
      <c r="I526" t="s">
        <v>144</v>
      </c>
      <c r="J526" t="s">
        <v>6497</v>
      </c>
      <c r="L526">
        <f>IFERROR(INDEX(所属情報!$E:$E,MATCH(男子登録情報!A526,所属情報!$A:$A,0)),"")</f>
        <v>492213</v>
      </c>
      <c r="M526" t="str">
        <f t="shared" si="24"/>
        <v>上　雄大 (4)</v>
      </c>
      <c r="N526" t="str">
        <f t="shared" si="25"/>
        <v>ｳｴ ﾕｳﾀ</v>
      </c>
      <c r="O526" t="str">
        <f t="shared" si="26"/>
        <v>UE Yuta (04)</v>
      </c>
      <c r="P526">
        <f>IFERROR(INDEX(リスト!$AE:$AE,MATCH($G526,リスト!$AD:$AD,0)),"")</f>
        <v>27</v>
      </c>
      <c r="Q526" t="str">
        <f>IFERROR(INDEX(リスト!$AH:$AH,MATCH($J526,リスト!$AG:$AG,0)),"")</f>
        <v>JPN</v>
      </c>
      <c r="R526" s="118" t="str">
        <f>IF($B526="","",TEXT(RIGHT($E526,6)*1000+COUNTIF($E$2:$E526,$E526),"000000000"))</f>
        <v>040423002</v>
      </c>
    </row>
    <row r="527" spans="1:18" customFormat="1" x14ac:dyDescent="0.45">
      <c r="A527" t="s">
        <v>336</v>
      </c>
      <c r="B527">
        <v>526</v>
      </c>
      <c r="C527" t="s">
        <v>2286</v>
      </c>
      <c r="D527" t="s">
        <v>2287</v>
      </c>
      <c r="E527">
        <v>20040904</v>
      </c>
      <c r="F527">
        <v>4</v>
      </c>
      <c r="G527" t="s">
        <v>4975</v>
      </c>
      <c r="H527" t="s">
        <v>2939</v>
      </c>
      <c r="I527" t="s">
        <v>549</v>
      </c>
      <c r="J527" t="s">
        <v>6497</v>
      </c>
      <c r="L527">
        <f>IFERROR(INDEX(所属情報!$E:$E,MATCH(男子登録情報!A527,所属情報!$A:$A,0)),"")</f>
        <v>492213</v>
      </c>
      <c r="M527" t="str">
        <f t="shared" si="24"/>
        <v>三和　龍之介 (4)</v>
      </c>
      <c r="N527" t="str">
        <f t="shared" si="25"/>
        <v>ﾐﾜ ﾘｭｳﾉｽｹ</v>
      </c>
      <c r="O527" t="str">
        <f t="shared" si="26"/>
        <v>MIWA Ryunosuke (04)</v>
      </c>
      <c r="P527">
        <f>IFERROR(INDEX(リスト!$AE:$AE,MATCH($G527,リスト!$AD:$AD,0)),"")</f>
        <v>28</v>
      </c>
      <c r="Q527" t="str">
        <f>IFERROR(INDEX(リスト!$AH:$AH,MATCH($J527,リスト!$AG:$AG,0)),"")</f>
        <v>JPN</v>
      </c>
      <c r="R527" s="118" t="str">
        <f>IF($B527="","",TEXT(RIGHT($E527,6)*1000+COUNTIF($E$2:$E527,$E527),"000000000"))</f>
        <v>040904001</v>
      </c>
    </row>
    <row r="528" spans="1:18" customFormat="1" x14ac:dyDescent="0.45">
      <c r="A528" t="s">
        <v>336</v>
      </c>
      <c r="B528">
        <v>527</v>
      </c>
      <c r="C528" t="s">
        <v>2288</v>
      </c>
      <c r="D528" t="s">
        <v>2289</v>
      </c>
      <c r="E528">
        <v>20041027</v>
      </c>
      <c r="F528">
        <v>4</v>
      </c>
      <c r="G528" t="s">
        <v>4976</v>
      </c>
      <c r="H528" t="s">
        <v>2940</v>
      </c>
      <c r="I528" t="s">
        <v>2941</v>
      </c>
      <c r="J528" t="s">
        <v>6497</v>
      </c>
      <c r="L528">
        <f>IFERROR(INDEX(所属情報!$E:$E,MATCH(男子登録情報!A528,所属情報!$A:$A,0)),"")</f>
        <v>492213</v>
      </c>
      <c r="M528" t="str">
        <f t="shared" si="24"/>
        <v>白石　涼一 (4)</v>
      </c>
      <c r="N528" t="str">
        <f t="shared" si="25"/>
        <v>ｼﾗｲｼ ﾘｮｳｲﾁ</v>
      </c>
      <c r="O528" t="str">
        <f t="shared" si="26"/>
        <v>SHIRAISHI Ryoichi (04)</v>
      </c>
      <c r="P528">
        <f>IFERROR(INDEX(リスト!$AE:$AE,MATCH($G528,リスト!$AD:$AD,0)),"")</f>
        <v>27</v>
      </c>
      <c r="Q528" t="str">
        <f>IFERROR(INDEX(リスト!$AH:$AH,MATCH($J528,リスト!$AG:$AG,0)),"")</f>
        <v>JPN</v>
      </c>
      <c r="R528" s="118" t="str">
        <f>IF($B528="","",TEXT(RIGHT($E528,6)*1000+COUNTIF($E$2:$E528,$E528),"000000000"))</f>
        <v>041027001</v>
      </c>
    </row>
    <row r="529" spans="1:18" customFormat="1" x14ac:dyDescent="0.45">
      <c r="A529" t="s">
        <v>336</v>
      </c>
      <c r="B529">
        <v>528</v>
      </c>
      <c r="C529" t="s">
        <v>2290</v>
      </c>
      <c r="D529" t="s">
        <v>2291</v>
      </c>
      <c r="E529">
        <v>20040522</v>
      </c>
      <c r="F529">
        <v>4</v>
      </c>
      <c r="G529" t="s">
        <v>4976</v>
      </c>
      <c r="H529" t="s">
        <v>89</v>
      </c>
      <c r="I529" t="s">
        <v>564</v>
      </c>
      <c r="J529" t="s">
        <v>6497</v>
      </c>
      <c r="L529">
        <f>IFERROR(INDEX(所属情報!$E:$E,MATCH(男子登録情報!A529,所属情報!$A:$A,0)),"")</f>
        <v>492213</v>
      </c>
      <c r="M529" t="str">
        <f t="shared" si="24"/>
        <v>濱田　伊吹 (4)</v>
      </c>
      <c r="N529" t="str">
        <f t="shared" si="25"/>
        <v>ﾊﾏﾀﾞ ｲﾌﾞｷ</v>
      </c>
      <c r="O529" t="str">
        <f t="shared" si="26"/>
        <v>HAMADA Ibuki (04)</v>
      </c>
      <c r="P529">
        <f>IFERROR(INDEX(リスト!$AE:$AE,MATCH($G529,リスト!$AD:$AD,0)),"")</f>
        <v>27</v>
      </c>
      <c r="Q529" t="str">
        <f>IFERROR(INDEX(リスト!$AH:$AH,MATCH($J529,リスト!$AG:$AG,0)),"")</f>
        <v>JPN</v>
      </c>
      <c r="R529" s="118" t="str">
        <f>IF($B529="","",TEXT(RIGHT($E529,6)*1000+COUNTIF($E$2:$E529,$E529),"000000000"))</f>
        <v>040522001</v>
      </c>
    </row>
    <row r="530" spans="1:18" customFormat="1" x14ac:dyDescent="0.45">
      <c r="A530" t="s">
        <v>336</v>
      </c>
      <c r="B530">
        <v>529</v>
      </c>
      <c r="C530" t="s">
        <v>2292</v>
      </c>
      <c r="D530" t="s">
        <v>2084</v>
      </c>
      <c r="E530">
        <v>20050311</v>
      </c>
      <c r="F530">
        <v>4</v>
      </c>
      <c r="G530" t="s">
        <v>4984</v>
      </c>
      <c r="H530" t="s">
        <v>111</v>
      </c>
      <c r="I530" t="s">
        <v>53</v>
      </c>
      <c r="J530" t="s">
        <v>6497</v>
      </c>
      <c r="L530">
        <f>IFERROR(INDEX(所属情報!$E:$E,MATCH(男子登録情報!A530,所属情報!$A:$A,0)),"")</f>
        <v>492213</v>
      </c>
      <c r="M530" t="str">
        <f t="shared" si="24"/>
        <v>岡本　光喜 (4)</v>
      </c>
      <c r="N530" t="str">
        <f t="shared" si="25"/>
        <v>ｵｶﾓﾄ ｺｳｷ</v>
      </c>
      <c r="O530" t="str">
        <f t="shared" si="26"/>
        <v>OKAMOTO Koki (05)</v>
      </c>
      <c r="P530">
        <f>IFERROR(INDEX(リスト!$AE:$AE,MATCH($G530,リスト!$AD:$AD,0)),"")</f>
        <v>49</v>
      </c>
      <c r="Q530" t="str">
        <f>IFERROR(INDEX(リスト!$AH:$AH,MATCH($J530,リスト!$AG:$AG,0)),"")</f>
        <v>JPN</v>
      </c>
      <c r="R530" s="118" t="str">
        <f>IF($B530="","",TEXT(RIGHT($E530,6)*1000+COUNTIF($E$2:$E530,$E530),"000000000"))</f>
        <v>050311001</v>
      </c>
    </row>
    <row r="531" spans="1:18" customFormat="1" x14ac:dyDescent="0.45">
      <c r="A531" t="s">
        <v>336</v>
      </c>
      <c r="B531">
        <v>530</v>
      </c>
      <c r="C531" t="s">
        <v>2293</v>
      </c>
      <c r="D531" t="s">
        <v>2294</v>
      </c>
      <c r="E531">
        <v>20040702</v>
      </c>
      <c r="F531">
        <v>4</v>
      </c>
      <c r="G531" t="s">
        <v>4978</v>
      </c>
      <c r="H531" t="s">
        <v>2942</v>
      </c>
      <c r="I531" t="s">
        <v>2943</v>
      </c>
      <c r="J531" t="s">
        <v>6497</v>
      </c>
      <c r="L531">
        <f>IFERROR(INDEX(所属情報!$E:$E,MATCH(男子登録情報!A531,所属情報!$A:$A,0)),"")</f>
        <v>492213</v>
      </c>
      <c r="M531" t="str">
        <f t="shared" si="24"/>
        <v>福山　琉雲 (4)</v>
      </c>
      <c r="N531" t="str">
        <f t="shared" si="25"/>
        <v>ﾌｸﾔﾏ ﾙﾝ</v>
      </c>
      <c r="O531" t="str">
        <f t="shared" si="26"/>
        <v>FUKUYAMA Run (04)</v>
      </c>
      <c r="P531">
        <f>IFERROR(INDEX(リスト!$AE:$AE,MATCH($G531,リスト!$AD:$AD,0)),"")</f>
        <v>30</v>
      </c>
      <c r="Q531" t="str">
        <f>IFERROR(INDEX(リスト!$AH:$AH,MATCH($J531,リスト!$AG:$AG,0)),"")</f>
        <v>JPN</v>
      </c>
      <c r="R531" s="118" t="str">
        <f>IF($B531="","",TEXT(RIGHT($E531,6)*1000+COUNTIF($E$2:$E531,$E531),"000000000"))</f>
        <v>040702002</v>
      </c>
    </row>
    <row r="532" spans="1:18" customFormat="1" x14ac:dyDescent="0.45">
      <c r="A532" t="s">
        <v>336</v>
      </c>
      <c r="B532">
        <v>531</v>
      </c>
      <c r="C532" t="s">
        <v>2295</v>
      </c>
      <c r="D532" t="s">
        <v>2296</v>
      </c>
      <c r="E532">
        <v>20040404</v>
      </c>
      <c r="F532">
        <v>4</v>
      </c>
      <c r="G532" t="s">
        <v>4978</v>
      </c>
      <c r="H532" t="s">
        <v>365</v>
      </c>
      <c r="I532" t="s">
        <v>129</v>
      </c>
      <c r="J532" t="s">
        <v>6497</v>
      </c>
      <c r="L532">
        <f>IFERROR(INDEX(所属情報!$E:$E,MATCH(男子登録情報!A532,所属情報!$A:$A,0)),"")</f>
        <v>492213</v>
      </c>
      <c r="M532" t="str">
        <f t="shared" si="24"/>
        <v>長谷川　倖生 (4)</v>
      </c>
      <c r="N532" t="str">
        <f t="shared" si="25"/>
        <v>ﾊｾｶﾞﾜ ｺｳｾｲ</v>
      </c>
      <c r="O532" t="str">
        <f t="shared" si="26"/>
        <v>HASEGAWA Kosei (04)</v>
      </c>
      <c r="P532">
        <f>IFERROR(INDEX(リスト!$AE:$AE,MATCH($G532,リスト!$AD:$AD,0)),"")</f>
        <v>30</v>
      </c>
      <c r="Q532" t="str">
        <f>IFERROR(INDEX(リスト!$AH:$AH,MATCH($J532,リスト!$AG:$AG,0)),"")</f>
        <v>JPN</v>
      </c>
      <c r="R532" s="118" t="str">
        <f>IF($B532="","",TEXT(RIGHT($E532,6)*1000+COUNTIF($E$2:$E532,$E532),"000000000"))</f>
        <v>040404002</v>
      </c>
    </row>
    <row r="533" spans="1:18" customFormat="1" x14ac:dyDescent="0.45">
      <c r="A533" t="s">
        <v>336</v>
      </c>
      <c r="B533">
        <v>532</v>
      </c>
      <c r="C533" t="s">
        <v>2297</v>
      </c>
      <c r="D533" t="s">
        <v>2298</v>
      </c>
      <c r="E533">
        <v>20040730</v>
      </c>
      <c r="F533">
        <v>4</v>
      </c>
      <c r="G533" t="s">
        <v>4976</v>
      </c>
      <c r="H533" t="s">
        <v>686</v>
      </c>
      <c r="I533" t="s">
        <v>60</v>
      </c>
      <c r="J533" t="s">
        <v>6497</v>
      </c>
      <c r="L533">
        <f>IFERROR(INDEX(所属情報!$E:$E,MATCH(男子登録情報!A533,所属情報!$A:$A,0)),"")</f>
        <v>492213</v>
      </c>
      <c r="M533" t="str">
        <f t="shared" si="24"/>
        <v>天野　広大 (4)</v>
      </c>
      <c r="N533" t="str">
        <f t="shared" si="25"/>
        <v>ｱﾏﾉ ｺｳﾀﾞｲ</v>
      </c>
      <c r="O533" t="str">
        <f t="shared" si="26"/>
        <v>AMANO Kodai (04)</v>
      </c>
      <c r="P533">
        <f>IFERROR(INDEX(リスト!$AE:$AE,MATCH($G533,リスト!$AD:$AD,0)),"")</f>
        <v>27</v>
      </c>
      <c r="Q533" t="str">
        <f>IFERROR(INDEX(リスト!$AH:$AH,MATCH($J533,リスト!$AG:$AG,0)),"")</f>
        <v>JPN</v>
      </c>
      <c r="R533" s="118" t="str">
        <f>IF($B533="","",TEXT(RIGHT($E533,6)*1000+COUNTIF($E$2:$E533,$E533),"000000000"))</f>
        <v>040730002</v>
      </c>
    </row>
    <row r="534" spans="1:18" customFormat="1" x14ac:dyDescent="0.45">
      <c r="A534" t="s">
        <v>336</v>
      </c>
      <c r="B534">
        <v>533</v>
      </c>
      <c r="C534" t="s">
        <v>2299</v>
      </c>
      <c r="D534" t="s">
        <v>2300</v>
      </c>
      <c r="E534">
        <v>20050123</v>
      </c>
      <c r="F534">
        <v>4</v>
      </c>
      <c r="G534" t="s">
        <v>4984</v>
      </c>
      <c r="H534" t="s">
        <v>266</v>
      </c>
      <c r="I534" t="s">
        <v>53</v>
      </c>
      <c r="J534" t="s">
        <v>6497</v>
      </c>
      <c r="L534">
        <f>IFERROR(INDEX(所属情報!$E:$E,MATCH(男子登録情報!A534,所属情報!$A:$A,0)),"")</f>
        <v>492213</v>
      </c>
      <c r="M534" t="str">
        <f t="shared" si="24"/>
        <v>望月　快風丘 (4)</v>
      </c>
      <c r="N534" t="str">
        <f t="shared" si="25"/>
        <v>ﾓﾁﾂﾞｷ ｺｳｷ</v>
      </c>
      <c r="O534" t="str">
        <f t="shared" si="26"/>
        <v>MOCHIZUKI Koki (05)</v>
      </c>
      <c r="P534">
        <f>IFERROR(INDEX(リスト!$AE:$AE,MATCH($G534,リスト!$AD:$AD,0)),"")</f>
        <v>49</v>
      </c>
      <c r="Q534" t="str">
        <f>IFERROR(INDEX(リスト!$AH:$AH,MATCH($J534,リスト!$AG:$AG,0)),"")</f>
        <v>JPN</v>
      </c>
      <c r="R534" s="118" t="str">
        <f>IF($B534="","",TEXT(RIGHT($E534,6)*1000+COUNTIF($E$2:$E534,$E534),"000000000"))</f>
        <v>050123002</v>
      </c>
    </row>
    <row r="535" spans="1:18" customFormat="1" x14ac:dyDescent="0.45">
      <c r="A535" t="s">
        <v>336</v>
      </c>
      <c r="B535">
        <v>534</v>
      </c>
      <c r="C535" t="s">
        <v>2301</v>
      </c>
      <c r="D535" t="s">
        <v>2302</v>
      </c>
      <c r="E535">
        <v>20040514</v>
      </c>
      <c r="F535">
        <v>4</v>
      </c>
      <c r="G535" t="s">
        <v>4975</v>
      </c>
      <c r="H535" t="s">
        <v>149</v>
      </c>
      <c r="I535" t="s">
        <v>126</v>
      </c>
      <c r="J535" t="s">
        <v>6497</v>
      </c>
      <c r="L535">
        <f>IFERROR(INDEX(所属情報!$E:$E,MATCH(男子登録情報!A535,所属情報!$A:$A,0)),"")</f>
        <v>492213</v>
      </c>
      <c r="M535" t="str">
        <f t="shared" si="24"/>
        <v>東　健太郎 (4)</v>
      </c>
      <c r="N535" t="str">
        <f t="shared" si="25"/>
        <v>ﾋｶﾞｼ ｹﾝﾀﾛｳ</v>
      </c>
      <c r="O535" t="str">
        <f t="shared" si="26"/>
        <v>HIGASHI Kentaro (04)</v>
      </c>
      <c r="P535">
        <f>IFERROR(INDEX(リスト!$AE:$AE,MATCH($G535,リスト!$AD:$AD,0)),"")</f>
        <v>28</v>
      </c>
      <c r="Q535" t="str">
        <f>IFERROR(INDEX(リスト!$AH:$AH,MATCH($J535,リスト!$AG:$AG,0)),"")</f>
        <v>JPN</v>
      </c>
      <c r="R535" s="118" t="str">
        <f>IF($B535="","",TEXT(RIGHT($E535,6)*1000+COUNTIF($E$2:$E535,$E535),"000000000"))</f>
        <v>040514002</v>
      </c>
    </row>
    <row r="536" spans="1:18" customFormat="1" x14ac:dyDescent="0.45">
      <c r="A536" t="s">
        <v>336</v>
      </c>
      <c r="B536">
        <v>535</v>
      </c>
      <c r="C536" t="s">
        <v>3688</v>
      </c>
      <c r="D536" t="s">
        <v>3689</v>
      </c>
      <c r="E536">
        <v>20050425</v>
      </c>
      <c r="F536">
        <v>3</v>
      </c>
      <c r="G536" t="s">
        <v>4979</v>
      </c>
      <c r="H536" t="s">
        <v>4710</v>
      </c>
      <c r="I536" t="s">
        <v>1466</v>
      </c>
      <c r="J536" t="s">
        <v>6497</v>
      </c>
      <c r="L536">
        <f>IFERROR(INDEX(所属情報!$E:$E,MATCH(男子登録情報!A536,所属情報!$A:$A,0)),"")</f>
        <v>492213</v>
      </c>
      <c r="M536" t="str">
        <f t="shared" si="24"/>
        <v>松宮　武蔵 (3)</v>
      </c>
      <c r="N536" t="str">
        <f t="shared" si="25"/>
        <v>ﾏﾂﾐﾔ ﾑｻｼ</v>
      </c>
      <c r="O536" t="str">
        <f t="shared" si="26"/>
        <v>MATSUMIYA Musashi (05)</v>
      </c>
      <c r="P536">
        <f>IFERROR(INDEX(リスト!$AE:$AE,MATCH($G536,リスト!$AD:$AD,0)),"")</f>
        <v>29</v>
      </c>
      <c r="Q536" t="str">
        <f>IFERROR(INDEX(リスト!$AH:$AH,MATCH($J536,リスト!$AG:$AG,0)),"")</f>
        <v>JPN</v>
      </c>
      <c r="R536" s="118" t="str">
        <f>IF($B536="","",TEXT(RIGHT($E536,6)*1000+COUNTIF($E$2:$E536,$E536),"000000000"))</f>
        <v>050425001</v>
      </c>
    </row>
    <row r="537" spans="1:18" customFormat="1" x14ac:dyDescent="0.45">
      <c r="A537" t="s">
        <v>336</v>
      </c>
      <c r="B537">
        <v>536</v>
      </c>
      <c r="C537" t="s">
        <v>3690</v>
      </c>
      <c r="D537" t="s">
        <v>3691</v>
      </c>
      <c r="E537">
        <v>20051204</v>
      </c>
      <c r="F537">
        <v>3</v>
      </c>
      <c r="G537" t="s">
        <v>4984</v>
      </c>
      <c r="H537" t="s">
        <v>4711</v>
      </c>
      <c r="I537" t="s">
        <v>40</v>
      </c>
      <c r="J537" t="s">
        <v>6497</v>
      </c>
      <c r="L537">
        <f>IFERROR(INDEX(所属情報!$E:$E,MATCH(男子登録情報!A537,所属情報!$A:$A,0)),"")</f>
        <v>492213</v>
      </c>
      <c r="M537" t="str">
        <f t="shared" si="24"/>
        <v>池永　雅也 (3)</v>
      </c>
      <c r="N537" t="str">
        <f t="shared" si="25"/>
        <v>ｲｹﾅｶﾞ ﾏｻﾔ</v>
      </c>
      <c r="O537" t="str">
        <f t="shared" si="26"/>
        <v>IKENAGA Masaya (05)</v>
      </c>
      <c r="P537">
        <f>IFERROR(INDEX(リスト!$AE:$AE,MATCH($G537,リスト!$AD:$AD,0)),"")</f>
        <v>49</v>
      </c>
      <c r="Q537" t="str">
        <f>IFERROR(INDEX(リスト!$AH:$AH,MATCH($J537,リスト!$AG:$AG,0)),"")</f>
        <v>JPN</v>
      </c>
      <c r="R537" s="118" t="str">
        <f>IF($B537="","",TEXT(RIGHT($E537,6)*1000+COUNTIF($E$2:$E537,$E537),"000000000"))</f>
        <v>051204001</v>
      </c>
    </row>
    <row r="538" spans="1:18" customFormat="1" x14ac:dyDescent="0.45">
      <c r="A538" t="s">
        <v>336</v>
      </c>
      <c r="B538">
        <v>537</v>
      </c>
      <c r="C538" t="s">
        <v>3692</v>
      </c>
      <c r="D538" t="s">
        <v>3693</v>
      </c>
      <c r="E538">
        <v>20060122</v>
      </c>
      <c r="F538">
        <v>3</v>
      </c>
      <c r="G538" t="s">
        <v>4979</v>
      </c>
      <c r="H538" t="s">
        <v>561</v>
      </c>
      <c r="I538" t="s">
        <v>60</v>
      </c>
      <c r="J538" t="s">
        <v>6497</v>
      </c>
      <c r="L538">
        <f>IFERROR(INDEX(所属情報!$E:$E,MATCH(男子登録情報!A538,所属情報!$A:$A,0)),"")</f>
        <v>492213</v>
      </c>
      <c r="M538" t="str">
        <f t="shared" si="24"/>
        <v>尾上　倖大 (3)</v>
      </c>
      <c r="N538" t="str">
        <f t="shared" si="25"/>
        <v>ｵﾉｳｴ ｺｳﾀﾞｲ</v>
      </c>
      <c r="O538" t="str">
        <f t="shared" si="26"/>
        <v>ONOUE Kodai (06)</v>
      </c>
      <c r="P538">
        <f>IFERROR(INDEX(リスト!$AE:$AE,MATCH($G538,リスト!$AD:$AD,0)),"")</f>
        <v>29</v>
      </c>
      <c r="Q538" t="str">
        <f>IFERROR(INDEX(リスト!$AH:$AH,MATCH($J538,リスト!$AG:$AG,0)),"")</f>
        <v>JPN</v>
      </c>
      <c r="R538" s="118" t="str">
        <f>IF($B538="","",TEXT(RIGHT($E538,6)*1000+COUNTIF($E$2:$E538,$E538),"000000000"))</f>
        <v>060122001</v>
      </c>
    </row>
    <row r="539" spans="1:18" customFormat="1" x14ac:dyDescent="0.45">
      <c r="A539" t="s">
        <v>336</v>
      </c>
      <c r="B539">
        <v>538</v>
      </c>
      <c r="C539" t="s">
        <v>3694</v>
      </c>
      <c r="D539" t="s">
        <v>3695</v>
      </c>
      <c r="E539">
        <v>20050829</v>
      </c>
      <c r="F539">
        <v>3</v>
      </c>
      <c r="G539" t="s">
        <v>4984</v>
      </c>
      <c r="H539" t="s">
        <v>4712</v>
      </c>
      <c r="I539" t="s">
        <v>33</v>
      </c>
      <c r="J539" t="s">
        <v>6497</v>
      </c>
      <c r="L539">
        <f>IFERROR(INDEX(所属情報!$E:$E,MATCH(男子登録情報!A539,所属情報!$A:$A,0)),"")</f>
        <v>492213</v>
      </c>
      <c r="M539" t="str">
        <f t="shared" si="24"/>
        <v>津田　慎 (3)</v>
      </c>
      <c r="N539" t="str">
        <f t="shared" si="25"/>
        <v>ﾂﾀﾞ ｼﾝ</v>
      </c>
      <c r="O539" t="str">
        <f t="shared" si="26"/>
        <v>TSUDA Shin (05)</v>
      </c>
      <c r="P539">
        <f>IFERROR(INDEX(リスト!$AE:$AE,MATCH($G539,リスト!$AD:$AD,0)),"")</f>
        <v>49</v>
      </c>
      <c r="Q539" t="str">
        <f>IFERROR(INDEX(リスト!$AH:$AH,MATCH($J539,リスト!$AG:$AG,0)),"")</f>
        <v>JPN</v>
      </c>
      <c r="R539" s="118" t="str">
        <f>IF($B539="","",TEXT(RIGHT($E539,6)*1000+COUNTIF($E$2:$E539,$E539),"000000000"))</f>
        <v>050829002</v>
      </c>
    </row>
    <row r="540" spans="1:18" customFormat="1" x14ac:dyDescent="0.45">
      <c r="A540" t="s">
        <v>336</v>
      </c>
      <c r="B540">
        <v>539</v>
      </c>
      <c r="C540" t="s">
        <v>3696</v>
      </c>
      <c r="D540" t="s">
        <v>3697</v>
      </c>
      <c r="E540">
        <v>20050724</v>
      </c>
      <c r="F540">
        <v>3</v>
      </c>
      <c r="G540" t="s">
        <v>4984</v>
      </c>
      <c r="H540" t="s">
        <v>59</v>
      </c>
      <c r="I540" t="s">
        <v>4713</v>
      </c>
      <c r="J540" t="s">
        <v>6497</v>
      </c>
      <c r="L540">
        <f>IFERROR(INDEX(所属情報!$E:$E,MATCH(男子登録情報!A540,所属情報!$A:$A,0)),"")</f>
        <v>492213</v>
      </c>
      <c r="M540" t="str">
        <f t="shared" si="24"/>
        <v>谷口　瑶昊 (3)</v>
      </c>
      <c r="N540" t="str">
        <f t="shared" si="25"/>
        <v>ﾀﾆｸﾞﾁ ﾖｳｺｳ</v>
      </c>
      <c r="O540" t="str">
        <f t="shared" si="26"/>
        <v>TANIGUCHI Yoko (05)</v>
      </c>
      <c r="P540">
        <f>IFERROR(INDEX(リスト!$AE:$AE,MATCH($G540,リスト!$AD:$AD,0)),"")</f>
        <v>49</v>
      </c>
      <c r="Q540" t="str">
        <f>IFERROR(INDEX(リスト!$AH:$AH,MATCH($J540,リスト!$AG:$AG,0)),"")</f>
        <v>JPN</v>
      </c>
      <c r="R540" s="118" t="str">
        <f>IF($B540="","",TEXT(RIGHT($E540,6)*1000+COUNTIF($E$2:$E540,$E540),"000000000"))</f>
        <v>050724001</v>
      </c>
    </row>
    <row r="541" spans="1:18" customFormat="1" x14ac:dyDescent="0.45">
      <c r="A541" t="s">
        <v>336</v>
      </c>
      <c r="B541">
        <v>540</v>
      </c>
      <c r="C541" t="s">
        <v>3698</v>
      </c>
      <c r="D541" t="s">
        <v>3699</v>
      </c>
      <c r="E541">
        <v>20050703</v>
      </c>
      <c r="F541">
        <v>3</v>
      </c>
      <c r="G541" t="s">
        <v>4982</v>
      </c>
      <c r="H541" t="s">
        <v>100</v>
      </c>
      <c r="I541" t="s">
        <v>4714</v>
      </c>
      <c r="J541" t="s">
        <v>6497</v>
      </c>
      <c r="L541">
        <f>IFERROR(INDEX(所属情報!$E:$E,MATCH(男子登録情報!A541,所属情報!$A:$A,0)),"")</f>
        <v>492213</v>
      </c>
      <c r="M541" t="str">
        <f t="shared" si="24"/>
        <v>田中　想叶 (3)</v>
      </c>
      <c r="N541" t="str">
        <f t="shared" si="25"/>
        <v>ﾀﾅｶ ｶﾅﾙ</v>
      </c>
      <c r="O541" t="str">
        <f t="shared" si="26"/>
        <v>TANAKA Kanaru (05)</v>
      </c>
      <c r="P541">
        <f>IFERROR(INDEX(リスト!$AE:$AE,MATCH($G541,リスト!$AD:$AD,0)),"")</f>
        <v>26</v>
      </c>
      <c r="Q541" t="str">
        <f>IFERROR(INDEX(リスト!$AH:$AH,MATCH($J541,リスト!$AG:$AG,0)),"")</f>
        <v>JPN</v>
      </c>
      <c r="R541" s="118" t="str">
        <f>IF($B541="","",TEXT(RIGHT($E541,6)*1000+COUNTIF($E$2:$E541,$E541),"000000000"))</f>
        <v>050703001</v>
      </c>
    </row>
    <row r="542" spans="1:18" customFormat="1" x14ac:dyDescent="0.45">
      <c r="A542" t="s">
        <v>336</v>
      </c>
      <c r="B542">
        <v>541</v>
      </c>
      <c r="C542" t="s">
        <v>3700</v>
      </c>
      <c r="D542" t="s">
        <v>3701</v>
      </c>
      <c r="E542">
        <v>20050730</v>
      </c>
      <c r="F542">
        <v>3</v>
      </c>
      <c r="G542" t="s">
        <v>4984</v>
      </c>
      <c r="H542" t="s">
        <v>130</v>
      </c>
      <c r="I542" t="s">
        <v>281</v>
      </c>
      <c r="J542" t="s">
        <v>6497</v>
      </c>
      <c r="L542">
        <f>IFERROR(INDEX(所属情報!$E:$E,MATCH(男子登録情報!A542,所属情報!$A:$A,0)),"")</f>
        <v>492213</v>
      </c>
      <c r="M542" t="str">
        <f t="shared" si="24"/>
        <v>大村　大和 (3)</v>
      </c>
      <c r="N542" t="str">
        <f t="shared" si="25"/>
        <v>ｵｵﾑﾗ ﾔﾏﾄ</v>
      </c>
      <c r="O542" t="str">
        <f t="shared" si="26"/>
        <v>OMURA Yamato (05)</v>
      </c>
      <c r="P542">
        <f>IFERROR(INDEX(リスト!$AE:$AE,MATCH($G542,リスト!$AD:$AD,0)),"")</f>
        <v>49</v>
      </c>
      <c r="Q542" t="str">
        <f>IFERROR(INDEX(リスト!$AH:$AH,MATCH($J542,リスト!$AG:$AG,0)),"")</f>
        <v>JPN</v>
      </c>
      <c r="R542" s="118" t="str">
        <f>IF($B542="","",TEXT(RIGHT($E542,6)*1000+COUNTIF($E$2:$E542,$E542),"000000000"))</f>
        <v>050730001</v>
      </c>
    </row>
    <row r="543" spans="1:18" customFormat="1" x14ac:dyDescent="0.45">
      <c r="A543" t="s">
        <v>336</v>
      </c>
      <c r="B543">
        <v>542</v>
      </c>
      <c r="C543" t="s">
        <v>3702</v>
      </c>
      <c r="D543" t="s">
        <v>3703</v>
      </c>
      <c r="E543">
        <v>20051022</v>
      </c>
      <c r="F543">
        <v>3</v>
      </c>
      <c r="G543" t="s">
        <v>4976</v>
      </c>
      <c r="H543" t="s">
        <v>809</v>
      </c>
      <c r="I543" t="s">
        <v>199</v>
      </c>
      <c r="J543" t="s">
        <v>6497</v>
      </c>
      <c r="L543">
        <f>IFERROR(INDEX(所属情報!$E:$E,MATCH(男子登録情報!A543,所属情報!$A:$A,0)),"")</f>
        <v>492213</v>
      </c>
      <c r="M543" t="str">
        <f t="shared" si="24"/>
        <v>貝　章太郎 (3)</v>
      </c>
      <c r="N543" t="str">
        <f t="shared" si="25"/>
        <v>ｶｲ ｼｮｳﾀﾛｳ</v>
      </c>
      <c r="O543" t="str">
        <f t="shared" si="26"/>
        <v>KAI Shotaro (05)</v>
      </c>
      <c r="P543">
        <f>IFERROR(INDEX(リスト!$AE:$AE,MATCH($G543,リスト!$AD:$AD,0)),"")</f>
        <v>27</v>
      </c>
      <c r="Q543" t="str">
        <f>IFERROR(INDEX(リスト!$AH:$AH,MATCH($J543,リスト!$AG:$AG,0)),"")</f>
        <v>JPN</v>
      </c>
      <c r="R543" s="118" t="str">
        <f>IF($B543="","",TEXT(RIGHT($E543,6)*1000+COUNTIF($E$2:$E543,$E543),"000000000"))</f>
        <v>051022001</v>
      </c>
    </row>
    <row r="544" spans="1:18" customFormat="1" x14ac:dyDescent="0.45">
      <c r="A544" t="s">
        <v>336</v>
      </c>
      <c r="B544">
        <v>543</v>
      </c>
      <c r="C544" t="s">
        <v>3704</v>
      </c>
      <c r="D544" t="s">
        <v>3705</v>
      </c>
      <c r="E544">
        <v>20051020</v>
      </c>
      <c r="F544">
        <v>3</v>
      </c>
      <c r="G544" t="s">
        <v>4976</v>
      </c>
      <c r="H544" t="s">
        <v>202</v>
      </c>
      <c r="I544" t="s">
        <v>136</v>
      </c>
      <c r="J544" t="s">
        <v>6497</v>
      </c>
      <c r="L544">
        <f>IFERROR(INDEX(所属情報!$E:$E,MATCH(男子登録情報!A544,所属情報!$A:$A,0)),"")</f>
        <v>492213</v>
      </c>
      <c r="M544" t="str">
        <f t="shared" si="24"/>
        <v>山口　裕星 (3)</v>
      </c>
      <c r="N544" t="str">
        <f t="shared" si="25"/>
        <v>ﾔﾏｸﾞﾁ ﾕｳｾｲ</v>
      </c>
      <c r="O544" t="str">
        <f t="shared" si="26"/>
        <v>YAMAGUCHI Yusei (05)</v>
      </c>
      <c r="P544">
        <f>IFERROR(INDEX(リスト!$AE:$AE,MATCH($G544,リスト!$AD:$AD,0)),"")</f>
        <v>27</v>
      </c>
      <c r="Q544" t="str">
        <f>IFERROR(INDEX(リスト!$AH:$AH,MATCH($J544,リスト!$AG:$AG,0)),"")</f>
        <v>JPN</v>
      </c>
      <c r="R544" s="118" t="str">
        <f>IF($B544="","",TEXT(RIGHT($E544,6)*1000+COUNTIF($E$2:$E544,$E544),"000000000"))</f>
        <v>051020002</v>
      </c>
    </row>
    <row r="545" spans="1:18" customFormat="1" x14ac:dyDescent="0.45">
      <c r="A545" t="s">
        <v>336</v>
      </c>
      <c r="B545">
        <v>544</v>
      </c>
      <c r="C545" t="s">
        <v>3706</v>
      </c>
      <c r="D545" t="s">
        <v>3707</v>
      </c>
      <c r="E545">
        <v>20060202</v>
      </c>
      <c r="F545">
        <v>3</v>
      </c>
      <c r="G545" t="s">
        <v>5105</v>
      </c>
      <c r="H545" t="s">
        <v>4715</v>
      </c>
      <c r="I545" t="s">
        <v>404</v>
      </c>
      <c r="J545" t="s">
        <v>6497</v>
      </c>
      <c r="L545">
        <f>IFERROR(INDEX(所属情報!$E:$E,MATCH(男子登録情報!A545,所属情報!$A:$A,0)),"")</f>
        <v>492213</v>
      </c>
      <c r="M545" t="str">
        <f t="shared" si="24"/>
        <v>上甲　嵩晃 (3)</v>
      </c>
      <c r="N545" t="str">
        <f t="shared" si="25"/>
        <v>ｼﾞｮｳｺｳ ﾀｶｱｷ</v>
      </c>
      <c r="O545" t="str">
        <f t="shared" si="26"/>
        <v>JOKO Takaaki (06)</v>
      </c>
      <c r="P545">
        <f>IFERROR(INDEX(リスト!$AE:$AE,MATCH($G545,リスト!$AD:$AD,0)),"")</f>
        <v>24</v>
      </c>
      <c r="Q545" t="str">
        <f>IFERROR(INDEX(リスト!$AH:$AH,MATCH($J545,リスト!$AG:$AG,0)),"")</f>
        <v>JPN</v>
      </c>
      <c r="R545" s="118" t="str">
        <f>IF($B545="","",TEXT(RIGHT($E545,6)*1000+COUNTIF($E$2:$E545,$E545),"000000000"))</f>
        <v>060202001</v>
      </c>
    </row>
    <row r="546" spans="1:18" customFormat="1" x14ac:dyDescent="0.45">
      <c r="A546" t="s">
        <v>336</v>
      </c>
      <c r="B546">
        <v>545</v>
      </c>
      <c r="C546" t="s">
        <v>3708</v>
      </c>
      <c r="D546" t="s">
        <v>3709</v>
      </c>
      <c r="E546">
        <v>20051221</v>
      </c>
      <c r="F546">
        <v>3</v>
      </c>
      <c r="G546" t="s">
        <v>4976</v>
      </c>
      <c r="H546" t="s">
        <v>229</v>
      </c>
      <c r="I546" t="s">
        <v>201</v>
      </c>
      <c r="J546" t="s">
        <v>6497</v>
      </c>
      <c r="L546">
        <f>IFERROR(INDEX(所属情報!$E:$E,MATCH(男子登録情報!A546,所属情報!$A:$A,0)),"")</f>
        <v>492213</v>
      </c>
      <c r="M546" t="str">
        <f t="shared" si="24"/>
        <v>川田　遥斗 (3)</v>
      </c>
      <c r="N546" t="str">
        <f t="shared" si="25"/>
        <v>ｶﾜﾀ ﾊﾙﾄ</v>
      </c>
      <c r="O546" t="str">
        <f t="shared" si="26"/>
        <v>KAWATA Haruto (05)</v>
      </c>
      <c r="P546">
        <f>IFERROR(INDEX(リスト!$AE:$AE,MATCH($G546,リスト!$AD:$AD,0)),"")</f>
        <v>27</v>
      </c>
      <c r="Q546" t="str">
        <f>IFERROR(INDEX(リスト!$AH:$AH,MATCH($J546,リスト!$AG:$AG,0)),"")</f>
        <v>JPN</v>
      </c>
      <c r="R546" s="118" t="str">
        <f>IF($B546="","",TEXT(RIGHT($E546,6)*1000+COUNTIF($E$2:$E546,$E546),"000000000"))</f>
        <v>051221001</v>
      </c>
    </row>
    <row r="547" spans="1:18" customFormat="1" x14ac:dyDescent="0.45">
      <c r="A547" t="s">
        <v>336</v>
      </c>
      <c r="B547">
        <v>546</v>
      </c>
      <c r="C547" t="s">
        <v>3710</v>
      </c>
      <c r="D547" t="s">
        <v>3711</v>
      </c>
      <c r="E547">
        <v>20060115</v>
      </c>
      <c r="F547">
        <v>3</v>
      </c>
      <c r="G547" t="s">
        <v>4982</v>
      </c>
      <c r="H547" t="s">
        <v>4716</v>
      </c>
      <c r="I547" t="s">
        <v>1691</v>
      </c>
      <c r="J547" t="s">
        <v>6497</v>
      </c>
      <c r="L547">
        <f>IFERROR(INDEX(所属情報!$E:$E,MATCH(男子登録情報!A547,所属情報!$A:$A,0)),"")</f>
        <v>492213</v>
      </c>
      <c r="M547" t="str">
        <f t="shared" si="24"/>
        <v>亀石　理穏 (3)</v>
      </c>
      <c r="N547" t="str">
        <f t="shared" si="25"/>
        <v>ｶﾒｲｼ ﾘｵﾝ</v>
      </c>
      <c r="O547" t="str">
        <f t="shared" si="26"/>
        <v>KAMEISHI Rion (06)</v>
      </c>
      <c r="P547">
        <f>IFERROR(INDEX(リスト!$AE:$AE,MATCH($G547,リスト!$AD:$AD,0)),"")</f>
        <v>26</v>
      </c>
      <c r="Q547" t="str">
        <f>IFERROR(INDEX(リスト!$AH:$AH,MATCH($J547,リスト!$AG:$AG,0)),"")</f>
        <v>JPN</v>
      </c>
      <c r="R547" s="118" t="str">
        <f>IF($B547="","",TEXT(RIGHT($E547,6)*1000+COUNTIF($E$2:$E547,$E547),"000000000"))</f>
        <v>060115001</v>
      </c>
    </row>
    <row r="548" spans="1:18" customFormat="1" x14ac:dyDescent="0.45">
      <c r="A548" t="s">
        <v>336</v>
      </c>
      <c r="B548">
        <v>547</v>
      </c>
      <c r="C548" t="s">
        <v>3712</v>
      </c>
      <c r="D548" t="s">
        <v>3713</v>
      </c>
      <c r="E548">
        <v>20050821</v>
      </c>
      <c r="F548">
        <v>3</v>
      </c>
      <c r="G548" t="s">
        <v>4975</v>
      </c>
      <c r="H548" t="s">
        <v>108</v>
      </c>
      <c r="I548" t="s">
        <v>405</v>
      </c>
      <c r="J548" t="s">
        <v>6497</v>
      </c>
      <c r="L548">
        <f>IFERROR(INDEX(所属情報!$E:$E,MATCH(男子登録情報!A548,所属情報!$A:$A,0)),"")</f>
        <v>492213</v>
      </c>
      <c r="M548" t="str">
        <f t="shared" si="24"/>
        <v>安田　麟太郎 (3)</v>
      </c>
      <c r="N548" t="str">
        <f t="shared" si="25"/>
        <v>ﾔｽﾀﾞ ﾘﾝﾀﾛｳ</v>
      </c>
      <c r="O548" t="str">
        <f t="shared" si="26"/>
        <v>YASUDA Rintaro (05)</v>
      </c>
      <c r="P548">
        <f>IFERROR(INDEX(リスト!$AE:$AE,MATCH($G548,リスト!$AD:$AD,0)),"")</f>
        <v>28</v>
      </c>
      <c r="Q548" t="str">
        <f>IFERROR(INDEX(リスト!$AH:$AH,MATCH($J548,リスト!$AG:$AG,0)),"")</f>
        <v>JPN</v>
      </c>
      <c r="R548" s="118" t="str">
        <f>IF($B548="","",TEXT(RIGHT($E548,6)*1000+COUNTIF($E$2:$E548,$E548),"000000000"))</f>
        <v>050821001</v>
      </c>
    </row>
    <row r="549" spans="1:18" customFormat="1" x14ac:dyDescent="0.45">
      <c r="A549" t="s">
        <v>336</v>
      </c>
      <c r="B549">
        <v>548</v>
      </c>
      <c r="C549" t="s">
        <v>3714</v>
      </c>
      <c r="D549" t="s">
        <v>3715</v>
      </c>
      <c r="E549">
        <v>20050814</v>
      </c>
      <c r="F549">
        <v>3</v>
      </c>
      <c r="G549" t="s">
        <v>4975</v>
      </c>
      <c r="H549" t="s">
        <v>2928</v>
      </c>
      <c r="I549" t="s">
        <v>459</v>
      </c>
      <c r="J549" t="s">
        <v>6497</v>
      </c>
      <c r="L549">
        <f>IFERROR(INDEX(所属情報!$E:$E,MATCH(男子登録情報!A549,所属情報!$A:$A,0)),"")</f>
        <v>492213</v>
      </c>
      <c r="M549" t="str">
        <f t="shared" si="24"/>
        <v>角田　大夢 (3)</v>
      </c>
      <c r="N549" t="str">
        <f t="shared" si="25"/>
        <v>ｽﾐﾀﾞ ﾋﾛﾑ</v>
      </c>
      <c r="O549" t="str">
        <f t="shared" si="26"/>
        <v>SUMIDA Hiromu (05)</v>
      </c>
      <c r="P549">
        <f>IFERROR(INDEX(リスト!$AE:$AE,MATCH($G549,リスト!$AD:$AD,0)),"")</f>
        <v>28</v>
      </c>
      <c r="Q549" t="str">
        <f>IFERROR(INDEX(リスト!$AH:$AH,MATCH($J549,リスト!$AG:$AG,0)),"")</f>
        <v>JPN</v>
      </c>
      <c r="R549" s="118" t="str">
        <f>IF($B549="","",TEXT(RIGHT($E549,6)*1000+COUNTIF($E$2:$E549,$E549),"000000000"))</f>
        <v>050814001</v>
      </c>
    </row>
    <row r="550" spans="1:18" customFormat="1" x14ac:dyDescent="0.45">
      <c r="A550" t="s">
        <v>336</v>
      </c>
      <c r="B550">
        <v>549</v>
      </c>
      <c r="C550" t="s">
        <v>3716</v>
      </c>
      <c r="D550" t="s">
        <v>3717</v>
      </c>
      <c r="E550">
        <v>20050818</v>
      </c>
      <c r="F550">
        <v>3</v>
      </c>
      <c r="G550" t="s">
        <v>4984</v>
      </c>
      <c r="H550" t="s">
        <v>4717</v>
      </c>
      <c r="I550" t="s">
        <v>4718</v>
      </c>
      <c r="J550" t="s">
        <v>6497</v>
      </c>
      <c r="L550">
        <f>IFERROR(INDEX(所属情報!$E:$E,MATCH(男子登録情報!A550,所属情報!$A:$A,0)),"")</f>
        <v>492213</v>
      </c>
      <c r="M550" t="str">
        <f t="shared" si="24"/>
        <v>中清水　律 (3)</v>
      </c>
      <c r="N550" t="str">
        <f t="shared" si="25"/>
        <v>ﾅｶｼﾐｽﾞ ﾘﾂ</v>
      </c>
      <c r="O550" t="str">
        <f t="shared" si="26"/>
        <v>NAKASHIMIZU Ritsu (05)</v>
      </c>
      <c r="P550">
        <f>IFERROR(INDEX(リスト!$AE:$AE,MATCH($G550,リスト!$AD:$AD,0)),"")</f>
        <v>49</v>
      </c>
      <c r="Q550" t="str">
        <f>IFERROR(INDEX(リスト!$AH:$AH,MATCH($J550,リスト!$AG:$AG,0)),"")</f>
        <v>JPN</v>
      </c>
      <c r="R550" s="118" t="str">
        <f>IF($B550="","",TEXT(RIGHT($E550,6)*1000+COUNTIF($E$2:$E550,$E550),"000000000"))</f>
        <v>050818002</v>
      </c>
    </row>
    <row r="551" spans="1:18" customFormat="1" x14ac:dyDescent="0.45">
      <c r="A551" t="s">
        <v>336</v>
      </c>
      <c r="B551">
        <v>550</v>
      </c>
      <c r="C551" t="s">
        <v>3718</v>
      </c>
      <c r="D551" t="s">
        <v>3719</v>
      </c>
      <c r="E551">
        <v>20050410</v>
      </c>
      <c r="F551">
        <v>3</v>
      </c>
      <c r="G551" t="s">
        <v>4984</v>
      </c>
      <c r="H551" t="s">
        <v>124</v>
      </c>
      <c r="I551" t="s">
        <v>144</v>
      </c>
      <c r="J551" t="s">
        <v>6497</v>
      </c>
      <c r="L551">
        <f>IFERROR(INDEX(所属情報!$E:$E,MATCH(男子登録情報!A551,所属情報!$A:$A,0)),"")</f>
        <v>492213</v>
      </c>
      <c r="M551" t="str">
        <f t="shared" si="24"/>
        <v>林　祐太 (3)</v>
      </c>
      <c r="N551" t="str">
        <f t="shared" si="25"/>
        <v>ﾊﾔｼ ﾕｳﾀ</v>
      </c>
      <c r="O551" t="str">
        <f t="shared" si="26"/>
        <v>HAYASHI Yuta (05)</v>
      </c>
      <c r="P551">
        <f>IFERROR(INDEX(リスト!$AE:$AE,MATCH($G551,リスト!$AD:$AD,0)),"")</f>
        <v>49</v>
      </c>
      <c r="Q551" t="str">
        <f>IFERROR(INDEX(リスト!$AH:$AH,MATCH($J551,リスト!$AG:$AG,0)),"")</f>
        <v>JPN</v>
      </c>
      <c r="R551" s="118" t="str">
        <f>IF($B551="","",TEXT(RIGHT($E551,6)*1000+COUNTIF($E$2:$E551,$E551),"000000000"))</f>
        <v>050410001</v>
      </c>
    </row>
    <row r="552" spans="1:18" customFormat="1" x14ac:dyDescent="0.45">
      <c r="A552" t="s">
        <v>336</v>
      </c>
      <c r="B552">
        <v>551</v>
      </c>
      <c r="C552" t="s">
        <v>3720</v>
      </c>
      <c r="D552" t="s">
        <v>3721</v>
      </c>
      <c r="E552">
        <v>20060314</v>
      </c>
      <c r="F552">
        <v>3</v>
      </c>
      <c r="G552" t="s">
        <v>5099</v>
      </c>
      <c r="H552" t="s">
        <v>4719</v>
      </c>
      <c r="I552" t="s">
        <v>1863</v>
      </c>
      <c r="J552" t="s">
        <v>6497</v>
      </c>
      <c r="L552">
        <f>IFERROR(INDEX(所属情報!$E:$E,MATCH(男子登録情報!A552,所属情報!$A:$A,0)),"")</f>
        <v>492213</v>
      </c>
      <c r="M552" t="str">
        <f t="shared" si="24"/>
        <v>棚橋　永翔 (3)</v>
      </c>
      <c r="N552" t="str">
        <f t="shared" si="25"/>
        <v>ﾀﾅﾊﾞｼ ｴｲﾄ</v>
      </c>
      <c r="O552" t="str">
        <f t="shared" si="26"/>
        <v>TANABASHI Eito (06)</v>
      </c>
      <c r="P552">
        <f>IFERROR(INDEX(リスト!$AE:$AE,MATCH($G552,リスト!$AD:$AD,0)),"")</f>
        <v>21</v>
      </c>
      <c r="Q552" t="str">
        <f>IFERROR(INDEX(リスト!$AH:$AH,MATCH($J552,リスト!$AG:$AG,0)),"")</f>
        <v>JPN</v>
      </c>
      <c r="R552" s="118" t="str">
        <f>IF($B552="","",TEXT(RIGHT($E552,6)*1000+COUNTIF($E$2:$E552,$E552),"000000000"))</f>
        <v>060314001</v>
      </c>
    </row>
    <row r="553" spans="1:18" customFormat="1" x14ac:dyDescent="0.45">
      <c r="A553" t="s">
        <v>336</v>
      </c>
      <c r="B553">
        <v>552</v>
      </c>
      <c r="C553" t="s">
        <v>3722</v>
      </c>
      <c r="D553" t="s">
        <v>3723</v>
      </c>
      <c r="E553">
        <v>20050528</v>
      </c>
      <c r="F553">
        <v>3</v>
      </c>
      <c r="G553" t="s">
        <v>4976</v>
      </c>
      <c r="H553" t="s">
        <v>4720</v>
      </c>
      <c r="I553" t="s">
        <v>4721</v>
      </c>
      <c r="J553" t="s">
        <v>6497</v>
      </c>
      <c r="L553">
        <f>IFERROR(INDEX(所属情報!$E:$E,MATCH(男子登録情報!A553,所属情報!$A:$A,0)),"")</f>
        <v>492213</v>
      </c>
      <c r="M553" t="str">
        <f t="shared" si="24"/>
        <v>榎　渚 (3)</v>
      </c>
      <c r="N553" t="str">
        <f t="shared" si="25"/>
        <v>ｴﾉｷ ﾅｷﾞｻ</v>
      </c>
      <c r="O553" t="str">
        <f t="shared" si="26"/>
        <v>ENOKI Nagisa (05)</v>
      </c>
      <c r="P553">
        <f>IFERROR(INDEX(リスト!$AE:$AE,MATCH($G553,リスト!$AD:$AD,0)),"")</f>
        <v>27</v>
      </c>
      <c r="Q553" t="str">
        <f>IFERROR(INDEX(リスト!$AH:$AH,MATCH($J553,リスト!$AG:$AG,0)),"")</f>
        <v>JPN</v>
      </c>
      <c r="R553" s="118" t="str">
        <f>IF($B553="","",TEXT(RIGHT($E553,6)*1000+COUNTIF($E$2:$E553,$E553),"000000000"))</f>
        <v>050528001</v>
      </c>
    </row>
    <row r="554" spans="1:18" customFormat="1" x14ac:dyDescent="0.45">
      <c r="A554" t="s">
        <v>336</v>
      </c>
      <c r="B554">
        <v>553</v>
      </c>
      <c r="C554" t="s">
        <v>3724</v>
      </c>
      <c r="D554" t="s">
        <v>3725</v>
      </c>
      <c r="E554">
        <v>20050513</v>
      </c>
      <c r="F554">
        <v>3</v>
      </c>
      <c r="G554" t="s">
        <v>4984</v>
      </c>
      <c r="H554" t="s">
        <v>359</v>
      </c>
      <c r="I554" t="s">
        <v>71</v>
      </c>
      <c r="J554" t="s">
        <v>6497</v>
      </c>
      <c r="L554">
        <f>IFERROR(INDEX(所属情報!$E:$E,MATCH(男子登録情報!A554,所属情報!$A:$A,0)),"")</f>
        <v>492213</v>
      </c>
      <c r="M554" t="str">
        <f t="shared" si="24"/>
        <v>中島　聡太 (3)</v>
      </c>
      <c r="N554" t="str">
        <f t="shared" si="25"/>
        <v>ﾅｶｼﾞﾏ ｿｳﾀ</v>
      </c>
      <c r="O554" t="str">
        <f t="shared" si="26"/>
        <v>NAKAJIMA Sota (05)</v>
      </c>
      <c r="P554">
        <f>IFERROR(INDEX(リスト!$AE:$AE,MATCH($G554,リスト!$AD:$AD,0)),"")</f>
        <v>49</v>
      </c>
      <c r="Q554" t="str">
        <f>IFERROR(INDEX(リスト!$AH:$AH,MATCH($J554,リスト!$AG:$AG,0)),"")</f>
        <v>JPN</v>
      </c>
      <c r="R554" s="118" t="str">
        <f>IF($B554="","",TEXT(RIGHT($E554,6)*1000+COUNTIF($E$2:$E554,$E554),"000000000"))</f>
        <v>050513002</v>
      </c>
    </row>
    <row r="555" spans="1:18" customFormat="1" x14ac:dyDescent="0.45">
      <c r="A555" t="s">
        <v>336</v>
      </c>
      <c r="B555">
        <v>554</v>
      </c>
      <c r="C555" t="s">
        <v>3726</v>
      </c>
      <c r="D555" t="s">
        <v>3727</v>
      </c>
      <c r="E555">
        <v>20051127</v>
      </c>
      <c r="F555">
        <v>3</v>
      </c>
      <c r="G555" t="s">
        <v>5243</v>
      </c>
      <c r="H555" t="s">
        <v>4722</v>
      </c>
      <c r="I555" t="s">
        <v>356</v>
      </c>
      <c r="J555" t="s">
        <v>6497</v>
      </c>
      <c r="L555">
        <f>IFERROR(INDEX(所属情報!$E:$E,MATCH(男子登録情報!A555,所属情報!$A:$A,0)),"")</f>
        <v>492213</v>
      </c>
      <c r="M555" t="str">
        <f t="shared" si="24"/>
        <v>小野田　拓真 (3)</v>
      </c>
      <c r="N555" t="str">
        <f t="shared" si="25"/>
        <v>ｵﾉﾀﾞ ﾀｸﾏ</v>
      </c>
      <c r="O555" t="str">
        <f t="shared" si="26"/>
        <v>ONODA Takuma (05)</v>
      </c>
      <c r="P555">
        <f>IFERROR(INDEX(リスト!$AE:$AE,MATCH($G555,リスト!$AD:$AD,0)),"")</f>
        <v>18</v>
      </c>
      <c r="Q555" t="str">
        <f>IFERROR(INDEX(リスト!$AH:$AH,MATCH($J555,リスト!$AG:$AG,0)),"")</f>
        <v>JPN</v>
      </c>
      <c r="R555" s="118" t="str">
        <f>IF($B555="","",TEXT(RIGHT($E555,6)*1000+COUNTIF($E$2:$E555,$E555),"000000000"))</f>
        <v>051127001</v>
      </c>
    </row>
    <row r="556" spans="1:18" customFormat="1" x14ac:dyDescent="0.45">
      <c r="A556" t="s">
        <v>336</v>
      </c>
      <c r="B556">
        <v>555</v>
      </c>
      <c r="C556" t="s">
        <v>3728</v>
      </c>
      <c r="D556" t="s">
        <v>3729</v>
      </c>
      <c r="E556">
        <v>20050918</v>
      </c>
      <c r="F556">
        <v>3</v>
      </c>
      <c r="G556" t="s">
        <v>4982</v>
      </c>
      <c r="H556" t="s">
        <v>2955</v>
      </c>
      <c r="I556" t="s">
        <v>4723</v>
      </c>
      <c r="J556" t="s">
        <v>6497</v>
      </c>
      <c r="L556">
        <f>IFERROR(INDEX(所属情報!$E:$E,MATCH(男子登録情報!A556,所属情報!$A:$A,0)),"")</f>
        <v>492213</v>
      </c>
      <c r="M556" t="str">
        <f t="shared" si="24"/>
        <v>池上　汀 (3)</v>
      </c>
      <c r="N556" t="str">
        <f t="shared" si="25"/>
        <v>ｲｹｶﾞﾐ ﾐｷﾞﾜ</v>
      </c>
      <c r="O556" t="str">
        <f t="shared" si="26"/>
        <v>IKEGAMI Migiwa (05)</v>
      </c>
      <c r="P556">
        <f>IFERROR(INDEX(リスト!$AE:$AE,MATCH($G556,リスト!$AD:$AD,0)),"")</f>
        <v>26</v>
      </c>
      <c r="Q556" t="str">
        <f>IFERROR(INDEX(リスト!$AH:$AH,MATCH($J556,リスト!$AG:$AG,0)),"")</f>
        <v>JPN</v>
      </c>
      <c r="R556" s="118" t="str">
        <f>IF($B556="","",TEXT(RIGHT($E556,6)*1000+COUNTIF($E$2:$E556,$E556),"000000000"))</f>
        <v>050918001</v>
      </c>
    </row>
    <row r="557" spans="1:18" customFormat="1" x14ac:dyDescent="0.45">
      <c r="A557" t="s">
        <v>336</v>
      </c>
      <c r="B557">
        <v>556</v>
      </c>
      <c r="C557" t="s">
        <v>3730</v>
      </c>
      <c r="D557" t="s">
        <v>5308</v>
      </c>
      <c r="E557">
        <v>20050925</v>
      </c>
      <c r="F557">
        <v>3</v>
      </c>
      <c r="G557" t="s">
        <v>4978</v>
      </c>
      <c r="H557" t="s">
        <v>4745</v>
      </c>
      <c r="I557" t="s">
        <v>148</v>
      </c>
      <c r="J557" t="s">
        <v>6497</v>
      </c>
      <c r="L557">
        <f>IFERROR(INDEX(所属情報!$E:$E,MATCH(男子登録情報!A557,所属情報!$A:$A,0)),"")</f>
        <v>492213</v>
      </c>
      <c r="M557" t="str">
        <f t="shared" si="24"/>
        <v>稲垣　快飛 (3)</v>
      </c>
      <c r="N557" t="str">
        <f t="shared" si="25"/>
        <v>ｲﾅｶﾞｷ ｶｲﾄ</v>
      </c>
      <c r="O557" t="str">
        <f t="shared" si="26"/>
        <v>INAGAKI Kaito (05)</v>
      </c>
      <c r="P557">
        <f>IFERROR(INDEX(リスト!$AE:$AE,MATCH($G557,リスト!$AD:$AD,0)),"")</f>
        <v>30</v>
      </c>
      <c r="Q557" t="str">
        <f>IFERROR(INDEX(リスト!$AH:$AH,MATCH($J557,リスト!$AG:$AG,0)),"")</f>
        <v>JPN</v>
      </c>
      <c r="R557" s="118" t="str">
        <f>IF($B557="","",TEXT(RIGHT($E557,6)*1000+COUNTIF($E$2:$E557,$E557),"000000000"))</f>
        <v>050925002</v>
      </c>
    </row>
    <row r="558" spans="1:18" customFormat="1" x14ac:dyDescent="0.45">
      <c r="A558" t="s">
        <v>336</v>
      </c>
      <c r="B558">
        <v>557</v>
      </c>
      <c r="C558" t="s">
        <v>5309</v>
      </c>
      <c r="D558" t="s">
        <v>3731</v>
      </c>
      <c r="E558">
        <v>20050519</v>
      </c>
      <c r="F558">
        <v>3</v>
      </c>
      <c r="G558" t="s">
        <v>4976</v>
      </c>
      <c r="H558" t="s">
        <v>4724</v>
      </c>
      <c r="I558" t="s">
        <v>167</v>
      </c>
      <c r="J558" t="s">
        <v>6497</v>
      </c>
      <c r="L558">
        <f>IFERROR(INDEX(所属情報!$E:$E,MATCH(男子登録情報!A558,所属情報!$A:$A,0)),"")</f>
        <v>492213</v>
      </c>
      <c r="M558" t="str">
        <f t="shared" si="24"/>
        <v>大礒　一也 (3)</v>
      </c>
      <c r="N558" t="str">
        <f t="shared" si="25"/>
        <v>ｵｵｲｿ ｶｽﾞﾔ</v>
      </c>
      <c r="O558" t="str">
        <f t="shared" si="26"/>
        <v>OISO Kazuya (05)</v>
      </c>
      <c r="P558">
        <f>IFERROR(INDEX(リスト!$AE:$AE,MATCH($G558,リスト!$AD:$AD,0)),"")</f>
        <v>27</v>
      </c>
      <c r="Q558" t="str">
        <f>IFERROR(INDEX(リスト!$AH:$AH,MATCH($J558,リスト!$AG:$AG,0)),"")</f>
        <v>JPN</v>
      </c>
      <c r="R558" s="118" t="str">
        <f>IF($B558="","",TEXT(RIGHT($E558,6)*1000+COUNTIF($E$2:$E558,$E558),"000000000"))</f>
        <v>050519001</v>
      </c>
    </row>
    <row r="559" spans="1:18" customFormat="1" x14ac:dyDescent="0.45">
      <c r="A559" t="s">
        <v>336</v>
      </c>
      <c r="B559">
        <v>558</v>
      </c>
      <c r="C559" t="s">
        <v>3732</v>
      </c>
      <c r="D559" t="s">
        <v>3733</v>
      </c>
      <c r="E559">
        <v>20050424</v>
      </c>
      <c r="F559">
        <v>3</v>
      </c>
      <c r="G559" t="s">
        <v>4984</v>
      </c>
      <c r="H559" t="s">
        <v>1975</v>
      </c>
      <c r="I559" t="s">
        <v>138</v>
      </c>
      <c r="J559" t="s">
        <v>6497</v>
      </c>
      <c r="L559">
        <f>IFERROR(INDEX(所属情報!$E:$E,MATCH(男子登録情報!A559,所属情報!$A:$A,0)),"")</f>
        <v>492213</v>
      </c>
      <c r="M559" t="str">
        <f t="shared" si="24"/>
        <v>谷埜　太郎 (3)</v>
      </c>
      <c r="N559" t="str">
        <f t="shared" si="25"/>
        <v>ﾀﾆﾉ ﾀﾛｳ</v>
      </c>
      <c r="O559" t="str">
        <f t="shared" si="26"/>
        <v>TANINO Taro (05)</v>
      </c>
      <c r="P559">
        <f>IFERROR(INDEX(リスト!$AE:$AE,MATCH($G559,リスト!$AD:$AD,0)),"")</f>
        <v>49</v>
      </c>
      <c r="Q559" t="str">
        <f>IFERROR(INDEX(リスト!$AH:$AH,MATCH($J559,リスト!$AG:$AG,0)),"")</f>
        <v>JPN</v>
      </c>
      <c r="R559" s="118" t="str">
        <f>IF($B559="","",TEXT(RIGHT($E559,6)*1000+COUNTIF($E$2:$E559,$E559),"000000000"))</f>
        <v>050424001</v>
      </c>
    </row>
    <row r="560" spans="1:18" customFormat="1" x14ac:dyDescent="0.45">
      <c r="A560" t="s">
        <v>336</v>
      </c>
      <c r="B560">
        <v>559</v>
      </c>
      <c r="C560" t="s">
        <v>3734</v>
      </c>
      <c r="D560" t="s">
        <v>3735</v>
      </c>
      <c r="E560">
        <v>20050820</v>
      </c>
      <c r="F560">
        <v>3</v>
      </c>
      <c r="G560" t="s">
        <v>4976</v>
      </c>
      <c r="H560" t="s">
        <v>1733</v>
      </c>
      <c r="I560" t="s">
        <v>62</v>
      </c>
      <c r="J560" t="s">
        <v>6497</v>
      </c>
      <c r="L560">
        <f>IFERROR(INDEX(所属情報!$E:$E,MATCH(男子登録情報!A560,所属情報!$A:$A,0)),"")</f>
        <v>492213</v>
      </c>
      <c r="M560" t="str">
        <f t="shared" si="24"/>
        <v>山縣　翔 (3)</v>
      </c>
      <c r="N560" t="str">
        <f t="shared" si="25"/>
        <v>ﾔﾏｶﾞﾀ ｼｮｳ</v>
      </c>
      <c r="O560" t="str">
        <f t="shared" si="26"/>
        <v>YAMAGATA Sho (05)</v>
      </c>
      <c r="P560">
        <f>IFERROR(INDEX(リスト!$AE:$AE,MATCH($G560,リスト!$AD:$AD,0)),"")</f>
        <v>27</v>
      </c>
      <c r="Q560" t="str">
        <f>IFERROR(INDEX(リスト!$AH:$AH,MATCH($J560,リスト!$AG:$AG,0)),"")</f>
        <v>JPN</v>
      </c>
      <c r="R560" s="118" t="str">
        <f>IF($B560="","",TEXT(RIGHT($E560,6)*1000+COUNTIF($E$2:$E560,$E560),"000000000"))</f>
        <v>050820001</v>
      </c>
    </row>
    <row r="561" spans="1:18" customFormat="1" x14ac:dyDescent="0.45">
      <c r="A561" t="s">
        <v>336</v>
      </c>
      <c r="B561">
        <v>560</v>
      </c>
      <c r="C561" t="s">
        <v>3736</v>
      </c>
      <c r="D561" t="s">
        <v>3737</v>
      </c>
      <c r="E561">
        <v>20051020</v>
      </c>
      <c r="F561">
        <v>3</v>
      </c>
      <c r="G561" t="s">
        <v>5105</v>
      </c>
      <c r="H561" t="s">
        <v>379</v>
      </c>
      <c r="I561" t="s">
        <v>4725</v>
      </c>
      <c r="J561" t="s">
        <v>6497</v>
      </c>
      <c r="L561">
        <f>IFERROR(INDEX(所属情報!$E:$E,MATCH(男子登録情報!A561,所属情報!$A:$A,0)),"")</f>
        <v>492213</v>
      </c>
      <c r="M561" t="str">
        <f t="shared" si="24"/>
        <v>伴　優英 (3)</v>
      </c>
      <c r="N561" t="str">
        <f t="shared" si="25"/>
        <v>ﾊﾞﾝ ﾕｳｴｲ</v>
      </c>
      <c r="O561" t="str">
        <f t="shared" si="26"/>
        <v>BAN Yuei (05)</v>
      </c>
      <c r="P561">
        <f>IFERROR(INDEX(リスト!$AE:$AE,MATCH($G561,リスト!$AD:$AD,0)),"")</f>
        <v>24</v>
      </c>
      <c r="Q561" t="str">
        <f>IFERROR(INDEX(リスト!$AH:$AH,MATCH($J561,リスト!$AG:$AG,0)),"")</f>
        <v>JPN</v>
      </c>
      <c r="R561" s="118" t="str">
        <f>IF($B561="","",TEXT(RIGHT($E561,6)*1000+COUNTIF($E$2:$E561,$E561),"000000000"))</f>
        <v>051020003</v>
      </c>
    </row>
    <row r="562" spans="1:18" customFormat="1" x14ac:dyDescent="0.45">
      <c r="A562" t="s">
        <v>336</v>
      </c>
      <c r="B562">
        <v>561</v>
      </c>
      <c r="C562" t="s">
        <v>3738</v>
      </c>
      <c r="D562" t="s">
        <v>3739</v>
      </c>
      <c r="E562">
        <v>20050728</v>
      </c>
      <c r="F562">
        <v>3</v>
      </c>
      <c r="G562" t="s">
        <v>4978</v>
      </c>
      <c r="H562" t="s">
        <v>570</v>
      </c>
      <c r="I562" t="s">
        <v>462</v>
      </c>
      <c r="J562" t="s">
        <v>6497</v>
      </c>
      <c r="L562">
        <f>IFERROR(INDEX(所属情報!$E:$E,MATCH(男子登録情報!A562,所属情報!$A:$A,0)),"")</f>
        <v>492213</v>
      </c>
      <c r="M562" t="str">
        <f t="shared" si="24"/>
        <v>服部　賢慎 (3)</v>
      </c>
      <c r="N562" t="str">
        <f t="shared" si="25"/>
        <v>ﾊｯﾄﾘ ｹﾝｼﾝ</v>
      </c>
      <c r="O562" t="str">
        <f t="shared" si="26"/>
        <v>HATTORI Kenshin (05)</v>
      </c>
      <c r="P562">
        <f>IFERROR(INDEX(リスト!$AE:$AE,MATCH($G562,リスト!$AD:$AD,0)),"")</f>
        <v>30</v>
      </c>
      <c r="Q562" t="str">
        <f>IFERROR(INDEX(リスト!$AH:$AH,MATCH($J562,リスト!$AG:$AG,0)),"")</f>
        <v>JPN</v>
      </c>
      <c r="R562" s="118" t="str">
        <f>IF($B562="","",TEXT(RIGHT($E562,6)*1000+COUNTIF($E$2:$E562,$E562),"000000000"))</f>
        <v>050728001</v>
      </c>
    </row>
    <row r="563" spans="1:18" customFormat="1" x14ac:dyDescent="0.45">
      <c r="H563" s="2"/>
      <c r="L563" t="str">
        <f>IFERROR(INDEX(所属情報!$E:$E,MATCH(男子登録情報!A563,所属情報!$A:$A,0)),"")</f>
        <v/>
      </c>
      <c r="M563" t="str">
        <f t="shared" si="24"/>
        <v xml:space="preserve"> ()</v>
      </c>
      <c r="N563">
        <f t="shared" si="25"/>
        <v>0</v>
      </c>
      <c r="O563" t="str">
        <f t="shared" si="26"/>
        <v xml:space="preserve">  ()</v>
      </c>
      <c r="P563" t="str">
        <f>IFERROR(INDEX(リスト!$AE:$AE,MATCH($G563,リスト!$AD:$AD,0)),"")</f>
        <v/>
      </c>
      <c r="Q563" t="str">
        <f>IFERROR(INDEX(リスト!$AH:$AH,MATCH($J563,リスト!$AG:$AG,0)),"")</f>
        <v/>
      </c>
      <c r="R563" s="118" t="str">
        <f>IF($B563="","",TEXT(RIGHT($E563,6)*1000+COUNTIF($E$2:$E563,$E563),"000000000"))</f>
        <v/>
      </c>
    </row>
    <row r="564" spans="1:18" customFormat="1" x14ac:dyDescent="0.45">
      <c r="A564" t="s">
        <v>336</v>
      </c>
      <c r="B564">
        <v>563</v>
      </c>
      <c r="C564" t="s">
        <v>3740</v>
      </c>
      <c r="D564" t="s">
        <v>3741</v>
      </c>
      <c r="E564">
        <v>20050614</v>
      </c>
      <c r="F564">
        <v>3</v>
      </c>
      <c r="G564" t="s">
        <v>4975</v>
      </c>
      <c r="H564" s="2" t="s">
        <v>4726</v>
      </c>
      <c r="I564" t="s">
        <v>4727</v>
      </c>
      <c r="J564" t="s">
        <v>6497</v>
      </c>
      <c r="L564">
        <f>IFERROR(INDEX(所属情報!$E:$E,MATCH(男子登録情報!A564,所属情報!$A:$A,0)),"")</f>
        <v>492213</v>
      </c>
      <c r="M564" t="str">
        <f t="shared" si="24"/>
        <v>戎　晴大 (3)</v>
      </c>
      <c r="N564" t="str">
        <f t="shared" si="25"/>
        <v>ｴﾋﾞｽ ｾｲﾀﾞｲ</v>
      </c>
      <c r="O564" t="str">
        <f t="shared" si="26"/>
        <v>EBISU Seidai (05)</v>
      </c>
      <c r="P564">
        <f>IFERROR(INDEX(リスト!$AE:$AE,MATCH($G564,リスト!$AD:$AD,0)),"")</f>
        <v>28</v>
      </c>
      <c r="Q564" t="str">
        <f>IFERROR(INDEX(リスト!$AH:$AH,MATCH($J564,リスト!$AG:$AG,0)),"")</f>
        <v>JPN</v>
      </c>
      <c r="R564" s="118" t="str">
        <f>IF($B564="","",TEXT(RIGHT($E564,6)*1000+COUNTIF($E$2:$E564,$E564),"000000000"))</f>
        <v>050614002</v>
      </c>
    </row>
    <row r="565" spans="1:18" customFormat="1" x14ac:dyDescent="0.45">
      <c r="A565" t="s">
        <v>336</v>
      </c>
      <c r="B565">
        <v>564</v>
      </c>
      <c r="C565" t="s">
        <v>3742</v>
      </c>
      <c r="D565" t="s">
        <v>3743</v>
      </c>
      <c r="E565">
        <v>20050407</v>
      </c>
      <c r="F565">
        <v>3</v>
      </c>
      <c r="G565" t="s">
        <v>4976</v>
      </c>
      <c r="H565" s="2" t="s">
        <v>701</v>
      </c>
      <c r="I565" t="s">
        <v>4728</v>
      </c>
      <c r="J565" t="s">
        <v>6497</v>
      </c>
      <c r="L565">
        <f>IFERROR(INDEX(所属情報!$E:$E,MATCH(男子登録情報!A565,所属情報!$A:$A,0)),"")</f>
        <v>492213</v>
      </c>
      <c r="M565" t="str">
        <f t="shared" si="24"/>
        <v>岡　勇晴 (3)</v>
      </c>
      <c r="N565" t="str">
        <f t="shared" si="25"/>
        <v>ｵｶ ｲﾊﾙ</v>
      </c>
      <c r="O565" t="str">
        <f t="shared" si="26"/>
        <v>OKA Iharu (05)</v>
      </c>
      <c r="P565">
        <f>IFERROR(INDEX(リスト!$AE:$AE,MATCH($G565,リスト!$AD:$AD,0)),"")</f>
        <v>27</v>
      </c>
      <c r="Q565" t="str">
        <f>IFERROR(INDEX(リスト!$AH:$AH,MATCH($J565,リスト!$AG:$AG,0)),"")</f>
        <v>JPN</v>
      </c>
      <c r="R565" s="118" t="str">
        <f>IF($B565="","",TEXT(RIGHT($E565,6)*1000+COUNTIF($E$2:$E565,$E565),"000000000"))</f>
        <v>050407001</v>
      </c>
    </row>
    <row r="566" spans="1:18" customFormat="1" x14ac:dyDescent="0.45">
      <c r="A566" t="s">
        <v>336</v>
      </c>
      <c r="B566">
        <v>565</v>
      </c>
      <c r="C566" t="s">
        <v>3744</v>
      </c>
      <c r="D566" t="s">
        <v>3745</v>
      </c>
      <c r="E566">
        <v>20060225</v>
      </c>
      <c r="F566">
        <v>3</v>
      </c>
      <c r="G566" t="s">
        <v>4978</v>
      </c>
      <c r="H566" s="2" t="s">
        <v>696</v>
      </c>
      <c r="I566" t="s">
        <v>67</v>
      </c>
      <c r="J566" t="s">
        <v>6497</v>
      </c>
      <c r="L566">
        <f>IFERROR(INDEX(所属情報!$E:$E,MATCH(男子登録情報!A566,所属情報!$A:$A,0)),"")</f>
        <v>492213</v>
      </c>
      <c r="M566" t="str">
        <f t="shared" si="24"/>
        <v>白井　誉 (3)</v>
      </c>
      <c r="N566" t="str">
        <f t="shared" si="25"/>
        <v>ｼﾗｲ ﾎﾏﾚ</v>
      </c>
      <c r="O566" t="str">
        <f t="shared" si="26"/>
        <v>SHIRAI Homare (06)</v>
      </c>
      <c r="P566">
        <f>IFERROR(INDEX(リスト!$AE:$AE,MATCH($G566,リスト!$AD:$AD,0)),"")</f>
        <v>30</v>
      </c>
      <c r="Q566" t="str">
        <f>IFERROR(INDEX(リスト!$AH:$AH,MATCH($J566,リスト!$AG:$AG,0)),"")</f>
        <v>JPN</v>
      </c>
      <c r="R566" s="118" t="str">
        <f>IF($B566="","",TEXT(RIGHT($E566,6)*1000+COUNTIF($E$2:$E566,$E566),"000000000"))</f>
        <v>060225001</v>
      </c>
    </row>
    <row r="567" spans="1:18" customFormat="1" x14ac:dyDescent="0.45">
      <c r="H567" s="2"/>
      <c r="L567" t="str">
        <f>IFERROR(INDEX(所属情報!$E:$E,MATCH(男子登録情報!A567,所属情報!$A:$A,0)),"")</f>
        <v/>
      </c>
      <c r="M567" t="str">
        <f t="shared" si="24"/>
        <v xml:space="preserve"> ()</v>
      </c>
      <c r="N567">
        <f t="shared" si="25"/>
        <v>0</v>
      </c>
      <c r="O567" t="str">
        <f t="shared" si="26"/>
        <v xml:space="preserve">  ()</v>
      </c>
      <c r="P567" t="str">
        <f>IFERROR(INDEX(リスト!$AE:$AE,MATCH($G567,リスト!$AD:$AD,0)),"")</f>
        <v/>
      </c>
      <c r="Q567" t="str">
        <f>IFERROR(INDEX(リスト!$AH:$AH,MATCH($J567,リスト!$AG:$AG,0)),"")</f>
        <v/>
      </c>
      <c r="R567" s="118" t="str">
        <f>IF($B567="","",TEXT(RIGHT($E567,6)*1000+COUNTIF($E$2:$E567,$E567),"000000000"))</f>
        <v/>
      </c>
    </row>
    <row r="568" spans="1:18" customFormat="1" x14ac:dyDescent="0.45">
      <c r="A568" t="s">
        <v>336</v>
      </c>
      <c r="B568">
        <v>567</v>
      </c>
      <c r="C568" t="s">
        <v>3746</v>
      </c>
      <c r="D568" t="s">
        <v>3747</v>
      </c>
      <c r="E568">
        <v>20051215</v>
      </c>
      <c r="F568">
        <v>3</v>
      </c>
      <c r="G568" t="s">
        <v>4975</v>
      </c>
      <c r="H568" s="2" t="s">
        <v>100</v>
      </c>
      <c r="I568" t="s">
        <v>4729</v>
      </c>
      <c r="J568" t="s">
        <v>6497</v>
      </c>
      <c r="L568">
        <f>IFERROR(INDEX(所属情報!$E:$E,MATCH(男子登録情報!A568,所属情報!$A:$A,0)),"")</f>
        <v>492213</v>
      </c>
      <c r="M568" t="str">
        <f t="shared" si="24"/>
        <v>田中　鷲仁生 (3)</v>
      </c>
      <c r="N568" t="str">
        <f t="shared" si="25"/>
        <v>ﾀﾅｶ ｼﾞｭﾆｲ</v>
      </c>
      <c r="O568" t="str">
        <f t="shared" si="26"/>
        <v>TANAKA Junii (05)</v>
      </c>
      <c r="P568">
        <f>IFERROR(INDEX(リスト!$AE:$AE,MATCH($G568,リスト!$AD:$AD,0)),"")</f>
        <v>28</v>
      </c>
      <c r="Q568" t="str">
        <f>IFERROR(INDEX(リスト!$AH:$AH,MATCH($J568,リスト!$AG:$AG,0)),"")</f>
        <v>JPN</v>
      </c>
      <c r="R568" s="118" t="str">
        <f>IF($B568="","",TEXT(RIGHT($E568,6)*1000+COUNTIF($E$2:$E568,$E568),"000000000"))</f>
        <v>051215001</v>
      </c>
    </row>
    <row r="569" spans="1:18" customFormat="1" x14ac:dyDescent="0.45">
      <c r="A569" t="s">
        <v>336</v>
      </c>
      <c r="B569">
        <v>568</v>
      </c>
      <c r="C569" t="s">
        <v>3748</v>
      </c>
      <c r="D569" t="s">
        <v>3749</v>
      </c>
      <c r="E569">
        <v>20051201</v>
      </c>
      <c r="F569">
        <v>3</v>
      </c>
      <c r="G569" t="s">
        <v>4976</v>
      </c>
      <c r="H569" s="2" t="s">
        <v>125</v>
      </c>
      <c r="I569" t="s">
        <v>4730</v>
      </c>
      <c r="J569" t="s">
        <v>6497</v>
      </c>
      <c r="L569">
        <f>IFERROR(INDEX(所属情報!$E:$E,MATCH(男子登録情報!A569,所属情報!$A:$A,0)),"")</f>
        <v>492213</v>
      </c>
      <c r="M569" t="str">
        <f t="shared" si="24"/>
        <v>中谷　空楽 (3)</v>
      </c>
      <c r="N569" t="str">
        <f t="shared" si="25"/>
        <v>ﾅｶﾀﾆ ｸｳｶﾞ</v>
      </c>
      <c r="O569" t="str">
        <f t="shared" si="26"/>
        <v>NAKATANI Kuga (05)</v>
      </c>
      <c r="P569">
        <f>IFERROR(INDEX(リスト!$AE:$AE,MATCH($G569,リスト!$AD:$AD,0)),"")</f>
        <v>27</v>
      </c>
      <c r="Q569" t="str">
        <f>IFERROR(INDEX(リスト!$AH:$AH,MATCH($J569,リスト!$AG:$AG,0)),"")</f>
        <v>JPN</v>
      </c>
      <c r="R569" s="118" t="str">
        <f>IF($B569="","",TEXT(RIGHT($E569,6)*1000+COUNTIF($E$2:$E569,$E569),"000000000"))</f>
        <v>051201001</v>
      </c>
    </row>
    <row r="570" spans="1:18" customFormat="1" x14ac:dyDescent="0.45">
      <c r="A570" t="s">
        <v>336</v>
      </c>
      <c r="B570">
        <v>569</v>
      </c>
      <c r="C570" t="s">
        <v>3750</v>
      </c>
      <c r="D570" t="s">
        <v>3751</v>
      </c>
      <c r="E570">
        <v>20050928</v>
      </c>
      <c r="F570">
        <v>3</v>
      </c>
      <c r="G570" t="s">
        <v>4976</v>
      </c>
      <c r="H570" s="2" t="s">
        <v>105</v>
      </c>
      <c r="I570" t="s">
        <v>103</v>
      </c>
      <c r="J570" t="s">
        <v>6497</v>
      </c>
      <c r="L570">
        <f>IFERROR(INDEX(所属情報!$E:$E,MATCH(男子登録情報!A570,所属情報!$A:$A,0)),"")</f>
        <v>492213</v>
      </c>
      <c r="M570" t="str">
        <f t="shared" si="24"/>
        <v>斉藤　陸 (3)</v>
      </c>
      <c r="N570" t="str">
        <f t="shared" si="25"/>
        <v>ｻｲﾄｳ ﾘｸ</v>
      </c>
      <c r="O570" t="str">
        <f t="shared" si="26"/>
        <v>SAITO Riku (05)</v>
      </c>
      <c r="P570">
        <f>IFERROR(INDEX(リスト!$AE:$AE,MATCH($G570,リスト!$AD:$AD,0)),"")</f>
        <v>27</v>
      </c>
      <c r="Q570" t="str">
        <f>IFERROR(INDEX(リスト!$AH:$AH,MATCH($J570,リスト!$AG:$AG,0)),"")</f>
        <v>JPN</v>
      </c>
      <c r="R570" s="118" t="str">
        <f>IF($B570="","",TEXT(RIGHT($E570,6)*1000+COUNTIF($E$2:$E570,$E570),"000000000"))</f>
        <v>050928002</v>
      </c>
    </row>
    <row r="571" spans="1:18" customFormat="1" x14ac:dyDescent="0.45">
      <c r="A571" t="s">
        <v>336</v>
      </c>
      <c r="B571">
        <v>570</v>
      </c>
      <c r="C571" t="s">
        <v>3752</v>
      </c>
      <c r="D571" t="s">
        <v>3753</v>
      </c>
      <c r="E571">
        <v>20060313</v>
      </c>
      <c r="F571">
        <v>3</v>
      </c>
      <c r="G571" t="s">
        <v>4978</v>
      </c>
      <c r="H571" s="2" t="s">
        <v>4731</v>
      </c>
      <c r="I571" t="s">
        <v>222</v>
      </c>
      <c r="J571" t="s">
        <v>6497</v>
      </c>
      <c r="L571">
        <f>IFERROR(INDEX(所属情報!$E:$E,MATCH(男子登録情報!A571,所属情報!$A:$A,0)),"")</f>
        <v>492213</v>
      </c>
      <c r="M571" t="str">
        <f t="shared" si="24"/>
        <v>小住　渉太 (3)</v>
      </c>
      <c r="N571" t="str">
        <f t="shared" si="25"/>
        <v>ｺｽﾐ ｼｮｳﾀ</v>
      </c>
      <c r="O571" t="str">
        <f t="shared" si="26"/>
        <v>KOSUMI Shota (06)</v>
      </c>
      <c r="P571">
        <f>IFERROR(INDEX(リスト!$AE:$AE,MATCH($G571,リスト!$AD:$AD,0)),"")</f>
        <v>30</v>
      </c>
      <c r="Q571" t="str">
        <f>IFERROR(INDEX(リスト!$AH:$AH,MATCH($J571,リスト!$AG:$AG,0)),"")</f>
        <v>JPN</v>
      </c>
      <c r="R571" s="118" t="str">
        <f>IF($B571="","",TEXT(RIGHT($E571,6)*1000+COUNTIF($E$2:$E571,$E571),"000000000"))</f>
        <v>060313003</v>
      </c>
    </row>
    <row r="572" spans="1:18" customFormat="1" x14ac:dyDescent="0.45">
      <c r="A572" t="s">
        <v>336</v>
      </c>
      <c r="B572">
        <v>571</v>
      </c>
      <c r="C572" t="s">
        <v>3754</v>
      </c>
      <c r="D572" t="s">
        <v>3755</v>
      </c>
      <c r="E572">
        <v>20050904</v>
      </c>
      <c r="F572">
        <v>3</v>
      </c>
      <c r="G572" t="s">
        <v>4976</v>
      </c>
      <c r="H572" s="2" t="s">
        <v>66</v>
      </c>
      <c r="I572" t="s">
        <v>4732</v>
      </c>
      <c r="J572" t="s">
        <v>6497</v>
      </c>
      <c r="L572">
        <f>IFERROR(INDEX(所属情報!$E:$E,MATCH(男子登録情報!A572,所属情報!$A:$A,0)),"")</f>
        <v>492213</v>
      </c>
      <c r="M572" t="str">
        <f t="shared" si="24"/>
        <v>藤原　悠之 (3)</v>
      </c>
      <c r="N572" t="str">
        <f t="shared" si="25"/>
        <v>ﾌｼﾞﾜﾗ ﾊﾙﾕｷ</v>
      </c>
      <c r="O572" t="str">
        <f t="shared" si="26"/>
        <v>FUJIWARA Haruyuki (05)</v>
      </c>
      <c r="P572">
        <f>IFERROR(INDEX(リスト!$AE:$AE,MATCH($G572,リスト!$AD:$AD,0)),"")</f>
        <v>27</v>
      </c>
      <c r="Q572" t="str">
        <f>IFERROR(INDEX(リスト!$AH:$AH,MATCH($J572,リスト!$AG:$AG,0)),"")</f>
        <v>JPN</v>
      </c>
      <c r="R572" s="118" t="str">
        <f>IF($B572="","",TEXT(RIGHT($E572,6)*1000+COUNTIF($E$2:$E572,$E572),"000000000"))</f>
        <v>050904001</v>
      </c>
    </row>
    <row r="573" spans="1:18" customFormat="1" x14ac:dyDescent="0.45">
      <c r="A573" t="s">
        <v>336</v>
      </c>
      <c r="B573">
        <v>572</v>
      </c>
      <c r="C573" t="s">
        <v>3756</v>
      </c>
      <c r="D573" t="s">
        <v>3757</v>
      </c>
      <c r="E573">
        <v>20050412</v>
      </c>
      <c r="F573">
        <v>3</v>
      </c>
      <c r="G573" t="s">
        <v>4976</v>
      </c>
      <c r="H573" s="2" t="s">
        <v>387</v>
      </c>
      <c r="I573" t="s">
        <v>4733</v>
      </c>
      <c r="J573" t="s">
        <v>6497</v>
      </c>
      <c r="L573">
        <f>IFERROR(INDEX(所属情報!$E:$E,MATCH(男子登録情報!A573,所属情報!$A:$A,0)),"")</f>
        <v>492213</v>
      </c>
      <c r="M573" t="str">
        <f t="shared" si="24"/>
        <v>本多　力 (3)</v>
      </c>
      <c r="N573" t="str">
        <f t="shared" si="25"/>
        <v>ﾎﾝﾀﾞ ﾁｶﾗ</v>
      </c>
      <c r="O573" t="str">
        <f t="shared" si="26"/>
        <v>HONDA Chikara (05)</v>
      </c>
      <c r="P573">
        <f>IFERROR(INDEX(リスト!$AE:$AE,MATCH($G573,リスト!$AD:$AD,0)),"")</f>
        <v>27</v>
      </c>
      <c r="Q573" t="str">
        <f>IFERROR(INDEX(リスト!$AH:$AH,MATCH($J573,リスト!$AG:$AG,0)),"")</f>
        <v>JPN</v>
      </c>
      <c r="R573" s="118" t="str">
        <f>IF($B573="","",TEXT(RIGHT($E573,6)*1000+COUNTIF($E$2:$E573,$E573),"000000000"))</f>
        <v>050412001</v>
      </c>
    </row>
    <row r="574" spans="1:18" customFormat="1" x14ac:dyDescent="0.45">
      <c r="A574" t="s">
        <v>336</v>
      </c>
      <c r="B574">
        <v>573</v>
      </c>
      <c r="C574" t="s">
        <v>3758</v>
      </c>
      <c r="D574" t="s">
        <v>3759</v>
      </c>
      <c r="E574">
        <v>20050907</v>
      </c>
      <c r="F574">
        <v>3</v>
      </c>
      <c r="G574" t="s">
        <v>4975</v>
      </c>
      <c r="H574" s="2" t="s">
        <v>445</v>
      </c>
      <c r="I574" t="s">
        <v>234</v>
      </c>
      <c r="J574" t="s">
        <v>6497</v>
      </c>
      <c r="L574">
        <f>IFERROR(INDEX(所属情報!$E:$E,MATCH(男子登録情報!A574,所属情報!$A:$A,0)),"")</f>
        <v>492213</v>
      </c>
      <c r="M574" t="str">
        <f t="shared" si="24"/>
        <v>立花　玲磨 (3)</v>
      </c>
      <c r="N574" t="str">
        <f t="shared" si="25"/>
        <v>ﾀﾁﾊﾞﾅ ﾘｮｳﾏ</v>
      </c>
      <c r="O574" t="str">
        <f t="shared" si="26"/>
        <v>TACHIBANA Ryoma (05)</v>
      </c>
      <c r="P574">
        <f>IFERROR(INDEX(リスト!$AE:$AE,MATCH($G574,リスト!$AD:$AD,0)),"")</f>
        <v>28</v>
      </c>
      <c r="Q574" t="str">
        <f>IFERROR(INDEX(リスト!$AH:$AH,MATCH($J574,リスト!$AG:$AG,0)),"")</f>
        <v>JPN</v>
      </c>
      <c r="R574" s="118" t="str">
        <f>IF($B574="","",TEXT(RIGHT($E574,6)*1000+COUNTIF($E$2:$E574,$E574),"000000000"))</f>
        <v>050907004</v>
      </c>
    </row>
    <row r="575" spans="1:18" customFormat="1" x14ac:dyDescent="0.45">
      <c r="A575" t="s">
        <v>336</v>
      </c>
      <c r="B575">
        <v>574</v>
      </c>
      <c r="C575" t="s">
        <v>3760</v>
      </c>
      <c r="D575" t="s">
        <v>3761</v>
      </c>
      <c r="E575">
        <v>20050520</v>
      </c>
      <c r="F575">
        <v>3</v>
      </c>
      <c r="G575" t="s">
        <v>4976</v>
      </c>
      <c r="H575" s="2" t="s">
        <v>4708</v>
      </c>
      <c r="I575" t="s">
        <v>2980</v>
      </c>
      <c r="J575" t="s">
        <v>6497</v>
      </c>
      <c r="L575">
        <f>IFERROR(INDEX(所属情報!$E:$E,MATCH(男子登録情報!A575,所属情報!$A:$A,0)),"")</f>
        <v>492213</v>
      </c>
      <c r="M575" t="str">
        <f t="shared" si="24"/>
        <v>柳　琉雅 (3)</v>
      </c>
      <c r="N575" t="str">
        <f t="shared" si="25"/>
        <v>ﾔﾅｷﾞ ﾘｭｳｶﾞ</v>
      </c>
      <c r="O575" t="str">
        <f t="shared" si="26"/>
        <v>YANAGI Ryuga (05)</v>
      </c>
      <c r="P575">
        <f>IFERROR(INDEX(リスト!$AE:$AE,MATCH($G575,リスト!$AD:$AD,0)),"")</f>
        <v>27</v>
      </c>
      <c r="Q575" t="str">
        <f>IFERROR(INDEX(リスト!$AH:$AH,MATCH($J575,リスト!$AG:$AG,0)),"")</f>
        <v>JPN</v>
      </c>
      <c r="R575" s="118" t="str">
        <f>IF($B575="","",TEXT(RIGHT($E575,6)*1000+COUNTIF($E$2:$E575,$E575),"000000000"))</f>
        <v>050520001</v>
      </c>
    </row>
    <row r="576" spans="1:18" customFormat="1" x14ac:dyDescent="0.45">
      <c r="A576" t="s">
        <v>336</v>
      </c>
      <c r="B576">
        <v>575</v>
      </c>
      <c r="C576" t="s">
        <v>3762</v>
      </c>
      <c r="D576" t="s">
        <v>3763</v>
      </c>
      <c r="E576">
        <v>20050427</v>
      </c>
      <c r="F576">
        <v>3</v>
      </c>
      <c r="G576" t="s">
        <v>4984</v>
      </c>
      <c r="H576" s="2" t="s">
        <v>467</v>
      </c>
      <c r="I576" t="s">
        <v>132</v>
      </c>
      <c r="J576" t="s">
        <v>6497</v>
      </c>
      <c r="L576">
        <f>IFERROR(INDEX(所属情報!$E:$E,MATCH(男子登録情報!A576,所属情報!$A:$A,0)),"")</f>
        <v>492213</v>
      </c>
      <c r="M576" t="str">
        <f t="shared" si="24"/>
        <v>南　政希 (3)</v>
      </c>
      <c r="N576" t="str">
        <f t="shared" si="25"/>
        <v>ﾐﾅﾐ ﾏｻｷ</v>
      </c>
      <c r="O576" t="str">
        <f t="shared" si="26"/>
        <v>MINAMI Masaki (05)</v>
      </c>
      <c r="P576">
        <f>IFERROR(INDEX(リスト!$AE:$AE,MATCH($G576,リスト!$AD:$AD,0)),"")</f>
        <v>49</v>
      </c>
      <c r="Q576" t="str">
        <f>IFERROR(INDEX(リスト!$AH:$AH,MATCH($J576,リスト!$AG:$AG,0)),"")</f>
        <v>JPN</v>
      </c>
      <c r="R576" s="118" t="str">
        <f>IF($B576="","",TEXT(RIGHT($E576,6)*1000+COUNTIF($E$2:$E576,$E576),"000000000"))</f>
        <v>050427001</v>
      </c>
    </row>
    <row r="577" spans="1:18" customFormat="1" x14ac:dyDescent="0.45">
      <c r="A577" t="s">
        <v>336</v>
      </c>
      <c r="B577">
        <v>576</v>
      </c>
      <c r="C577" t="s">
        <v>3764</v>
      </c>
      <c r="D577" t="s">
        <v>3765</v>
      </c>
      <c r="E577">
        <v>20050408</v>
      </c>
      <c r="F577">
        <v>3</v>
      </c>
      <c r="G577" t="s">
        <v>4984</v>
      </c>
      <c r="H577" s="2" t="s">
        <v>513</v>
      </c>
      <c r="I577" t="s">
        <v>4735</v>
      </c>
      <c r="J577" t="s">
        <v>6497</v>
      </c>
      <c r="L577">
        <f>IFERROR(INDEX(所属情報!$E:$E,MATCH(男子登録情報!A577,所属情報!$A:$A,0)),"")</f>
        <v>492213</v>
      </c>
      <c r="M577" t="str">
        <f t="shared" si="24"/>
        <v>関　栖々弥 (3)</v>
      </c>
      <c r="N577" t="str">
        <f t="shared" si="25"/>
        <v>ｾｷ ｽｽﾞﾔ</v>
      </c>
      <c r="O577" t="str">
        <f t="shared" si="26"/>
        <v>SEKI Suzuya (05)</v>
      </c>
      <c r="P577">
        <f>IFERROR(INDEX(リスト!$AE:$AE,MATCH($G577,リスト!$AD:$AD,0)),"")</f>
        <v>49</v>
      </c>
      <c r="Q577" t="str">
        <f>IFERROR(INDEX(リスト!$AH:$AH,MATCH($J577,リスト!$AG:$AG,0)),"")</f>
        <v>JPN</v>
      </c>
      <c r="R577" s="118" t="str">
        <f>IF($B577="","",TEXT(RIGHT($E577,6)*1000+COUNTIF($E$2:$E577,$E577),"000000000"))</f>
        <v>050408002</v>
      </c>
    </row>
    <row r="578" spans="1:18" customFormat="1" x14ac:dyDescent="0.45">
      <c r="A578" t="s">
        <v>336</v>
      </c>
      <c r="B578">
        <v>577</v>
      </c>
      <c r="C578" t="s">
        <v>3766</v>
      </c>
      <c r="D578" t="s">
        <v>3767</v>
      </c>
      <c r="E578">
        <v>20060519</v>
      </c>
      <c r="F578">
        <v>2</v>
      </c>
      <c r="G578" t="s">
        <v>4976</v>
      </c>
      <c r="H578" s="2" t="s">
        <v>4736</v>
      </c>
      <c r="I578" t="s">
        <v>284</v>
      </c>
      <c r="J578" t="s">
        <v>6497</v>
      </c>
      <c r="L578">
        <f>IFERROR(INDEX(所属情報!$E:$E,MATCH(男子登録情報!A578,所属情報!$A:$A,0)),"")</f>
        <v>492213</v>
      </c>
      <c r="M578" t="str">
        <f t="shared" si="24"/>
        <v>道野　尊琉 (2)</v>
      </c>
      <c r="N578" t="str">
        <f t="shared" si="25"/>
        <v>ﾐﾁﾉ ﾀｹﾙ</v>
      </c>
      <c r="O578" t="str">
        <f t="shared" si="26"/>
        <v>MICHINO Takeru (06)</v>
      </c>
      <c r="P578">
        <f>IFERROR(INDEX(リスト!$AE:$AE,MATCH($G578,リスト!$AD:$AD,0)),"")</f>
        <v>27</v>
      </c>
      <c r="Q578" t="str">
        <f>IFERROR(INDEX(リスト!$AH:$AH,MATCH($J578,リスト!$AG:$AG,0)),"")</f>
        <v>JPN</v>
      </c>
      <c r="R578" s="118" t="str">
        <f>IF($B578="","",TEXT(RIGHT($E578,6)*1000+COUNTIF($E$2:$E578,$E578),"000000000"))</f>
        <v>060519001</v>
      </c>
    </row>
    <row r="579" spans="1:18" customFormat="1" x14ac:dyDescent="0.45">
      <c r="A579" t="s">
        <v>336</v>
      </c>
      <c r="B579">
        <v>578</v>
      </c>
      <c r="C579" t="s">
        <v>3768</v>
      </c>
      <c r="D579" t="s">
        <v>3769</v>
      </c>
      <c r="E579">
        <v>20060412</v>
      </c>
      <c r="F579">
        <v>2</v>
      </c>
      <c r="G579" t="s">
        <v>4984</v>
      </c>
      <c r="H579" s="2" t="s">
        <v>399</v>
      </c>
      <c r="I579" t="s">
        <v>228</v>
      </c>
      <c r="J579" t="s">
        <v>6497</v>
      </c>
      <c r="L579">
        <f>IFERROR(INDEX(所属情報!$E:$E,MATCH(男子登録情報!A579,所属情報!$A:$A,0)),"")</f>
        <v>492213</v>
      </c>
      <c r="M579" t="str">
        <f t="shared" ref="M579:M642" si="27">$C579&amp;" "&amp;"("&amp;$F579&amp;")"</f>
        <v>櫻井　俊輔 (2)</v>
      </c>
      <c r="N579" t="str">
        <f t="shared" ref="N579:N642" si="28">$D579</f>
        <v>ｻｸﾗｲ ｼｭﾝｽｹ</v>
      </c>
      <c r="O579" t="str">
        <f t="shared" ref="O579:O642" si="29">$H579&amp;" "&amp;$I579&amp;" "&amp;"("&amp;MID($E579,3,2)&amp;")"</f>
        <v>SAKURAI Shunsuke (06)</v>
      </c>
      <c r="P579">
        <f>IFERROR(INDEX(リスト!$AE:$AE,MATCH($G579,リスト!$AD:$AD,0)),"")</f>
        <v>49</v>
      </c>
      <c r="Q579" t="str">
        <f>IFERROR(INDEX(リスト!$AH:$AH,MATCH($J579,リスト!$AG:$AG,0)),"")</f>
        <v>JPN</v>
      </c>
      <c r="R579" s="118" t="str">
        <f>IF($B579="","",TEXT(RIGHT($E579,6)*1000+COUNTIF($E$2:$E579,$E579),"000000000"))</f>
        <v>060412001</v>
      </c>
    </row>
    <row r="580" spans="1:18" customFormat="1" x14ac:dyDescent="0.45">
      <c r="A580" t="s">
        <v>336</v>
      </c>
      <c r="B580">
        <v>579</v>
      </c>
      <c r="C580" t="s">
        <v>3770</v>
      </c>
      <c r="D580" t="s">
        <v>3771</v>
      </c>
      <c r="E580">
        <v>20070221</v>
      </c>
      <c r="F580">
        <v>2</v>
      </c>
      <c r="G580" t="s">
        <v>4975</v>
      </c>
      <c r="H580" s="2" t="s">
        <v>220</v>
      </c>
      <c r="I580" t="s">
        <v>4737</v>
      </c>
      <c r="J580" t="s">
        <v>6497</v>
      </c>
      <c r="L580">
        <f>IFERROR(INDEX(所属情報!$E:$E,MATCH(男子登録情報!A580,所属情報!$A:$A,0)),"")</f>
        <v>492213</v>
      </c>
      <c r="M580" t="str">
        <f t="shared" si="27"/>
        <v>山本　靖斗 (2)</v>
      </c>
      <c r="N580" t="str">
        <f t="shared" si="28"/>
        <v>ﾔﾏﾓﾄ ﾔｽﾄ</v>
      </c>
      <c r="O580" t="str">
        <f t="shared" si="29"/>
        <v>YAMAMOTO Yasuto (07)</v>
      </c>
      <c r="P580">
        <f>IFERROR(INDEX(リスト!$AE:$AE,MATCH($G580,リスト!$AD:$AD,0)),"")</f>
        <v>28</v>
      </c>
      <c r="Q580" t="str">
        <f>IFERROR(INDEX(リスト!$AH:$AH,MATCH($J580,リスト!$AG:$AG,0)),"")</f>
        <v>JPN</v>
      </c>
      <c r="R580" s="118" t="str">
        <f>IF($B580="","",TEXT(RIGHT($E580,6)*1000+COUNTIF($E$2:$E580,$E580),"000000000"))</f>
        <v>070221001</v>
      </c>
    </row>
    <row r="581" spans="1:18" customFormat="1" x14ac:dyDescent="0.45">
      <c r="A581" t="s">
        <v>336</v>
      </c>
      <c r="B581">
        <v>580</v>
      </c>
      <c r="C581" t="s">
        <v>3772</v>
      </c>
      <c r="D581" t="s">
        <v>3773</v>
      </c>
      <c r="E581">
        <v>20060902</v>
      </c>
      <c r="F581">
        <v>2</v>
      </c>
      <c r="G581" t="s">
        <v>4984</v>
      </c>
      <c r="H581" s="2" t="s">
        <v>4738</v>
      </c>
      <c r="I581" t="s">
        <v>69</v>
      </c>
      <c r="J581" t="s">
        <v>6497</v>
      </c>
      <c r="L581">
        <f>IFERROR(INDEX(所属情報!$E:$E,MATCH(男子登録情報!A581,所属情報!$A:$A,0)),"")</f>
        <v>492213</v>
      </c>
      <c r="M581" t="str">
        <f t="shared" si="27"/>
        <v>神崎　隼人 (2)</v>
      </c>
      <c r="N581" t="str">
        <f t="shared" si="28"/>
        <v>ｶﾝｻﾞｷ ﾊﾔﾄ</v>
      </c>
      <c r="O581" t="str">
        <f t="shared" si="29"/>
        <v>KANZAKI Hayato (06)</v>
      </c>
      <c r="P581">
        <f>IFERROR(INDEX(リスト!$AE:$AE,MATCH($G581,リスト!$AD:$AD,0)),"")</f>
        <v>49</v>
      </c>
      <c r="Q581" t="str">
        <f>IFERROR(INDEX(リスト!$AH:$AH,MATCH($J581,リスト!$AG:$AG,0)),"")</f>
        <v>JPN</v>
      </c>
      <c r="R581" s="118" t="str">
        <f>IF($B581="","",TEXT(RIGHT($E581,6)*1000+COUNTIF($E$2:$E581,$E581),"000000000"))</f>
        <v>060902001</v>
      </c>
    </row>
    <row r="582" spans="1:18" customFormat="1" x14ac:dyDescent="0.45">
      <c r="A582" t="s">
        <v>336</v>
      </c>
      <c r="B582">
        <v>581</v>
      </c>
      <c r="C582" t="s">
        <v>3774</v>
      </c>
      <c r="D582" t="s">
        <v>3775</v>
      </c>
      <c r="E582">
        <v>20060726</v>
      </c>
      <c r="F582">
        <v>2</v>
      </c>
      <c r="G582" t="s">
        <v>4975</v>
      </c>
      <c r="H582" s="2" t="s">
        <v>24</v>
      </c>
      <c r="I582" t="s">
        <v>136</v>
      </c>
      <c r="J582" t="s">
        <v>6497</v>
      </c>
      <c r="L582">
        <f>IFERROR(INDEX(所属情報!$E:$E,MATCH(男子登録情報!A582,所属情報!$A:$A,0)),"")</f>
        <v>492213</v>
      </c>
      <c r="M582" t="str">
        <f t="shared" si="27"/>
        <v>河上　侑聖 (2)</v>
      </c>
      <c r="N582" t="str">
        <f t="shared" si="28"/>
        <v>ｶﾜｶﾐ ﾕｳｾｲ</v>
      </c>
      <c r="O582" t="str">
        <f t="shared" si="29"/>
        <v>KAWAKAMI Yusei (06)</v>
      </c>
      <c r="P582">
        <f>IFERROR(INDEX(リスト!$AE:$AE,MATCH($G582,リスト!$AD:$AD,0)),"")</f>
        <v>28</v>
      </c>
      <c r="Q582" t="str">
        <f>IFERROR(INDEX(リスト!$AH:$AH,MATCH($J582,リスト!$AG:$AG,0)),"")</f>
        <v>JPN</v>
      </c>
      <c r="R582" s="118" t="str">
        <f>IF($B582="","",TEXT(RIGHT($E582,6)*1000+COUNTIF($E$2:$E582,$E582),"000000000"))</f>
        <v>060726001</v>
      </c>
    </row>
    <row r="583" spans="1:18" customFormat="1" x14ac:dyDescent="0.45">
      <c r="A583" t="s">
        <v>336</v>
      </c>
      <c r="B583">
        <v>582</v>
      </c>
      <c r="C583" t="s">
        <v>3776</v>
      </c>
      <c r="D583" t="s">
        <v>3777</v>
      </c>
      <c r="E583">
        <v>20060606</v>
      </c>
      <c r="F583">
        <v>2</v>
      </c>
      <c r="G583" t="s">
        <v>5119</v>
      </c>
      <c r="H583" s="2" t="s">
        <v>240</v>
      </c>
      <c r="I583" t="s">
        <v>4739</v>
      </c>
      <c r="J583" t="s">
        <v>6497</v>
      </c>
      <c r="L583">
        <f>IFERROR(INDEX(所属情報!$E:$E,MATCH(男子登録情報!A583,所属情報!$A:$A,0)),"")</f>
        <v>492213</v>
      </c>
      <c r="M583" t="str">
        <f t="shared" si="27"/>
        <v>平井　遥陽 (2)</v>
      </c>
      <c r="N583" t="str">
        <f t="shared" si="28"/>
        <v>ﾋﾗｲ ﾊﾙﾋ</v>
      </c>
      <c r="O583" t="str">
        <f t="shared" si="29"/>
        <v>HIRAI Haruhi (06)</v>
      </c>
      <c r="P583">
        <f>IFERROR(INDEX(リスト!$AE:$AE,MATCH($G583,リスト!$AD:$AD,0)),"")</f>
        <v>38</v>
      </c>
      <c r="Q583" t="str">
        <f>IFERROR(INDEX(リスト!$AH:$AH,MATCH($J583,リスト!$AG:$AG,0)),"")</f>
        <v>JPN</v>
      </c>
      <c r="R583" s="118" t="str">
        <f>IF($B583="","",TEXT(RIGHT($E583,6)*1000+COUNTIF($E$2:$E583,$E583),"000000000"))</f>
        <v>060606004</v>
      </c>
    </row>
    <row r="584" spans="1:18" customFormat="1" x14ac:dyDescent="0.45">
      <c r="A584" t="s">
        <v>336</v>
      </c>
      <c r="B584">
        <v>583</v>
      </c>
      <c r="C584" t="s">
        <v>5310</v>
      </c>
      <c r="D584" t="s">
        <v>3778</v>
      </c>
      <c r="E584">
        <v>20060910</v>
      </c>
      <c r="F584">
        <v>2</v>
      </c>
      <c r="G584" t="s">
        <v>5094</v>
      </c>
      <c r="H584" s="2" t="s">
        <v>4740</v>
      </c>
      <c r="I584" t="s">
        <v>344</v>
      </c>
      <c r="J584" t="s">
        <v>6497</v>
      </c>
      <c r="L584">
        <f>IFERROR(INDEX(所属情報!$E:$E,MATCH(男子登録情報!A584,所属情報!$A:$A,0)),"")</f>
        <v>492213</v>
      </c>
      <c r="M584" t="str">
        <f t="shared" si="27"/>
        <v>方川　寛翔 (2)</v>
      </c>
      <c r="N584" t="str">
        <f t="shared" si="28"/>
        <v>ｶﾀｶﾜ ﾋﾛﾄ</v>
      </c>
      <c r="O584" t="str">
        <f t="shared" si="29"/>
        <v>KATAKAWA Hiroto (06)</v>
      </c>
      <c r="P584">
        <f>IFERROR(INDEX(リスト!$AE:$AE,MATCH($G584,リスト!$AD:$AD,0)),"")</f>
        <v>1</v>
      </c>
      <c r="Q584" t="str">
        <f>IFERROR(INDEX(リスト!$AH:$AH,MATCH($J584,リスト!$AG:$AG,0)),"")</f>
        <v>JPN</v>
      </c>
      <c r="R584" s="118" t="str">
        <f>IF($B584="","",TEXT(RIGHT($E584,6)*1000+COUNTIF($E$2:$E584,$E584),"000000000"))</f>
        <v>060910001</v>
      </c>
    </row>
    <row r="585" spans="1:18" customFormat="1" x14ac:dyDescent="0.45">
      <c r="A585" t="s">
        <v>336</v>
      </c>
      <c r="B585">
        <v>584</v>
      </c>
      <c r="C585" t="s">
        <v>3779</v>
      </c>
      <c r="D585" t="s">
        <v>3780</v>
      </c>
      <c r="E585">
        <v>20061118</v>
      </c>
      <c r="F585">
        <v>2</v>
      </c>
      <c r="G585" t="s">
        <v>5105</v>
      </c>
      <c r="H585" s="2" t="s">
        <v>208</v>
      </c>
      <c r="I585" t="s">
        <v>4741</v>
      </c>
      <c r="J585" t="s">
        <v>6497</v>
      </c>
      <c r="L585">
        <f>IFERROR(INDEX(所属情報!$E:$E,MATCH(男子登録情報!A585,所属情報!$A:$A,0)),"")</f>
        <v>492213</v>
      </c>
      <c r="M585" t="str">
        <f t="shared" si="27"/>
        <v>西村　圭柊 (2)</v>
      </c>
      <c r="N585" t="str">
        <f t="shared" si="28"/>
        <v>ﾆｼﾑﾗ ｹｲｼｭｳ</v>
      </c>
      <c r="O585" t="str">
        <f t="shared" si="29"/>
        <v>NISHIMURA Keisyu (06)</v>
      </c>
      <c r="P585">
        <f>IFERROR(INDEX(リスト!$AE:$AE,MATCH($G585,リスト!$AD:$AD,0)),"")</f>
        <v>24</v>
      </c>
      <c r="Q585" t="str">
        <f>IFERROR(INDEX(リスト!$AH:$AH,MATCH($J585,リスト!$AG:$AG,0)),"")</f>
        <v>JPN</v>
      </c>
      <c r="R585" s="118" t="str">
        <f>IF($B585="","",TEXT(RIGHT($E585,6)*1000+COUNTIF($E$2:$E585,$E585),"000000000"))</f>
        <v>061118002</v>
      </c>
    </row>
    <row r="586" spans="1:18" customFormat="1" x14ac:dyDescent="0.45">
      <c r="A586" t="s">
        <v>336</v>
      </c>
      <c r="B586">
        <v>585</v>
      </c>
      <c r="C586" t="s">
        <v>3781</v>
      </c>
      <c r="D586" t="s">
        <v>3782</v>
      </c>
      <c r="E586">
        <v>20061106</v>
      </c>
      <c r="F586">
        <v>2</v>
      </c>
      <c r="G586" t="s">
        <v>5105</v>
      </c>
      <c r="H586" s="2" t="s">
        <v>467</v>
      </c>
      <c r="I586" t="s">
        <v>302</v>
      </c>
      <c r="J586" t="s">
        <v>6497</v>
      </c>
      <c r="L586">
        <f>IFERROR(INDEX(所属情報!$E:$E,MATCH(男子登録情報!A586,所属情報!$A:$A,0)),"")</f>
        <v>492213</v>
      </c>
      <c r="M586" t="str">
        <f t="shared" si="27"/>
        <v>南　冠太 (2)</v>
      </c>
      <c r="N586" t="str">
        <f t="shared" si="28"/>
        <v>ﾐﾅﾐ ｶﾝﾀ</v>
      </c>
      <c r="O586" t="str">
        <f t="shared" si="29"/>
        <v>MINAMI Kanta (06)</v>
      </c>
      <c r="P586">
        <f>IFERROR(INDEX(リスト!$AE:$AE,MATCH($G586,リスト!$AD:$AD,0)),"")</f>
        <v>24</v>
      </c>
      <c r="Q586" t="str">
        <f>IFERROR(INDEX(リスト!$AH:$AH,MATCH($J586,リスト!$AG:$AG,0)),"")</f>
        <v>JPN</v>
      </c>
      <c r="R586" s="118" t="str">
        <f>IF($B586="","",TEXT(RIGHT($E586,6)*1000+COUNTIF($E$2:$E586,$E586),"000000000"))</f>
        <v>061106002</v>
      </c>
    </row>
    <row r="587" spans="1:18" customFormat="1" x14ac:dyDescent="0.45">
      <c r="A587" t="s">
        <v>336</v>
      </c>
      <c r="B587">
        <v>586</v>
      </c>
      <c r="C587" t="s">
        <v>3783</v>
      </c>
      <c r="D587" t="s">
        <v>3784</v>
      </c>
      <c r="E587">
        <v>20061019</v>
      </c>
      <c r="F587">
        <v>2</v>
      </c>
      <c r="G587" t="s">
        <v>5105</v>
      </c>
      <c r="H587" s="2" t="s">
        <v>4664</v>
      </c>
      <c r="I587" t="s">
        <v>310</v>
      </c>
      <c r="J587" t="s">
        <v>6497</v>
      </c>
      <c r="L587">
        <f>IFERROR(INDEX(所属情報!$E:$E,MATCH(男子登録情報!A587,所属情報!$A:$A,0)),"")</f>
        <v>492213</v>
      </c>
      <c r="M587" t="str">
        <f t="shared" si="27"/>
        <v>奥野　泰希 (2)</v>
      </c>
      <c r="N587" t="str">
        <f t="shared" si="28"/>
        <v>ｵｸﾉ ﾀｲｷ</v>
      </c>
      <c r="O587" t="str">
        <f t="shared" si="29"/>
        <v>OKUNO Taiki (06)</v>
      </c>
      <c r="P587">
        <f>IFERROR(INDEX(リスト!$AE:$AE,MATCH($G587,リスト!$AD:$AD,0)),"")</f>
        <v>24</v>
      </c>
      <c r="Q587" t="str">
        <f>IFERROR(INDEX(リスト!$AH:$AH,MATCH($J587,リスト!$AG:$AG,0)),"")</f>
        <v>JPN</v>
      </c>
      <c r="R587" s="118" t="str">
        <f>IF($B587="","",TEXT(RIGHT($E587,6)*1000+COUNTIF($E$2:$E587,$E587),"000000000"))</f>
        <v>061019001</v>
      </c>
    </row>
    <row r="588" spans="1:18" customFormat="1" x14ac:dyDescent="0.45">
      <c r="H588" s="2"/>
      <c r="L588" t="str">
        <f>IFERROR(INDEX(所属情報!$E:$E,MATCH(男子登録情報!A588,所属情報!$A:$A,0)),"")</f>
        <v/>
      </c>
      <c r="M588" t="str">
        <f t="shared" si="27"/>
        <v xml:space="preserve"> ()</v>
      </c>
      <c r="N588">
        <f t="shared" si="28"/>
        <v>0</v>
      </c>
      <c r="O588" t="str">
        <f t="shared" si="29"/>
        <v xml:space="preserve">  ()</v>
      </c>
      <c r="P588" t="str">
        <f>IFERROR(INDEX(リスト!$AE:$AE,MATCH($G588,リスト!$AD:$AD,0)),"")</f>
        <v/>
      </c>
      <c r="Q588" t="str">
        <f>IFERROR(INDEX(リスト!$AH:$AH,MATCH($J588,リスト!$AG:$AG,0)),"")</f>
        <v/>
      </c>
      <c r="R588" s="118" t="str">
        <f>IF($B588="","",TEXT(RIGHT($E588,6)*1000+COUNTIF($E$2:$E588,$E588),"000000000"))</f>
        <v/>
      </c>
    </row>
    <row r="589" spans="1:18" customFormat="1" x14ac:dyDescent="0.45">
      <c r="A589" t="s">
        <v>336</v>
      </c>
      <c r="B589">
        <v>588</v>
      </c>
      <c r="C589" t="s">
        <v>3785</v>
      </c>
      <c r="D589" t="s">
        <v>3786</v>
      </c>
      <c r="E589">
        <v>20060625</v>
      </c>
      <c r="F589">
        <v>2</v>
      </c>
      <c r="G589" t="s">
        <v>4976</v>
      </c>
      <c r="H589" s="2" t="s">
        <v>307</v>
      </c>
      <c r="I589" t="s">
        <v>56</v>
      </c>
      <c r="J589" t="s">
        <v>6497</v>
      </c>
      <c r="L589">
        <f>IFERROR(INDEX(所属情報!$E:$E,MATCH(男子登録情報!A589,所属情報!$A:$A,0)),"")</f>
        <v>492213</v>
      </c>
      <c r="M589" t="str">
        <f t="shared" si="27"/>
        <v>髙橋　雄大 (2)</v>
      </c>
      <c r="N589" t="str">
        <f t="shared" si="28"/>
        <v>ﾀｶﾊｼ ﾕｳﾀﾞｲ</v>
      </c>
      <c r="O589" t="str">
        <f t="shared" si="29"/>
        <v>TAKAHASHI Yudai (06)</v>
      </c>
      <c r="P589">
        <f>IFERROR(INDEX(リスト!$AE:$AE,MATCH($G589,リスト!$AD:$AD,0)),"")</f>
        <v>27</v>
      </c>
      <c r="Q589" t="str">
        <f>IFERROR(INDEX(リスト!$AH:$AH,MATCH($J589,リスト!$AG:$AG,0)),"")</f>
        <v>JPN</v>
      </c>
      <c r="R589" s="118" t="str">
        <f>IF($B589="","",TEXT(RIGHT($E589,6)*1000+COUNTIF($E$2:$E589,$E589),"000000000"))</f>
        <v>060625001</v>
      </c>
    </row>
    <row r="590" spans="1:18" customFormat="1" x14ac:dyDescent="0.45">
      <c r="A590" t="s">
        <v>336</v>
      </c>
      <c r="B590">
        <v>589</v>
      </c>
      <c r="C590" t="s">
        <v>3787</v>
      </c>
      <c r="D590" t="s">
        <v>3788</v>
      </c>
      <c r="E590">
        <v>20060921</v>
      </c>
      <c r="F590">
        <v>2</v>
      </c>
      <c r="G590" t="s">
        <v>4984</v>
      </c>
      <c r="H590" s="2" t="s">
        <v>4743</v>
      </c>
      <c r="I590" t="s">
        <v>1480</v>
      </c>
      <c r="J590" t="s">
        <v>6497</v>
      </c>
      <c r="L590">
        <f>IFERROR(INDEX(所属情報!$E:$E,MATCH(男子登録情報!A590,所属情報!$A:$A,0)),"")</f>
        <v>492213</v>
      </c>
      <c r="M590" t="str">
        <f t="shared" si="27"/>
        <v>志手　奏太 (2)</v>
      </c>
      <c r="N590" t="str">
        <f t="shared" si="28"/>
        <v>ｼﾃ ｿｳﾀ</v>
      </c>
      <c r="O590" t="str">
        <f t="shared" si="29"/>
        <v>SHITE Souta (06)</v>
      </c>
      <c r="P590">
        <f>IFERROR(INDEX(リスト!$AE:$AE,MATCH($G590,リスト!$AD:$AD,0)),"")</f>
        <v>49</v>
      </c>
      <c r="Q590" t="str">
        <f>IFERROR(INDEX(リスト!$AH:$AH,MATCH($J590,リスト!$AG:$AG,0)),"")</f>
        <v>JPN</v>
      </c>
      <c r="R590" s="118" t="str">
        <f>IF($B590="","",TEXT(RIGHT($E590,6)*1000+COUNTIF($E$2:$E590,$E590),"000000000"))</f>
        <v>060921003</v>
      </c>
    </row>
    <row r="591" spans="1:18" customFormat="1" x14ac:dyDescent="0.45">
      <c r="A591" t="s">
        <v>336</v>
      </c>
      <c r="B591">
        <v>590</v>
      </c>
      <c r="C591" t="s">
        <v>5311</v>
      </c>
      <c r="D591" t="s">
        <v>5312</v>
      </c>
      <c r="E591">
        <v>20070322</v>
      </c>
      <c r="F591">
        <v>2</v>
      </c>
      <c r="G591" t="s">
        <v>4984</v>
      </c>
      <c r="H591" s="2" t="s">
        <v>58</v>
      </c>
      <c r="I591" t="s">
        <v>7016</v>
      </c>
      <c r="J591" t="s">
        <v>6497</v>
      </c>
      <c r="L591">
        <f>IFERROR(INDEX(所属情報!$E:$E,MATCH(男子登録情報!A591,所属情報!$A:$A,0)),"")</f>
        <v>492213</v>
      </c>
      <c r="M591" t="str">
        <f t="shared" si="27"/>
        <v>加藤　希歩 (2)</v>
      </c>
      <c r="N591" t="str">
        <f t="shared" si="28"/>
        <v>ｶﾄｳ ﾉｱ</v>
      </c>
      <c r="O591" t="str">
        <f t="shared" si="29"/>
        <v>KATO Noa (07)</v>
      </c>
      <c r="P591">
        <f>IFERROR(INDEX(リスト!$AE:$AE,MATCH($G591,リスト!$AD:$AD,0)),"")</f>
        <v>49</v>
      </c>
      <c r="Q591" t="str">
        <f>IFERROR(INDEX(リスト!$AH:$AH,MATCH($J591,リスト!$AG:$AG,0)),"")</f>
        <v>JPN</v>
      </c>
      <c r="R591" s="118" t="str">
        <f>IF($B591="","",TEXT(RIGHT($E591,6)*1000+COUNTIF($E$2:$E591,$E591),"000000000"))</f>
        <v>070322001</v>
      </c>
    </row>
    <row r="592" spans="1:18" customFormat="1" x14ac:dyDescent="0.45">
      <c r="A592" t="s">
        <v>336</v>
      </c>
      <c r="B592">
        <v>591</v>
      </c>
      <c r="C592" t="s">
        <v>5313</v>
      </c>
      <c r="D592" t="s">
        <v>5314</v>
      </c>
      <c r="E592">
        <v>20061118</v>
      </c>
      <c r="F592">
        <v>2</v>
      </c>
      <c r="G592" t="s">
        <v>4975</v>
      </c>
      <c r="H592" s="2" t="s">
        <v>7017</v>
      </c>
      <c r="I592" t="s">
        <v>1470</v>
      </c>
      <c r="J592" t="s">
        <v>6497</v>
      </c>
      <c r="L592">
        <f>IFERROR(INDEX(所属情報!$E:$E,MATCH(男子登録情報!A592,所属情報!$A:$A,0)),"")</f>
        <v>492213</v>
      </c>
      <c r="M592" t="str">
        <f t="shared" si="27"/>
        <v>日野　竜吾 (2)</v>
      </c>
      <c r="N592" t="str">
        <f t="shared" si="28"/>
        <v>ﾋﾉ ﾘｭｳｺﾞ</v>
      </c>
      <c r="O592" t="str">
        <f t="shared" si="29"/>
        <v>HINO Ryugo (06)</v>
      </c>
      <c r="P592">
        <f>IFERROR(INDEX(リスト!$AE:$AE,MATCH($G592,リスト!$AD:$AD,0)),"")</f>
        <v>28</v>
      </c>
      <c r="Q592" t="str">
        <f>IFERROR(INDEX(リスト!$AH:$AH,MATCH($J592,リスト!$AG:$AG,0)),"")</f>
        <v>JPN</v>
      </c>
      <c r="R592" s="118" t="str">
        <f>IF($B592="","",TEXT(RIGHT($E592,6)*1000+COUNTIF($E$2:$E592,$E592),"000000000"))</f>
        <v>061118003</v>
      </c>
    </row>
    <row r="593" spans="1:18" customFormat="1" x14ac:dyDescent="0.45">
      <c r="A593" t="s">
        <v>336</v>
      </c>
      <c r="B593">
        <v>592</v>
      </c>
      <c r="C593" t="s">
        <v>5315</v>
      </c>
      <c r="D593" t="s">
        <v>5316</v>
      </c>
      <c r="E593">
        <v>20060629</v>
      </c>
      <c r="F593">
        <v>2</v>
      </c>
      <c r="G593" t="s">
        <v>4984</v>
      </c>
      <c r="H593" s="2" t="s">
        <v>7018</v>
      </c>
      <c r="I593" t="s">
        <v>7019</v>
      </c>
      <c r="J593" t="s">
        <v>6497</v>
      </c>
      <c r="L593">
        <f>IFERROR(INDEX(所属情報!$E:$E,MATCH(男子登録情報!A593,所属情報!$A:$A,0)),"")</f>
        <v>492213</v>
      </c>
      <c r="M593" t="str">
        <f t="shared" si="27"/>
        <v>楠嶺　天寅 (2)</v>
      </c>
      <c r="N593" t="str">
        <f t="shared" si="28"/>
        <v>ｸｽﾐﾈ ﾀｶﾉﾌﾞ</v>
      </c>
      <c r="O593" t="str">
        <f t="shared" si="29"/>
        <v>KUSUMINE Takanobu (06)</v>
      </c>
      <c r="P593">
        <f>IFERROR(INDEX(リスト!$AE:$AE,MATCH($G593,リスト!$AD:$AD,0)),"")</f>
        <v>49</v>
      </c>
      <c r="Q593" t="str">
        <f>IFERROR(INDEX(リスト!$AH:$AH,MATCH($J593,リスト!$AG:$AG,0)),"")</f>
        <v>JPN</v>
      </c>
      <c r="R593" s="118" t="str">
        <f>IF($B593="","",TEXT(RIGHT($E593,6)*1000+COUNTIF($E$2:$E593,$E593),"000000000"))</f>
        <v>060629001</v>
      </c>
    </row>
    <row r="594" spans="1:18" customFormat="1" x14ac:dyDescent="0.45">
      <c r="A594" t="s">
        <v>336</v>
      </c>
      <c r="B594">
        <v>593</v>
      </c>
      <c r="C594" t="s">
        <v>5317</v>
      </c>
      <c r="D594" t="s">
        <v>5318</v>
      </c>
      <c r="E594">
        <v>20061117</v>
      </c>
      <c r="F594">
        <v>2</v>
      </c>
      <c r="G594" t="s">
        <v>4984</v>
      </c>
      <c r="H594" s="2" t="s">
        <v>7020</v>
      </c>
      <c r="I594" t="s">
        <v>538</v>
      </c>
      <c r="J594" t="s">
        <v>6497</v>
      </c>
      <c r="L594">
        <f>IFERROR(INDEX(所属情報!$E:$E,MATCH(男子登録情報!A594,所属情報!$A:$A,0)),"")</f>
        <v>492213</v>
      </c>
      <c r="M594" t="str">
        <f t="shared" si="27"/>
        <v>大津　玲志 (2)</v>
      </c>
      <c r="N594" t="str">
        <f t="shared" si="28"/>
        <v>ｵｵﾂ ﾚｲｼﾞ</v>
      </c>
      <c r="O594" t="str">
        <f t="shared" si="29"/>
        <v>OTSU Reiji (06)</v>
      </c>
      <c r="P594">
        <f>IFERROR(INDEX(リスト!$AE:$AE,MATCH($G594,リスト!$AD:$AD,0)),"")</f>
        <v>49</v>
      </c>
      <c r="Q594" t="str">
        <f>IFERROR(INDEX(リスト!$AH:$AH,MATCH($J594,リスト!$AG:$AG,0)),"")</f>
        <v>JPN</v>
      </c>
      <c r="R594" s="118" t="str">
        <f>IF($B594="","",TEXT(RIGHT($E594,6)*1000+COUNTIF($E$2:$E594,$E594),"000000000"))</f>
        <v>061117001</v>
      </c>
    </row>
    <row r="595" spans="1:18" customFormat="1" x14ac:dyDescent="0.45">
      <c r="A595" t="s">
        <v>336</v>
      </c>
      <c r="B595">
        <v>594</v>
      </c>
      <c r="C595" t="s">
        <v>5319</v>
      </c>
      <c r="D595" t="s">
        <v>5320</v>
      </c>
      <c r="E595">
        <v>20060720</v>
      </c>
      <c r="F595">
        <v>2</v>
      </c>
      <c r="G595" t="s">
        <v>4975</v>
      </c>
      <c r="H595" s="2" t="s">
        <v>202</v>
      </c>
      <c r="I595" t="s">
        <v>405</v>
      </c>
      <c r="J595" t="s">
        <v>6497</v>
      </c>
      <c r="L595">
        <f>IFERROR(INDEX(所属情報!$E:$E,MATCH(男子登録情報!A595,所属情報!$A:$A,0)),"")</f>
        <v>492213</v>
      </c>
      <c r="M595" t="str">
        <f t="shared" si="27"/>
        <v>山口　凛太郎 (2)</v>
      </c>
      <c r="N595" t="str">
        <f t="shared" si="28"/>
        <v>ﾔﾏｸﾞﾁ ﾘﾝﾀﾛｳ</v>
      </c>
      <c r="O595" t="str">
        <f t="shared" si="29"/>
        <v>YAMAGUCHI Rintaro (06)</v>
      </c>
      <c r="P595">
        <f>IFERROR(INDEX(リスト!$AE:$AE,MATCH($G595,リスト!$AD:$AD,0)),"")</f>
        <v>28</v>
      </c>
      <c r="Q595" t="str">
        <f>IFERROR(INDEX(リスト!$AH:$AH,MATCH($J595,リスト!$AG:$AG,0)),"")</f>
        <v>JPN</v>
      </c>
      <c r="R595" s="118" t="str">
        <f>IF($B595="","",TEXT(RIGHT($E595,6)*1000+COUNTIF($E$2:$E595,$E595),"000000000"))</f>
        <v>060720001</v>
      </c>
    </row>
    <row r="596" spans="1:18" customFormat="1" x14ac:dyDescent="0.45">
      <c r="A596" t="s">
        <v>336</v>
      </c>
      <c r="B596">
        <v>595</v>
      </c>
      <c r="C596" t="s">
        <v>5321</v>
      </c>
      <c r="D596" t="s">
        <v>5322</v>
      </c>
      <c r="E596">
        <v>20060629</v>
      </c>
      <c r="F596">
        <v>2</v>
      </c>
      <c r="G596" t="s">
        <v>4999</v>
      </c>
      <c r="H596" s="2" t="s">
        <v>7021</v>
      </c>
      <c r="I596" t="s">
        <v>32</v>
      </c>
      <c r="J596" t="s">
        <v>6497</v>
      </c>
      <c r="L596">
        <f>IFERROR(INDEX(所属情報!$E:$E,MATCH(男子登録情報!A596,所属情報!$A:$A,0)),"")</f>
        <v>492213</v>
      </c>
      <c r="M596" t="str">
        <f t="shared" si="27"/>
        <v>武市　優哉 (2)</v>
      </c>
      <c r="N596" t="str">
        <f t="shared" si="28"/>
        <v>ﾀｹｲﾁ ﾕｳﾔ</v>
      </c>
      <c r="O596" t="str">
        <f t="shared" si="29"/>
        <v>TAKEICHI Yuya (06)</v>
      </c>
      <c r="P596">
        <f>IFERROR(INDEX(リスト!$AE:$AE,MATCH($G596,リスト!$AD:$AD,0)),"")</f>
        <v>36</v>
      </c>
      <c r="Q596" t="str">
        <f>IFERROR(INDEX(リスト!$AH:$AH,MATCH($J596,リスト!$AG:$AG,0)),"")</f>
        <v>JPN</v>
      </c>
      <c r="R596" s="118" t="str">
        <f>IF($B596="","",TEXT(RIGHT($E596,6)*1000+COUNTIF($E$2:$E596,$E596),"000000000"))</f>
        <v>060629002</v>
      </c>
    </row>
    <row r="597" spans="1:18" customFormat="1" x14ac:dyDescent="0.45">
      <c r="A597" t="s">
        <v>336</v>
      </c>
      <c r="B597">
        <v>596</v>
      </c>
      <c r="C597" t="s">
        <v>5323</v>
      </c>
      <c r="D597" t="s">
        <v>5324</v>
      </c>
      <c r="E597">
        <v>20061226</v>
      </c>
      <c r="F597">
        <v>2</v>
      </c>
      <c r="G597" t="s">
        <v>4984</v>
      </c>
      <c r="H597" s="2" t="s">
        <v>7022</v>
      </c>
      <c r="I597" t="s">
        <v>345</v>
      </c>
      <c r="J597" t="s">
        <v>6497</v>
      </c>
      <c r="L597">
        <f>IFERROR(INDEX(所属情報!$E:$E,MATCH(男子登録情報!A597,所属情報!$A:$A,0)),"")</f>
        <v>492213</v>
      </c>
      <c r="M597" t="str">
        <f t="shared" si="27"/>
        <v>鴛原　基 (2)</v>
      </c>
      <c r="N597" t="str">
        <f t="shared" si="28"/>
        <v>ｵｼﾊﾗ ﾊｼﾞﾒ</v>
      </c>
      <c r="O597" t="str">
        <f t="shared" si="29"/>
        <v>OSHIHARA Hajime (06)</v>
      </c>
      <c r="P597">
        <f>IFERROR(INDEX(リスト!$AE:$AE,MATCH($G597,リスト!$AD:$AD,0)),"")</f>
        <v>49</v>
      </c>
      <c r="Q597" t="str">
        <f>IFERROR(INDEX(リスト!$AH:$AH,MATCH($J597,リスト!$AG:$AG,0)),"")</f>
        <v>JPN</v>
      </c>
      <c r="R597" s="118" t="str">
        <f>IF($B597="","",TEXT(RIGHT($E597,6)*1000+COUNTIF($E$2:$E597,$E597),"000000000"))</f>
        <v>061226001</v>
      </c>
    </row>
    <row r="598" spans="1:18" customFormat="1" x14ac:dyDescent="0.45">
      <c r="A598" t="s">
        <v>336</v>
      </c>
      <c r="B598">
        <v>597</v>
      </c>
      <c r="C598" t="s">
        <v>5325</v>
      </c>
      <c r="D598" t="s">
        <v>5326</v>
      </c>
      <c r="E598">
        <v>20060713</v>
      </c>
      <c r="F598">
        <v>2</v>
      </c>
      <c r="G598" t="s">
        <v>4984</v>
      </c>
      <c r="H598" s="2" t="s">
        <v>1819</v>
      </c>
      <c r="I598" t="s">
        <v>64</v>
      </c>
      <c r="J598" t="s">
        <v>6497</v>
      </c>
      <c r="L598">
        <f>IFERROR(INDEX(所属情報!$E:$E,MATCH(男子登録情報!A598,所属情報!$A:$A,0)),"")</f>
        <v>492213</v>
      </c>
      <c r="M598" t="str">
        <f t="shared" si="27"/>
        <v>島袋　航拓 (2)</v>
      </c>
      <c r="N598" t="str">
        <f t="shared" si="28"/>
        <v>ｼﾏﾌﾞｸﾛ ｺｳﾀ</v>
      </c>
      <c r="O598" t="str">
        <f t="shared" si="29"/>
        <v>SHIMABUKURO Kota (06)</v>
      </c>
      <c r="P598">
        <f>IFERROR(INDEX(リスト!$AE:$AE,MATCH($G598,リスト!$AD:$AD,0)),"")</f>
        <v>49</v>
      </c>
      <c r="Q598" t="str">
        <f>IFERROR(INDEX(リスト!$AH:$AH,MATCH($J598,リスト!$AG:$AG,0)),"")</f>
        <v>JPN</v>
      </c>
      <c r="R598" s="118" t="str">
        <f>IF($B598="","",TEXT(RIGHT($E598,6)*1000+COUNTIF($E$2:$E598,$E598),"000000000"))</f>
        <v>060713003</v>
      </c>
    </row>
    <row r="599" spans="1:18" customFormat="1" x14ac:dyDescent="0.45">
      <c r="A599" t="s">
        <v>336</v>
      </c>
      <c r="B599">
        <v>598</v>
      </c>
      <c r="C599" t="s">
        <v>5327</v>
      </c>
      <c r="D599" t="s">
        <v>5328</v>
      </c>
      <c r="E599">
        <v>20060508</v>
      </c>
      <c r="F599">
        <v>2</v>
      </c>
      <c r="G599" t="s">
        <v>4984</v>
      </c>
      <c r="H599" s="2" t="s">
        <v>7023</v>
      </c>
      <c r="I599" t="s">
        <v>47</v>
      </c>
      <c r="J599" t="s">
        <v>6497</v>
      </c>
      <c r="L599">
        <f>IFERROR(INDEX(所属情報!$E:$E,MATCH(男子登録情報!A599,所属情報!$A:$A,0)),"")</f>
        <v>492213</v>
      </c>
      <c r="M599" t="str">
        <f t="shared" si="27"/>
        <v>道根　大地 (2)</v>
      </c>
      <c r="N599" t="str">
        <f t="shared" si="28"/>
        <v>ﾐﾁﾈ ﾀﾞｲﾁ</v>
      </c>
      <c r="O599" t="str">
        <f t="shared" si="29"/>
        <v>MICHINE Daichi (06)</v>
      </c>
      <c r="P599">
        <f>IFERROR(INDEX(リスト!$AE:$AE,MATCH($G599,リスト!$AD:$AD,0)),"")</f>
        <v>49</v>
      </c>
      <c r="Q599" t="str">
        <f>IFERROR(INDEX(リスト!$AH:$AH,MATCH($J599,リスト!$AG:$AG,0)),"")</f>
        <v>JPN</v>
      </c>
      <c r="R599" s="118" t="str">
        <f>IF($B599="","",TEXT(RIGHT($E599,6)*1000+COUNTIF($E$2:$E599,$E599),"000000000"))</f>
        <v>060508003</v>
      </c>
    </row>
    <row r="600" spans="1:18" customFormat="1" x14ac:dyDescent="0.45">
      <c r="A600" t="s">
        <v>336</v>
      </c>
      <c r="B600">
        <v>599</v>
      </c>
      <c r="C600" t="s">
        <v>5329</v>
      </c>
      <c r="D600" t="s">
        <v>5330</v>
      </c>
      <c r="E600">
        <v>20070205</v>
      </c>
      <c r="F600">
        <v>2</v>
      </c>
      <c r="G600" t="s">
        <v>4984</v>
      </c>
      <c r="H600" s="2" t="s">
        <v>305</v>
      </c>
      <c r="I600" t="s">
        <v>1339</v>
      </c>
      <c r="J600" t="s">
        <v>6497</v>
      </c>
      <c r="L600">
        <f>IFERROR(INDEX(所属情報!$E:$E,MATCH(男子登録情報!A600,所属情報!$A:$A,0)),"")</f>
        <v>492213</v>
      </c>
      <c r="M600" t="str">
        <f t="shared" si="27"/>
        <v>森　郁斗 (2)</v>
      </c>
      <c r="N600" t="str">
        <f t="shared" si="28"/>
        <v>ﾓﾘ ｲｸﾄ</v>
      </c>
      <c r="O600" t="str">
        <f t="shared" si="29"/>
        <v>MORI Ikuto (07)</v>
      </c>
      <c r="P600">
        <f>IFERROR(INDEX(リスト!$AE:$AE,MATCH($G600,リスト!$AD:$AD,0)),"")</f>
        <v>49</v>
      </c>
      <c r="Q600" t="str">
        <f>IFERROR(INDEX(リスト!$AH:$AH,MATCH($J600,リスト!$AG:$AG,0)),"")</f>
        <v>JPN</v>
      </c>
      <c r="R600" s="118" t="str">
        <f>IF($B600="","",TEXT(RIGHT($E600,6)*1000+COUNTIF($E$2:$E600,$E600),"000000000"))</f>
        <v>070205001</v>
      </c>
    </row>
    <row r="601" spans="1:18" customFormat="1" x14ac:dyDescent="0.45">
      <c r="A601" t="s">
        <v>336</v>
      </c>
      <c r="B601">
        <v>600</v>
      </c>
      <c r="C601" t="s">
        <v>5331</v>
      </c>
      <c r="D601" t="s">
        <v>5332</v>
      </c>
      <c r="E601">
        <v>20060828</v>
      </c>
      <c r="F601">
        <v>2</v>
      </c>
      <c r="G601" t="s">
        <v>4976</v>
      </c>
      <c r="H601" s="2" t="s">
        <v>7024</v>
      </c>
      <c r="I601" t="s">
        <v>807</v>
      </c>
      <c r="J601" t="s">
        <v>6497</v>
      </c>
      <c r="L601">
        <f>IFERROR(INDEX(所属情報!$E:$E,MATCH(男子登録情報!A601,所属情報!$A:$A,0)),"")</f>
        <v>492213</v>
      </c>
      <c r="M601" t="str">
        <f t="shared" si="27"/>
        <v>河野　陽向 (2)</v>
      </c>
      <c r="N601" t="str">
        <f t="shared" si="28"/>
        <v>ｶﾜﾉ ﾋﾅﾀ</v>
      </c>
      <c r="O601" t="str">
        <f t="shared" si="29"/>
        <v>KAWANO Hinata (06)</v>
      </c>
      <c r="P601">
        <f>IFERROR(INDEX(リスト!$AE:$AE,MATCH($G601,リスト!$AD:$AD,0)),"")</f>
        <v>27</v>
      </c>
      <c r="Q601" t="str">
        <f>IFERROR(INDEX(リスト!$AH:$AH,MATCH($J601,リスト!$AG:$AG,0)),"")</f>
        <v>JPN</v>
      </c>
      <c r="R601" s="118" t="str">
        <f>IF($B601="","",TEXT(RIGHT($E601,6)*1000+COUNTIF($E$2:$E601,$E601),"000000000"))</f>
        <v>060828001</v>
      </c>
    </row>
    <row r="602" spans="1:18" customFormat="1" x14ac:dyDescent="0.45">
      <c r="A602" t="s">
        <v>336</v>
      </c>
      <c r="B602">
        <v>601</v>
      </c>
      <c r="C602" t="s">
        <v>5333</v>
      </c>
      <c r="D602" t="s">
        <v>5334</v>
      </c>
      <c r="E602">
        <v>20060604</v>
      </c>
      <c r="F602">
        <v>2</v>
      </c>
      <c r="G602" t="s">
        <v>4976</v>
      </c>
      <c r="H602" s="2" t="s">
        <v>7025</v>
      </c>
      <c r="I602" t="s">
        <v>116</v>
      </c>
      <c r="J602" t="s">
        <v>6497</v>
      </c>
      <c r="L602">
        <f>IFERROR(INDEX(所属情報!$E:$E,MATCH(男子登録情報!A602,所属情報!$A:$A,0)),"")</f>
        <v>492213</v>
      </c>
      <c r="M602" t="str">
        <f t="shared" si="27"/>
        <v>勝田　陸斗 (2)</v>
      </c>
      <c r="N602" t="str">
        <f t="shared" si="28"/>
        <v>ｶﾂﾀ ﾘｸﾄ</v>
      </c>
      <c r="O602" t="str">
        <f t="shared" si="29"/>
        <v>KATSUTA Rikuto (06)</v>
      </c>
      <c r="P602">
        <f>IFERROR(INDEX(リスト!$AE:$AE,MATCH($G602,リスト!$AD:$AD,0)),"")</f>
        <v>27</v>
      </c>
      <c r="Q602" t="str">
        <f>IFERROR(INDEX(リスト!$AH:$AH,MATCH($J602,リスト!$AG:$AG,0)),"")</f>
        <v>JPN</v>
      </c>
      <c r="R602" s="118" t="str">
        <f>IF($B602="","",TEXT(RIGHT($E602,6)*1000+COUNTIF($E$2:$E602,$E602),"000000000"))</f>
        <v>060604001</v>
      </c>
    </row>
    <row r="603" spans="1:18" customFormat="1" x14ac:dyDescent="0.45">
      <c r="A603" t="s">
        <v>336</v>
      </c>
      <c r="B603">
        <v>602</v>
      </c>
      <c r="C603" t="s">
        <v>5335</v>
      </c>
      <c r="D603" t="s">
        <v>5336</v>
      </c>
      <c r="E603">
        <v>20050530</v>
      </c>
      <c r="F603">
        <v>3</v>
      </c>
      <c r="G603" t="s">
        <v>4984</v>
      </c>
      <c r="H603" s="2" t="s">
        <v>490</v>
      </c>
      <c r="I603" t="s">
        <v>491</v>
      </c>
      <c r="J603" t="s">
        <v>6497</v>
      </c>
      <c r="L603">
        <f>IFERROR(INDEX(所属情報!$E:$E,MATCH(男子登録情報!A603,所属情報!$A:$A,0)),"")</f>
        <v>492213</v>
      </c>
      <c r="M603" t="str">
        <f t="shared" si="27"/>
        <v>仲元　敦哉 (3)</v>
      </c>
      <c r="N603" t="str">
        <f t="shared" si="28"/>
        <v>ﾅｶﾓﾄ ｱﾂﾔ</v>
      </c>
      <c r="O603" t="str">
        <f t="shared" si="29"/>
        <v>NAKAMOTO Atsuya (05)</v>
      </c>
      <c r="P603">
        <f>IFERROR(INDEX(リスト!$AE:$AE,MATCH($G603,リスト!$AD:$AD,0)),"")</f>
        <v>49</v>
      </c>
      <c r="Q603" t="str">
        <f>IFERROR(INDEX(リスト!$AH:$AH,MATCH($J603,リスト!$AG:$AG,0)),"")</f>
        <v>JPN</v>
      </c>
      <c r="R603" s="118" t="str">
        <f>IF($B603="","",TEXT(RIGHT($E603,6)*1000+COUNTIF($E$2:$E603,$E603),"000000000"))</f>
        <v>050530003</v>
      </c>
    </row>
    <row r="604" spans="1:18" customFormat="1" x14ac:dyDescent="0.45">
      <c r="A604" t="s">
        <v>336</v>
      </c>
      <c r="B604">
        <v>603</v>
      </c>
      <c r="C604" t="s">
        <v>5337</v>
      </c>
      <c r="D604" t="s">
        <v>5338</v>
      </c>
      <c r="E604">
        <v>20060514</v>
      </c>
      <c r="F604">
        <v>2</v>
      </c>
      <c r="G604" t="s">
        <v>4976</v>
      </c>
      <c r="H604" s="2" t="s">
        <v>350</v>
      </c>
      <c r="I604" t="s">
        <v>169</v>
      </c>
      <c r="J604" t="s">
        <v>6497</v>
      </c>
      <c r="L604">
        <f>IFERROR(INDEX(所属情報!$E:$E,MATCH(男子登録情報!A604,所属情報!$A:$A,0)),"")</f>
        <v>492213</v>
      </c>
      <c r="M604" t="str">
        <f t="shared" si="27"/>
        <v>吉本　龍誠 (2)</v>
      </c>
      <c r="N604" t="str">
        <f t="shared" si="28"/>
        <v>ﾖｼﾓﾄ ﾘｭｳｾｲ</v>
      </c>
      <c r="O604" t="str">
        <f t="shared" si="29"/>
        <v>YOSHIMOTO Ryusei (06)</v>
      </c>
      <c r="P604">
        <f>IFERROR(INDEX(リスト!$AE:$AE,MATCH($G604,リスト!$AD:$AD,0)),"")</f>
        <v>27</v>
      </c>
      <c r="Q604" t="str">
        <f>IFERROR(INDEX(リスト!$AH:$AH,MATCH($J604,リスト!$AG:$AG,0)),"")</f>
        <v>JPN</v>
      </c>
      <c r="R604" s="118" t="str">
        <f>IF($B604="","",TEXT(RIGHT($E604,6)*1000+COUNTIF($E$2:$E604,$E604),"000000000"))</f>
        <v>060514001</v>
      </c>
    </row>
    <row r="605" spans="1:18" customFormat="1" x14ac:dyDescent="0.45">
      <c r="A605" t="s">
        <v>336</v>
      </c>
      <c r="B605">
        <v>604</v>
      </c>
      <c r="C605" t="s">
        <v>5339</v>
      </c>
      <c r="D605" t="s">
        <v>5340</v>
      </c>
      <c r="E605">
        <v>20060820</v>
      </c>
      <c r="F605">
        <v>2</v>
      </c>
      <c r="G605" t="s">
        <v>4984</v>
      </c>
      <c r="H605" s="2" t="s">
        <v>7026</v>
      </c>
      <c r="I605" t="s">
        <v>171</v>
      </c>
      <c r="J605" t="s">
        <v>6497</v>
      </c>
      <c r="L605">
        <f>IFERROR(INDEX(所属情報!$E:$E,MATCH(男子登録情報!A605,所属情報!$A:$A,0)),"")</f>
        <v>492213</v>
      </c>
      <c r="M605" t="str">
        <f t="shared" si="27"/>
        <v>砂川　侑音 (2)</v>
      </c>
      <c r="N605" t="str">
        <f t="shared" si="28"/>
        <v>ｽﾅｶﾜ ﾕｳﾄ</v>
      </c>
      <c r="O605" t="str">
        <f t="shared" si="29"/>
        <v>SUNAKAWA Yuto (06)</v>
      </c>
      <c r="P605">
        <f>IFERROR(INDEX(リスト!$AE:$AE,MATCH($G605,リスト!$AD:$AD,0)),"")</f>
        <v>49</v>
      </c>
      <c r="Q605" t="str">
        <f>IFERROR(INDEX(リスト!$AH:$AH,MATCH($J605,リスト!$AG:$AG,0)),"")</f>
        <v>JPN</v>
      </c>
      <c r="R605" s="118" t="str">
        <f>IF($B605="","",TEXT(RIGHT($E605,6)*1000+COUNTIF($E$2:$E605,$E605),"000000000"))</f>
        <v>060820001</v>
      </c>
    </row>
    <row r="606" spans="1:18" customFormat="1" x14ac:dyDescent="0.45">
      <c r="A606" t="s">
        <v>336</v>
      </c>
      <c r="B606">
        <v>605</v>
      </c>
      <c r="C606" t="s">
        <v>5341</v>
      </c>
      <c r="D606" t="s">
        <v>5342</v>
      </c>
      <c r="E606">
        <v>20070317</v>
      </c>
      <c r="F606">
        <v>2</v>
      </c>
      <c r="G606" t="s">
        <v>4976</v>
      </c>
      <c r="H606" s="2" t="s">
        <v>7027</v>
      </c>
      <c r="I606" t="s">
        <v>407</v>
      </c>
      <c r="J606" t="s">
        <v>6497</v>
      </c>
      <c r="L606">
        <f>IFERROR(INDEX(所属情報!$E:$E,MATCH(男子登録情報!A606,所属情報!$A:$A,0)),"")</f>
        <v>492213</v>
      </c>
      <c r="M606" t="str">
        <f t="shared" si="27"/>
        <v>安積　空 (2)</v>
      </c>
      <c r="N606" t="str">
        <f t="shared" si="28"/>
        <v>ｱﾂﾞﾐ ｿﾗ</v>
      </c>
      <c r="O606" t="str">
        <f t="shared" si="29"/>
        <v>AZUMI Sora (07)</v>
      </c>
      <c r="P606">
        <f>IFERROR(INDEX(リスト!$AE:$AE,MATCH($G606,リスト!$AD:$AD,0)),"")</f>
        <v>27</v>
      </c>
      <c r="Q606" t="str">
        <f>IFERROR(INDEX(リスト!$AH:$AH,MATCH($J606,リスト!$AG:$AG,0)),"")</f>
        <v>JPN</v>
      </c>
      <c r="R606" s="118" t="str">
        <f>IF($B606="","",TEXT(RIGHT($E606,6)*1000+COUNTIF($E$2:$E606,$E606),"000000000"))</f>
        <v>070317002</v>
      </c>
    </row>
    <row r="607" spans="1:18" customFormat="1" x14ac:dyDescent="0.45">
      <c r="A607" t="s">
        <v>336</v>
      </c>
      <c r="B607">
        <v>606</v>
      </c>
      <c r="C607" t="s">
        <v>5343</v>
      </c>
      <c r="D607" t="s">
        <v>5344</v>
      </c>
      <c r="E607">
        <v>20060908</v>
      </c>
      <c r="F607">
        <v>2</v>
      </c>
      <c r="G607" t="s">
        <v>4975</v>
      </c>
      <c r="H607" s="2" t="s">
        <v>1372</v>
      </c>
      <c r="I607" t="s">
        <v>4742</v>
      </c>
      <c r="J607" t="s">
        <v>6497</v>
      </c>
      <c r="L607">
        <f>IFERROR(INDEX(所属情報!$E:$E,MATCH(男子登録情報!A607,所属情報!$A:$A,0)),"")</f>
        <v>492213</v>
      </c>
      <c r="M607" t="str">
        <f t="shared" si="27"/>
        <v>金高　悠冴 (2)</v>
      </c>
      <c r="N607" t="str">
        <f t="shared" si="28"/>
        <v>ｷﾝﾀｶ ﾕｳｻﾞ</v>
      </c>
      <c r="O607" t="str">
        <f t="shared" si="29"/>
        <v>KINTAKA Yuza (06)</v>
      </c>
      <c r="P607">
        <f>IFERROR(INDEX(リスト!$AE:$AE,MATCH($G607,リスト!$AD:$AD,0)),"")</f>
        <v>28</v>
      </c>
      <c r="Q607" t="str">
        <f>IFERROR(INDEX(リスト!$AH:$AH,MATCH($J607,リスト!$AG:$AG,0)),"")</f>
        <v>JPN</v>
      </c>
      <c r="R607" s="118" t="str">
        <f>IF($B607="","",TEXT(RIGHT($E607,6)*1000+COUNTIF($E$2:$E607,$E607),"000000000"))</f>
        <v>060908001</v>
      </c>
    </row>
    <row r="608" spans="1:18" customFormat="1" x14ac:dyDescent="0.45">
      <c r="A608" t="s">
        <v>336</v>
      </c>
      <c r="B608">
        <v>607</v>
      </c>
      <c r="C608" t="s">
        <v>5345</v>
      </c>
      <c r="D608" t="s">
        <v>5346</v>
      </c>
      <c r="E608">
        <v>20060719</v>
      </c>
      <c r="F608">
        <v>2</v>
      </c>
      <c r="G608" t="s">
        <v>4975</v>
      </c>
      <c r="H608" s="2" t="s">
        <v>7028</v>
      </c>
      <c r="I608" t="s">
        <v>566</v>
      </c>
      <c r="J608" t="s">
        <v>6497</v>
      </c>
      <c r="L608">
        <f>IFERROR(INDEX(所属情報!$E:$E,MATCH(男子登録情報!A608,所属情報!$A:$A,0)),"")</f>
        <v>492213</v>
      </c>
      <c r="M608" t="str">
        <f t="shared" si="27"/>
        <v>栗野　元汰 (2)</v>
      </c>
      <c r="N608" t="str">
        <f t="shared" si="28"/>
        <v>ｸﾘﾉ ｹﾞﾝﾀ</v>
      </c>
      <c r="O608" t="str">
        <f t="shared" si="29"/>
        <v>KURINO Genta (06)</v>
      </c>
      <c r="P608">
        <f>IFERROR(INDEX(リスト!$AE:$AE,MATCH($G608,リスト!$AD:$AD,0)),"")</f>
        <v>28</v>
      </c>
      <c r="Q608" t="str">
        <f>IFERROR(INDEX(リスト!$AH:$AH,MATCH($J608,リスト!$AG:$AG,0)),"")</f>
        <v>JPN</v>
      </c>
      <c r="R608" s="118" t="str">
        <f>IF($B608="","",TEXT(RIGHT($E608,6)*1000+COUNTIF($E$2:$E608,$E608),"000000000"))</f>
        <v>060719001</v>
      </c>
    </row>
    <row r="609" spans="1:18" customFormat="1" x14ac:dyDescent="0.45">
      <c r="A609" t="s">
        <v>336</v>
      </c>
      <c r="B609">
        <v>608</v>
      </c>
      <c r="C609" t="s">
        <v>5347</v>
      </c>
      <c r="D609" t="s">
        <v>5348</v>
      </c>
      <c r="E609">
        <v>20070118</v>
      </c>
      <c r="F609">
        <v>2</v>
      </c>
      <c r="G609" t="s">
        <v>4984</v>
      </c>
      <c r="H609" s="2" t="s">
        <v>7029</v>
      </c>
      <c r="I609" t="s">
        <v>33</v>
      </c>
      <c r="J609" t="s">
        <v>6497</v>
      </c>
      <c r="L609">
        <f>IFERROR(INDEX(所属情報!$E:$E,MATCH(男子登録情報!A609,所属情報!$A:$A,0)),"")</f>
        <v>492213</v>
      </c>
      <c r="M609" t="str">
        <f t="shared" si="27"/>
        <v>多賀原　慎 (2)</v>
      </c>
      <c r="N609" t="str">
        <f t="shared" si="28"/>
        <v>ﾀｶﾞﾊﾗ ｼﾝ</v>
      </c>
      <c r="O609" t="str">
        <f t="shared" si="29"/>
        <v>TAGAHARA Shin (07)</v>
      </c>
      <c r="P609">
        <f>IFERROR(INDEX(リスト!$AE:$AE,MATCH($G609,リスト!$AD:$AD,0)),"")</f>
        <v>49</v>
      </c>
      <c r="Q609" t="str">
        <f>IFERROR(INDEX(リスト!$AH:$AH,MATCH($J609,リスト!$AG:$AG,0)),"")</f>
        <v>JPN</v>
      </c>
      <c r="R609" s="118" t="str">
        <f>IF($B609="","",TEXT(RIGHT($E609,6)*1000+COUNTIF($E$2:$E609,$E609),"000000000"))</f>
        <v>070118002</v>
      </c>
    </row>
    <row r="610" spans="1:18" customFormat="1" x14ac:dyDescent="0.45">
      <c r="A610" t="s">
        <v>336</v>
      </c>
      <c r="B610">
        <v>609</v>
      </c>
      <c r="C610" t="s">
        <v>5349</v>
      </c>
      <c r="D610" t="s">
        <v>5350</v>
      </c>
      <c r="E610">
        <v>20060928</v>
      </c>
      <c r="F610">
        <v>2</v>
      </c>
      <c r="G610" t="s">
        <v>4979</v>
      </c>
      <c r="H610" s="2" t="s">
        <v>433</v>
      </c>
      <c r="I610" t="s">
        <v>7030</v>
      </c>
      <c r="J610" t="s">
        <v>6497</v>
      </c>
      <c r="L610">
        <f>IFERROR(INDEX(所属情報!$E:$E,MATCH(男子登録情報!A610,所属情報!$A:$A,0)),"")</f>
        <v>492213</v>
      </c>
      <c r="M610" t="str">
        <f t="shared" si="27"/>
        <v>土井　貫永 (2)</v>
      </c>
      <c r="N610" t="str">
        <f t="shared" si="28"/>
        <v>ﾄﾞｲ ｶﾝｴｲ</v>
      </c>
      <c r="O610" t="str">
        <f t="shared" si="29"/>
        <v>DOI Kanei (06)</v>
      </c>
      <c r="P610">
        <f>IFERROR(INDEX(リスト!$AE:$AE,MATCH($G610,リスト!$AD:$AD,0)),"")</f>
        <v>29</v>
      </c>
      <c r="Q610" t="str">
        <f>IFERROR(INDEX(リスト!$AH:$AH,MATCH($J610,リスト!$AG:$AG,0)),"")</f>
        <v>JPN</v>
      </c>
      <c r="R610" s="118" t="str">
        <f>IF($B610="","",TEXT(RIGHT($E610,6)*1000+COUNTIF($E$2:$E610,$E610),"000000000"))</f>
        <v>060928002</v>
      </c>
    </row>
    <row r="611" spans="1:18" customFormat="1" x14ac:dyDescent="0.45">
      <c r="A611" t="s">
        <v>336</v>
      </c>
      <c r="B611">
        <v>610</v>
      </c>
      <c r="C611" t="s">
        <v>5351</v>
      </c>
      <c r="D611" t="s">
        <v>5352</v>
      </c>
      <c r="E611">
        <v>20060919</v>
      </c>
      <c r="F611">
        <v>2</v>
      </c>
      <c r="G611" t="s">
        <v>5119</v>
      </c>
      <c r="H611" s="2" t="s">
        <v>7031</v>
      </c>
      <c r="I611" t="s">
        <v>7032</v>
      </c>
      <c r="J611" t="s">
        <v>6497</v>
      </c>
      <c r="L611">
        <f>IFERROR(INDEX(所属情報!$E:$E,MATCH(男子登録情報!A611,所属情報!$A:$A,0)),"")</f>
        <v>492213</v>
      </c>
      <c r="M611" t="str">
        <f t="shared" si="27"/>
        <v>福岡　直汰 (2)</v>
      </c>
      <c r="N611" t="str">
        <f t="shared" si="28"/>
        <v>ﾌｸｵｶ ﾅｵﾀ</v>
      </c>
      <c r="O611" t="str">
        <f t="shared" si="29"/>
        <v>FUKUOKA Naota (06)</v>
      </c>
      <c r="P611">
        <f>IFERROR(INDEX(リスト!$AE:$AE,MATCH($G611,リスト!$AD:$AD,0)),"")</f>
        <v>38</v>
      </c>
      <c r="Q611" t="str">
        <f>IFERROR(INDEX(リスト!$AH:$AH,MATCH($J611,リスト!$AG:$AG,0)),"")</f>
        <v>JPN</v>
      </c>
      <c r="R611" s="118" t="str">
        <f>IF($B611="","",TEXT(RIGHT($E611,6)*1000+COUNTIF($E$2:$E611,$E611),"000000000"))</f>
        <v>060919004</v>
      </c>
    </row>
    <row r="612" spans="1:18" customFormat="1" x14ac:dyDescent="0.45">
      <c r="A612" t="s">
        <v>336</v>
      </c>
      <c r="B612">
        <v>611</v>
      </c>
      <c r="C612" t="s">
        <v>5353</v>
      </c>
      <c r="D612" t="s">
        <v>5354</v>
      </c>
      <c r="E612">
        <v>20060517</v>
      </c>
      <c r="F612">
        <v>2</v>
      </c>
      <c r="G612" t="s">
        <v>4975</v>
      </c>
      <c r="H612" s="2" t="s">
        <v>7033</v>
      </c>
      <c r="I612" t="s">
        <v>639</v>
      </c>
      <c r="J612" t="s">
        <v>6497</v>
      </c>
      <c r="L612">
        <f>IFERROR(INDEX(所属情報!$E:$E,MATCH(男子登録情報!A612,所属情報!$A:$A,0)),"")</f>
        <v>492213</v>
      </c>
      <c r="M612" t="str">
        <f t="shared" si="27"/>
        <v>北井　優桜 (2)</v>
      </c>
      <c r="N612" t="str">
        <f t="shared" si="28"/>
        <v>ｷﾀｲ ﾕｳｻｸ</v>
      </c>
      <c r="O612" t="str">
        <f t="shared" si="29"/>
        <v>KITAI Yusaku (06)</v>
      </c>
      <c r="P612">
        <f>IFERROR(INDEX(リスト!$AE:$AE,MATCH($G612,リスト!$AD:$AD,0)),"")</f>
        <v>28</v>
      </c>
      <c r="Q612" t="str">
        <f>IFERROR(INDEX(リスト!$AH:$AH,MATCH($J612,リスト!$AG:$AG,0)),"")</f>
        <v>JPN</v>
      </c>
      <c r="R612" s="118" t="str">
        <f>IF($B612="","",TEXT(RIGHT($E612,6)*1000+COUNTIF($E$2:$E612,$E612),"000000000"))</f>
        <v>060517003</v>
      </c>
    </row>
    <row r="613" spans="1:18" customFormat="1" x14ac:dyDescent="0.45">
      <c r="A613" t="s">
        <v>336</v>
      </c>
      <c r="B613">
        <v>612</v>
      </c>
      <c r="C613" t="s">
        <v>5355</v>
      </c>
      <c r="D613" t="s">
        <v>5356</v>
      </c>
      <c r="E613">
        <v>20070214</v>
      </c>
      <c r="F613">
        <v>2</v>
      </c>
      <c r="G613" t="s">
        <v>4985</v>
      </c>
      <c r="H613" s="2" t="s">
        <v>7034</v>
      </c>
      <c r="I613" t="s">
        <v>116</v>
      </c>
      <c r="J613" t="s">
        <v>6497</v>
      </c>
      <c r="L613">
        <f>IFERROR(INDEX(所属情報!$E:$E,MATCH(男子登録情報!A613,所属情報!$A:$A,0)),"")</f>
        <v>492213</v>
      </c>
      <c r="M613" t="str">
        <f t="shared" si="27"/>
        <v>小笠原　陸杜 (2)</v>
      </c>
      <c r="N613" t="str">
        <f t="shared" si="28"/>
        <v>ｵｶﾞｻﾜﾗ ﾘｸﾄ</v>
      </c>
      <c r="O613" t="str">
        <f t="shared" si="29"/>
        <v>OGASAWARA Rikuto (07)</v>
      </c>
      <c r="P613">
        <f>IFERROR(INDEX(リスト!$AE:$AE,MATCH($G613,リスト!$AD:$AD,0)),"")</f>
        <v>22</v>
      </c>
      <c r="Q613" t="str">
        <f>IFERROR(INDEX(リスト!$AH:$AH,MATCH($J613,リスト!$AG:$AG,0)),"")</f>
        <v>JPN</v>
      </c>
      <c r="R613" s="118" t="str">
        <f>IF($B613="","",TEXT(RIGHT($E613,6)*1000+COUNTIF($E$2:$E613,$E613),"000000000"))</f>
        <v>070214003</v>
      </c>
    </row>
    <row r="614" spans="1:18" customFormat="1" x14ac:dyDescent="0.45">
      <c r="A614" t="s">
        <v>336</v>
      </c>
      <c r="B614">
        <v>613</v>
      </c>
      <c r="C614" t="s">
        <v>5357</v>
      </c>
      <c r="D614" t="s">
        <v>5358</v>
      </c>
      <c r="E614">
        <v>20061015</v>
      </c>
      <c r="F614">
        <v>2</v>
      </c>
      <c r="G614" t="s">
        <v>4976</v>
      </c>
      <c r="H614" s="2" t="s">
        <v>7035</v>
      </c>
      <c r="I614" t="s">
        <v>171</v>
      </c>
      <c r="J614" t="s">
        <v>6497</v>
      </c>
      <c r="L614">
        <f>IFERROR(INDEX(所属情報!$E:$E,MATCH(男子登録情報!A614,所属情報!$A:$A,0)),"")</f>
        <v>492213</v>
      </c>
      <c r="M614" t="str">
        <f t="shared" si="27"/>
        <v>板阪　優斗 (2)</v>
      </c>
      <c r="N614" t="str">
        <f t="shared" si="28"/>
        <v>ｲﾀｻｶ ﾕｳﾄ</v>
      </c>
      <c r="O614" t="str">
        <f t="shared" si="29"/>
        <v>ITASAKA Yuto (06)</v>
      </c>
      <c r="P614">
        <f>IFERROR(INDEX(リスト!$AE:$AE,MATCH($G614,リスト!$AD:$AD,0)),"")</f>
        <v>27</v>
      </c>
      <c r="Q614" t="str">
        <f>IFERROR(INDEX(リスト!$AH:$AH,MATCH($J614,リスト!$AG:$AG,0)),"")</f>
        <v>JPN</v>
      </c>
      <c r="R614" s="118" t="str">
        <f>IF($B614="","",TEXT(RIGHT($E614,6)*1000+COUNTIF($E$2:$E614,$E614),"000000000"))</f>
        <v>061015001</v>
      </c>
    </row>
    <row r="615" spans="1:18" customFormat="1" x14ac:dyDescent="0.45">
      <c r="A615" t="s">
        <v>336</v>
      </c>
      <c r="B615">
        <v>614</v>
      </c>
      <c r="C615" t="s">
        <v>5359</v>
      </c>
      <c r="D615" t="s">
        <v>5360</v>
      </c>
      <c r="E615">
        <v>20060410</v>
      </c>
      <c r="F615">
        <v>2</v>
      </c>
      <c r="G615" t="s">
        <v>4975</v>
      </c>
      <c r="H615" s="2" t="s">
        <v>134</v>
      </c>
      <c r="I615" t="s">
        <v>564</v>
      </c>
      <c r="J615" t="s">
        <v>6497</v>
      </c>
      <c r="L615">
        <f>IFERROR(INDEX(所属情報!$E:$E,MATCH(男子登録情報!A615,所属情報!$A:$A,0)),"")</f>
        <v>492213</v>
      </c>
      <c r="M615" t="str">
        <f t="shared" si="27"/>
        <v>中尾　維吹 (2)</v>
      </c>
      <c r="N615" t="str">
        <f t="shared" si="28"/>
        <v>ﾅｶｵ ｲﾌﾞｷ</v>
      </c>
      <c r="O615" t="str">
        <f t="shared" si="29"/>
        <v>NAKAO Ibuki (06)</v>
      </c>
      <c r="P615">
        <f>IFERROR(INDEX(リスト!$AE:$AE,MATCH($G615,リスト!$AD:$AD,0)),"")</f>
        <v>28</v>
      </c>
      <c r="Q615" t="str">
        <f>IFERROR(INDEX(リスト!$AH:$AH,MATCH($J615,リスト!$AG:$AG,0)),"")</f>
        <v>JPN</v>
      </c>
      <c r="R615" s="118" t="str">
        <f>IF($B615="","",TEXT(RIGHT($E615,6)*1000+COUNTIF($E$2:$E615,$E615),"000000000"))</f>
        <v>060410002</v>
      </c>
    </row>
    <row r="616" spans="1:18" customFormat="1" x14ac:dyDescent="0.45">
      <c r="A616" t="s">
        <v>336</v>
      </c>
      <c r="B616">
        <v>615</v>
      </c>
      <c r="C616" t="s">
        <v>5361</v>
      </c>
      <c r="D616" t="s">
        <v>5362</v>
      </c>
      <c r="E616">
        <v>20060611</v>
      </c>
      <c r="F616">
        <v>2</v>
      </c>
      <c r="G616" t="s">
        <v>4984</v>
      </c>
      <c r="H616" s="2" t="s">
        <v>151</v>
      </c>
      <c r="I616" t="s">
        <v>201</v>
      </c>
      <c r="J616" t="s">
        <v>6497</v>
      </c>
      <c r="L616">
        <f>IFERROR(INDEX(所属情報!$E:$E,MATCH(男子登録情報!A616,所属情報!$A:$A,0)),"")</f>
        <v>492213</v>
      </c>
      <c r="M616" t="str">
        <f t="shared" si="27"/>
        <v>吉田　陽心 (2)</v>
      </c>
      <c r="N616" t="str">
        <f t="shared" si="28"/>
        <v>ﾖｼﾀﾞ ﾊﾙﾄ</v>
      </c>
      <c r="O616" t="str">
        <f t="shared" si="29"/>
        <v>YOSHIDA Haruto (06)</v>
      </c>
      <c r="P616">
        <f>IFERROR(INDEX(リスト!$AE:$AE,MATCH($G616,リスト!$AD:$AD,0)),"")</f>
        <v>49</v>
      </c>
      <c r="Q616" t="str">
        <f>IFERROR(INDEX(リスト!$AH:$AH,MATCH($J616,リスト!$AG:$AG,0)),"")</f>
        <v>JPN</v>
      </c>
      <c r="R616" s="118" t="str">
        <f>IF($B616="","",TEXT(RIGHT($E616,6)*1000+COUNTIF($E$2:$E616,$E616),"000000000"))</f>
        <v>060611003</v>
      </c>
    </row>
    <row r="617" spans="1:18" customFormat="1" x14ac:dyDescent="0.45">
      <c r="A617" t="s">
        <v>336</v>
      </c>
      <c r="B617">
        <v>616</v>
      </c>
      <c r="C617" t="s">
        <v>5363</v>
      </c>
      <c r="D617" t="s">
        <v>5364</v>
      </c>
      <c r="E617">
        <v>20060429</v>
      </c>
      <c r="F617">
        <v>2</v>
      </c>
      <c r="G617" t="s">
        <v>4975</v>
      </c>
      <c r="H617" s="2" t="s">
        <v>66</v>
      </c>
      <c r="I617" t="s">
        <v>7036</v>
      </c>
      <c r="J617" t="s">
        <v>6497</v>
      </c>
      <c r="L617">
        <f>IFERROR(INDEX(所属情報!$E:$E,MATCH(男子登録情報!A617,所属情報!$A:$A,0)),"")</f>
        <v>492213</v>
      </c>
      <c r="M617" t="str">
        <f t="shared" si="27"/>
        <v>藤原　悠世 (2)</v>
      </c>
      <c r="N617" t="str">
        <f t="shared" si="28"/>
        <v>ﾌｼﾞﾜﾗ ﾕｳｾ</v>
      </c>
      <c r="O617" t="str">
        <f t="shared" si="29"/>
        <v>FUJIWARA Yuse (06)</v>
      </c>
      <c r="P617">
        <f>IFERROR(INDEX(リスト!$AE:$AE,MATCH($G617,リスト!$AD:$AD,0)),"")</f>
        <v>28</v>
      </c>
      <c r="Q617" t="str">
        <f>IFERROR(INDEX(リスト!$AH:$AH,MATCH($J617,リスト!$AG:$AG,0)),"")</f>
        <v>JPN</v>
      </c>
      <c r="R617" s="118" t="str">
        <f>IF($B617="","",TEXT(RIGHT($E617,6)*1000+COUNTIF($E$2:$E617,$E617),"000000000"))</f>
        <v>060429001</v>
      </c>
    </row>
    <row r="618" spans="1:18" customFormat="1" x14ac:dyDescent="0.45">
      <c r="A618" t="s">
        <v>336</v>
      </c>
      <c r="B618">
        <v>617</v>
      </c>
      <c r="C618" t="s">
        <v>5365</v>
      </c>
      <c r="D618" t="s">
        <v>5366</v>
      </c>
      <c r="E618">
        <v>20060816</v>
      </c>
      <c r="F618">
        <v>2</v>
      </c>
      <c r="G618" t="s">
        <v>4990</v>
      </c>
      <c r="H618" s="2" t="s">
        <v>328</v>
      </c>
      <c r="I618" t="s">
        <v>462</v>
      </c>
      <c r="J618" t="s">
        <v>6497</v>
      </c>
      <c r="L618">
        <f>IFERROR(INDEX(所属情報!$E:$E,MATCH(男子登録情報!A618,所属情報!$A:$A,0)),"")</f>
        <v>492213</v>
      </c>
      <c r="M618" t="str">
        <f t="shared" si="27"/>
        <v>藤井　健心 (2)</v>
      </c>
      <c r="N618" t="str">
        <f t="shared" si="28"/>
        <v>ﾌｼﾞｲ ｹﾝｼﾝ</v>
      </c>
      <c r="O618" t="str">
        <f t="shared" si="29"/>
        <v>FUJII Kenshin (06)</v>
      </c>
      <c r="P618">
        <f>IFERROR(INDEX(リスト!$AE:$AE,MATCH($G618,リスト!$AD:$AD,0)),"")</f>
        <v>35</v>
      </c>
      <c r="Q618" t="str">
        <f>IFERROR(INDEX(リスト!$AH:$AH,MATCH($J618,リスト!$AG:$AG,0)),"")</f>
        <v>JPN</v>
      </c>
      <c r="R618" s="118" t="str">
        <f>IF($B618="","",TEXT(RIGHT($E618,6)*1000+COUNTIF($E$2:$E618,$E618),"000000000"))</f>
        <v>060816001</v>
      </c>
    </row>
    <row r="619" spans="1:18" customFormat="1" x14ac:dyDescent="0.45">
      <c r="A619" t="s">
        <v>336</v>
      </c>
      <c r="B619">
        <v>618</v>
      </c>
      <c r="C619" t="s">
        <v>5367</v>
      </c>
      <c r="D619" t="s">
        <v>5368</v>
      </c>
      <c r="E619">
        <v>20060922</v>
      </c>
      <c r="F619">
        <v>2</v>
      </c>
      <c r="G619" t="s">
        <v>4990</v>
      </c>
      <c r="H619" s="2" t="s">
        <v>264</v>
      </c>
      <c r="I619" t="s">
        <v>216</v>
      </c>
      <c r="J619" t="s">
        <v>6497</v>
      </c>
      <c r="L619">
        <f>IFERROR(INDEX(所属情報!$E:$E,MATCH(男子登録情報!A619,所属情報!$A:$A,0)),"")</f>
        <v>492213</v>
      </c>
      <c r="M619" t="str">
        <f t="shared" si="27"/>
        <v>松原　奏真 (2)</v>
      </c>
      <c r="N619" t="str">
        <f t="shared" si="28"/>
        <v>ﾏﾂﾊﾞﾗ ｿｳﾏ</v>
      </c>
      <c r="O619" t="str">
        <f t="shared" si="29"/>
        <v>MATSUBARA Soma (06)</v>
      </c>
      <c r="P619">
        <f>IFERROR(INDEX(リスト!$AE:$AE,MATCH($G619,リスト!$AD:$AD,0)),"")</f>
        <v>35</v>
      </c>
      <c r="Q619" t="str">
        <f>IFERROR(INDEX(リスト!$AH:$AH,MATCH($J619,リスト!$AG:$AG,0)),"")</f>
        <v>JPN</v>
      </c>
      <c r="R619" s="118" t="str">
        <f>IF($B619="","",TEXT(RIGHT($E619,6)*1000+COUNTIF($E$2:$E619,$E619),"000000000"))</f>
        <v>060922001</v>
      </c>
    </row>
    <row r="620" spans="1:18" customFormat="1" x14ac:dyDescent="0.45">
      <c r="A620" t="s">
        <v>336</v>
      </c>
      <c r="B620">
        <v>619</v>
      </c>
      <c r="C620" t="s">
        <v>5369</v>
      </c>
      <c r="D620" t="s">
        <v>5370</v>
      </c>
      <c r="E620">
        <v>20060804</v>
      </c>
      <c r="F620">
        <v>2</v>
      </c>
      <c r="G620" t="s">
        <v>4985</v>
      </c>
      <c r="H620" s="2" t="s">
        <v>81</v>
      </c>
      <c r="I620" t="s">
        <v>57</v>
      </c>
      <c r="J620" t="s">
        <v>6497</v>
      </c>
      <c r="L620">
        <f>IFERROR(INDEX(所属情報!$E:$E,MATCH(男子登録情報!A620,所属情報!$A:$A,0)),"")</f>
        <v>492213</v>
      </c>
      <c r="M620" t="str">
        <f t="shared" si="27"/>
        <v>小林　巧弥 (2)</v>
      </c>
      <c r="N620" t="str">
        <f t="shared" si="28"/>
        <v>ｺﾊﾞﾔｼ ﾀｸﾔ</v>
      </c>
      <c r="O620" t="str">
        <f t="shared" si="29"/>
        <v>KOBAYASHI Takuya (06)</v>
      </c>
      <c r="P620">
        <f>IFERROR(INDEX(リスト!$AE:$AE,MATCH($G620,リスト!$AD:$AD,0)),"")</f>
        <v>22</v>
      </c>
      <c r="Q620" t="str">
        <f>IFERROR(INDEX(リスト!$AH:$AH,MATCH($J620,リスト!$AG:$AG,0)),"")</f>
        <v>JPN</v>
      </c>
      <c r="R620" s="118" t="str">
        <f>IF($B620="","",TEXT(RIGHT($E620,6)*1000+COUNTIF($E$2:$E620,$E620),"000000000"))</f>
        <v>060804002</v>
      </c>
    </row>
    <row r="621" spans="1:18" customFormat="1" x14ac:dyDescent="0.45">
      <c r="A621" t="s">
        <v>336</v>
      </c>
      <c r="B621">
        <v>620</v>
      </c>
      <c r="C621" t="s">
        <v>5371</v>
      </c>
      <c r="D621" t="s">
        <v>5372</v>
      </c>
      <c r="E621">
        <v>20070101</v>
      </c>
      <c r="F621">
        <v>2</v>
      </c>
      <c r="G621" t="s">
        <v>4975</v>
      </c>
      <c r="H621" s="2" t="s">
        <v>1527</v>
      </c>
      <c r="I621" t="s">
        <v>613</v>
      </c>
      <c r="J621" t="s">
        <v>6497</v>
      </c>
      <c r="L621">
        <f>IFERROR(INDEX(所属情報!$E:$E,MATCH(男子登録情報!A621,所属情報!$A:$A,0)),"")</f>
        <v>492213</v>
      </c>
      <c r="M621" t="str">
        <f t="shared" si="27"/>
        <v>辻田　晴聖 (2)</v>
      </c>
      <c r="N621" t="str">
        <f t="shared" si="28"/>
        <v>ﾂｼﾞﾀ ﾊﾙﾔ</v>
      </c>
      <c r="O621" t="str">
        <f t="shared" si="29"/>
        <v>TSUJITA Haruya (07)</v>
      </c>
      <c r="P621">
        <f>IFERROR(INDEX(リスト!$AE:$AE,MATCH($G621,リスト!$AD:$AD,0)),"")</f>
        <v>28</v>
      </c>
      <c r="Q621" t="str">
        <f>IFERROR(INDEX(リスト!$AH:$AH,MATCH($J621,リスト!$AG:$AG,0)),"")</f>
        <v>JPN</v>
      </c>
      <c r="R621" s="118" t="str">
        <f>IF($B621="","",TEXT(RIGHT($E621,6)*1000+COUNTIF($E$2:$E621,$E621),"000000000"))</f>
        <v>070101001</v>
      </c>
    </row>
    <row r="622" spans="1:18" customFormat="1" x14ac:dyDescent="0.45">
      <c r="A622" t="s">
        <v>336</v>
      </c>
      <c r="B622">
        <v>621</v>
      </c>
      <c r="C622" t="s">
        <v>5373</v>
      </c>
      <c r="D622" t="s">
        <v>5374</v>
      </c>
      <c r="E622">
        <v>20070120</v>
      </c>
      <c r="F622">
        <v>2</v>
      </c>
      <c r="G622" t="s">
        <v>4979</v>
      </c>
      <c r="H622" s="2" t="s">
        <v>202</v>
      </c>
      <c r="I622" t="s">
        <v>287</v>
      </c>
      <c r="J622" t="s">
        <v>6497</v>
      </c>
      <c r="L622">
        <f>IFERROR(INDEX(所属情報!$E:$E,MATCH(男子登録情報!A622,所属情報!$A:$A,0)),"")</f>
        <v>492213</v>
      </c>
      <c r="M622" t="str">
        <f t="shared" si="27"/>
        <v>山口　翔真 (2)</v>
      </c>
      <c r="N622" t="str">
        <f t="shared" si="28"/>
        <v>ﾔﾏｸﾞﾁ ｼｮｳﾏ</v>
      </c>
      <c r="O622" t="str">
        <f t="shared" si="29"/>
        <v>YAMAGUCHI Shoma (07)</v>
      </c>
      <c r="P622">
        <f>IFERROR(INDEX(リスト!$AE:$AE,MATCH($G622,リスト!$AD:$AD,0)),"")</f>
        <v>29</v>
      </c>
      <c r="Q622" t="str">
        <f>IFERROR(INDEX(リスト!$AH:$AH,MATCH($J622,リスト!$AG:$AG,0)),"")</f>
        <v>JPN</v>
      </c>
      <c r="R622" s="118" t="str">
        <f>IF($B622="","",TEXT(RIGHT($E622,6)*1000+COUNTIF($E$2:$E622,$E622),"000000000"))</f>
        <v>070120002</v>
      </c>
    </row>
    <row r="623" spans="1:18" customFormat="1" x14ac:dyDescent="0.45">
      <c r="A623" t="s">
        <v>336</v>
      </c>
      <c r="B623">
        <v>622</v>
      </c>
      <c r="C623" t="s">
        <v>5375</v>
      </c>
      <c r="D623" t="s">
        <v>5376</v>
      </c>
      <c r="E623">
        <v>20060611</v>
      </c>
      <c r="F623">
        <v>2</v>
      </c>
      <c r="G623" t="s">
        <v>4984</v>
      </c>
      <c r="H623" s="2" t="s">
        <v>7037</v>
      </c>
      <c r="I623" t="s">
        <v>306</v>
      </c>
      <c r="J623" t="s">
        <v>6497</v>
      </c>
      <c r="L623">
        <f>IFERROR(INDEX(所属情報!$E:$E,MATCH(男子登録情報!A623,所属情報!$A:$A,0)),"")</f>
        <v>492213</v>
      </c>
      <c r="M623" t="str">
        <f t="shared" si="27"/>
        <v>長田　泰雅 (2)</v>
      </c>
      <c r="N623" t="str">
        <f t="shared" si="28"/>
        <v>ｵｻﾀﾞ ﾀｲｶﾞ</v>
      </c>
      <c r="O623" t="str">
        <f t="shared" si="29"/>
        <v>OSADA Taiga (06)</v>
      </c>
      <c r="P623">
        <f>IFERROR(INDEX(リスト!$AE:$AE,MATCH($G623,リスト!$AD:$AD,0)),"")</f>
        <v>49</v>
      </c>
      <c r="Q623" t="str">
        <f>IFERROR(INDEX(リスト!$AH:$AH,MATCH($J623,リスト!$AG:$AG,0)),"")</f>
        <v>JPN</v>
      </c>
      <c r="R623" s="118" t="str">
        <f>IF($B623="","",TEXT(RIGHT($E623,6)*1000+COUNTIF($E$2:$E623,$E623),"000000000"))</f>
        <v>060611004</v>
      </c>
    </row>
    <row r="624" spans="1:18" customFormat="1" x14ac:dyDescent="0.45">
      <c r="A624" t="s">
        <v>336</v>
      </c>
      <c r="B624">
        <v>623</v>
      </c>
      <c r="C624" t="s">
        <v>5377</v>
      </c>
      <c r="D624" t="s">
        <v>5378</v>
      </c>
      <c r="E624">
        <v>20060918</v>
      </c>
      <c r="F624">
        <v>2</v>
      </c>
      <c r="G624" t="s">
        <v>4984</v>
      </c>
      <c r="H624" s="2" t="s">
        <v>7038</v>
      </c>
      <c r="I624" t="s">
        <v>7039</v>
      </c>
      <c r="J624" t="s">
        <v>6497</v>
      </c>
      <c r="L624">
        <f>IFERROR(INDEX(所属情報!$E:$E,MATCH(男子登録情報!A624,所属情報!$A:$A,0)),"")</f>
        <v>492213</v>
      </c>
      <c r="M624" t="str">
        <f t="shared" si="27"/>
        <v>泉納　力一 (2)</v>
      </c>
      <c r="N624" t="str">
        <f t="shared" si="28"/>
        <v>ｲｽﾞﾉｳ ﾘｲﾁ</v>
      </c>
      <c r="O624" t="str">
        <f t="shared" si="29"/>
        <v>IZUNO Riichi (06)</v>
      </c>
      <c r="P624">
        <f>IFERROR(INDEX(リスト!$AE:$AE,MATCH($G624,リスト!$AD:$AD,0)),"")</f>
        <v>49</v>
      </c>
      <c r="Q624" t="str">
        <f>IFERROR(INDEX(リスト!$AH:$AH,MATCH($J624,リスト!$AG:$AG,0)),"")</f>
        <v>JPN</v>
      </c>
      <c r="R624" s="118" t="str">
        <f>IF($B624="","",TEXT(RIGHT($E624,6)*1000+COUNTIF($E$2:$E624,$E624),"000000000"))</f>
        <v>060918002</v>
      </c>
    </row>
    <row r="625" spans="1:18" customFormat="1" x14ac:dyDescent="0.45">
      <c r="A625" t="s">
        <v>336</v>
      </c>
      <c r="B625">
        <v>624</v>
      </c>
      <c r="C625" t="s">
        <v>5379</v>
      </c>
      <c r="D625" t="s">
        <v>5380</v>
      </c>
      <c r="E625">
        <v>20060531</v>
      </c>
      <c r="F625">
        <v>2</v>
      </c>
      <c r="G625" t="s">
        <v>4984</v>
      </c>
      <c r="H625" s="2" t="s">
        <v>427</v>
      </c>
      <c r="I625" t="s">
        <v>87</v>
      </c>
      <c r="J625" t="s">
        <v>6497</v>
      </c>
      <c r="L625">
        <f>IFERROR(INDEX(所属情報!$E:$E,MATCH(男子登録情報!A625,所属情報!$A:$A,0)),"")</f>
        <v>492213</v>
      </c>
      <c r="M625" t="str">
        <f t="shared" si="27"/>
        <v>中井　智喜 (2)</v>
      </c>
      <c r="N625" t="str">
        <f t="shared" si="28"/>
        <v>ﾅｶｲ ﾄﾓｷ</v>
      </c>
      <c r="O625" t="str">
        <f t="shared" si="29"/>
        <v>NAKAI Tomoki (06)</v>
      </c>
      <c r="P625">
        <f>IFERROR(INDEX(リスト!$AE:$AE,MATCH($G625,リスト!$AD:$AD,0)),"")</f>
        <v>49</v>
      </c>
      <c r="Q625" t="str">
        <f>IFERROR(INDEX(リスト!$AH:$AH,MATCH($J625,リスト!$AG:$AG,0)),"")</f>
        <v>JPN</v>
      </c>
      <c r="R625" s="118" t="str">
        <f>IF($B625="","",TEXT(RIGHT($E625,6)*1000+COUNTIF($E$2:$E625,$E625),"000000000"))</f>
        <v>060531001</v>
      </c>
    </row>
    <row r="626" spans="1:18" customFormat="1" x14ac:dyDescent="0.45">
      <c r="A626" t="s">
        <v>336</v>
      </c>
      <c r="B626">
        <v>625</v>
      </c>
      <c r="C626" t="s">
        <v>5381</v>
      </c>
      <c r="D626" t="s">
        <v>5382</v>
      </c>
      <c r="E626">
        <v>20060430</v>
      </c>
      <c r="F626">
        <v>2</v>
      </c>
      <c r="G626" t="s">
        <v>5202</v>
      </c>
      <c r="H626" s="2" t="s">
        <v>4686</v>
      </c>
      <c r="I626" t="s">
        <v>4591</v>
      </c>
      <c r="J626" t="s">
        <v>6497</v>
      </c>
      <c r="L626">
        <f>IFERROR(INDEX(所属情報!$E:$E,MATCH(男子登録情報!A626,所属情報!$A:$A,0)),"")</f>
        <v>492213</v>
      </c>
      <c r="M626" t="str">
        <f t="shared" si="27"/>
        <v>亀井　瑛太 (2)</v>
      </c>
      <c r="N626" t="str">
        <f t="shared" si="28"/>
        <v>ｶﾒｲ ｴｲﾀ</v>
      </c>
      <c r="O626" t="str">
        <f t="shared" si="29"/>
        <v>KAMEI Eita (06)</v>
      </c>
      <c r="P626">
        <f>IFERROR(INDEX(リスト!$AE:$AE,MATCH($G626,リスト!$AD:$AD,0)),"")</f>
        <v>31</v>
      </c>
      <c r="Q626" t="str">
        <f>IFERROR(INDEX(リスト!$AH:$AH,MATCH($J626,リスト!$AG:$AG,0)),"")</f>
        <v>JPN</v>
      </c>
      <c r="R626" s="118" t="str">
        <f>IF($B626="","",TEXT(RIGHT($E626,6)*1000+COUNTIF($E$2:$E626,$E626),"000000000"))</f>
        <v>060430001</v>
      </c>
    </row>
    <row r="627" spans="1:18" customFormat="1" x14ac:dyDescent="0.45">
      <c r="A627" t="s">
        <v>336</v>
      </c>
      <c r="B627">
        <v>626</v>
      </c>
      <c r="C627" t="s">
        <v>5383</v>
      </c>
      <c r="D627" t="s">
        <v>5384</v>
      </c>
      <c r="E627">
        <v>20060604</v>
      </c>
      <c r="F627">
        <v>2</v>
      </c>
      <c r="G627" t="s">
        <v>4984</v>
      </c>
      <c r="H627" s="2" t="s">
        <v>369</v>
      </c>
      <c r="I627" t="s">
        <v>152</v>
      </c>
      <c r="J627" t="s">
        <v>6497</v>
      </c>
      <c r="L627">
        <f>IFERROR(INDEX(所属情報!$E:$E,MATCH(男子登録情報!A627,所属情報!$A:$A,0)),"")</f>
        <v>492213</v>
      </c>
      <c r="M627" t="str">
        <f t="shared" si="27"/>
        <v>岩崎　陽光 (2)</v>
      </c>
      <c r="N627" t="str">
        <f t="shared" si="28"/>
        <v>ｲﾜｻｷ ﾋｶﾙ</v>
      </c>
      <c r="O627" t="str">
        <f t="shared" si="29"/>
        <v>IWASAKI Hikaru (06)</v>
      </c>
      <c r="P627">
        <f>IFERROR(INDEX(リスト!$AE:$AE,MATCH($G627,リスト!$AD:$AD,0)),"")</f>
        <v>49</v>
      </c>
      <c r="Q627" t="str">
        <f>IFERROR(INDEX(リスト!$AH:$AH,MATCH($J627,リスト!$AG:$AG,0)),"")</f>
        <v>JPN</v>
      </c>
      <c r="R627" s="118" t="str">
        <f>IF($B627="","",TEXT(RIGHT($E627,6)*1000+COUNTIF($E$2:$E627,$E627),"000000000"))</f>
        <v>060604002</v>
      </c>
    </row>
    <row r="628" spans="1:18" customFormat="1" x14ac:dyDescent="0.45">
      <c r="A628" t="s">
        <v>336</v>
      </c>
      <c r="B628">
        <v>627</v>
      </c>
      <c r="C628" t="s">
        <v>5385</v>
      </c>
      <c r="D628" t="s">
        <v>5386</v>
      </c>
      <c r="E628">
        <v>20060923</v>
      </c>
      <c r="F628">
        <v>2</v>
      </c>
      <c r="G628" t="s">
        <v>4984</v>
      </c>
      <c r="H628" s="2" t="s">
        <v>339</v>
      </c>
      <c r="I628" t="s">
        <v>7040</v>
      </c>
      <c r="J628" t="s">
        <v>6497</v>
      </c>
      <c r="L628">
        <f>IFERROR(INDEX(所属情報!$E:$E,MATCH(男子登録情報!A628,所属情報!$A:$A,0)),"")</f>
        <v>492213</v>
      </c>
      <c r="M628" t="str">
        <f t="shared" si="27"/>
        <v>武田　幸和 (2)</v>
      </c>
      <c r="N628" t="str">
        <f t="shared" si="28"/>
        <v>ﾀｹﾀﾞ ﾕｷｶｽﾞ</v>
      </c>
      <c r="O628" t="str">
        <f t="shared" si="29"/>
        <v>TAKEDA Yukikazu (06)</v>
      </c>
      <c r="P628">
        <f>IFERROR(INDEX(リスト!$AE:$AE,MATCH($G628,リスト!$AD:$AD,0)),"")</f>
        <v>49</v>
      </c>
      <c r="Q628" t="str">
        <f>IFERROR(INDEX(リスト!$AH:$AH,MATCH($J628,リスト!$AG:$AG,0)),"")</f>
        <v>JPN</v>
      </c>
      <c r="R628" s="118" t="str">
        <f>IF($B628="","",TEXT(RIGHT($E628,6)*1000+COUNTIF($E$2:$E628,$E628),"000000000"))</f>
        <v>060923001</v>
      </c>
    </row>
    <row r="629" spans="1:18" customFormat="1" x14ac:dyDescent="0.45">
      <c r="A629" t="s">
        <v>336</v>
      </c>
      <c r="B629">
        <v>628</v>
      </c>
      <c r="C629" t="s">
        <v>5387</v>
      </c>
      <c r="D629" t="s">
        <v>5388</v>
      </c>
      <c r="E629">
        <v>20060210</v>
      </c>
      <c r="F629">
        <v>2</v>
      </c>
      <c r="G629" t="s">
        <v>4984</v>
      </c>
      <c r="H629" s="2" t="s">
        <v>52</v>
      </c>
      <c r="I629" t="s">
        <v>28</v>
      </c>
      <c r="J629" t="s">
        <v>6497</v>
      </c>
      <c r="L629">
        <f>IFERROR(INDEX(所属情報!$E:$E,MATCH(男子登録情報!A629,所属情報!$A:$A,0)),"")</f>
        <v>492213</v>
      </c>
      <c r="M629" t="str">
        <f t="shared" si="27"/>
        <v>伊藤　慶輔 (2)</v>
      </c>
      <c r="N629" t="str">
        <f t="shared" si="28"/>
        <v>ｲﾄｳ ｹｲｽｹ</v>
      </c>
      <c r="O629" t="str">
        <f t="shared" si="29"/>
        <v>ITO Keisuke (06)</v>
      </c>
      <c r="P629">
        <f>IFERROR(INDEX(リスト!$AE:$AE,MATCH($G629,リスト!$AD:$AD,0)),"")</f>
        <v>49</v>
      </c>
      <c r="Q629" t="str">
        <f>IFERROR(INDEX(リスト!$AH:$AH,MATCH($J629,リスト!$AG:$AG,0)),"")</f>
        <v>JPN</v>
      </c>
      <c r="R629" s="118" t="str">
        <f>IF($B629="","",TEXT(RIGHT($E629,6)*1000+COUNTIF($E$2:$E629,$E629),"000000000"))</f>
        <v>060210001</v>
      </c>
    </row>
    <row r="630" spans="1:18" customFormat="1" x14ac:dyDescent="0.45">
      <c r="A630" t="s">
        <v>336</v>
      </c>
      <c r="B630">
        <v>629</v>
      </c>
      <c r="C630" t="s">
        <v>5389</v>
      </c>
      <c r="D630" t="s">
        <v>5390</v>
      </c>
      <c r="E630">
        <v>20060406</v>
      </c>
      <c r="F630">
        <v>2</v>
      </c>
      <c r="G630" t="s">
        <v>4984</v>
      </c>
      <c r="H630" s="2" t="s">
        <v>81</v>
      </c>
      <c r="I630" t="s">
        <v>74</v>
      </c>
      <c r="J630" t="s">
        <v>6497</v>
      </c>
      <c r="L630">
        <f>IFERROR(INDEX(所属情報!$E:$E,MATCH(男子登録情報!A630,所属情報!$A:$A,0)),"")</f>
        <v>492213</v>
      </c>
      <c r="M630" t="str">
        <f t="shared" si="27"/>
        <v>小林　優介 (2)</v>
      </c>
      <c r="N630" t="str">
        <f t="shared" si="28"/>
        <v>ｺﾊﾞﾔｼ ﾕｳｽｹ</v>
      </c>
      <c r="O630" t="str">
        <f t="shared" si="29"/>
        <v>KOBAYASHI Yusuke (06)</v>
      </c>
      <c r="P630">
        <f>IFERROR(INDEX(リスト!$AE:$AE,MATCH($G630,リスト!$AD:$AD,0)),"")</f>
        <v>49</v>
      </c>
      <c r="Q630" t="str">
        <f>IFERROR(INDEX(リスト!$AH:$AH,MATCH($J630,リスト!$AG:$AG,0)),"")</f>
        <v>JPN</v>
      </c>
      <c r="R630" s="118" t="str">
        <f>IF($B630="","",TEXT(RIGHT($E630,6)*1000+COUNTIF($E$2:$E630,$E630),"000000000"))</f>
        <v>060406001</v>
      </c>
    </row>
    <row r="631" spans="1:18" customFormat="1" x14ac:dyDescent="0.45">
      <c r="A631" t="s">
        <v>336</v>
      </c>
      <c r="B631">
        <v>630</v>
      </c>
      <c r="C631" t="s">
        <v>5391</v>
      </c>
      <c r="D631" t="s">
        <v>5392</v>
      </c>
      <c r="E631">
        <v>20060923</v>
      </c>
      <c r="F631">
        <v>2</v>
      </c>
      <c r="G631" t="s">
        <v>4984</v>
      </c>
      <c r="H631" s="2" t="s">
        <v>372</v>
      </c>
      <c r="I631" t="s">
        <v>129</v>
      </c>
      <c r="J631" t="s">
        <v>6497</v>
      </c>
      <c r="L631">
        <f>IFERROR(INDEX(所属情報!$E:$E,MATCH(男子登録情報!A631,所属情報!$A:$A,0)),"")</f>
        <v>492213</v>
      </c>
      <c r="M631" t="str">
        <f t="shared" si="27"/>
        <v>丸山　洸星 (2)</v>
      </c>
      <c r="N631" t="str">
        <f t="shared" si="28"/>
        <v>ﾏﾙﾔﾏ ｺｳｾｲ</v>
      </c>
      <c r="O631" t="str">
        <f t="shared" si="29"/>
        <v>MARUYAMA Kosei (06)</v>
      </c>
      <c r="P631">
        <f>IFERROR(INDEX(リスト!$AE:$AE,MATCH($G631,リスト!$AD:$AD,0)),"")</f>
        <v>49</v>
      </c>
      <c r="Q631" t="str">
        <f>IFERROR(INDEX(リスト!$AH:$AH,MATCH($J631,リスト!$AG:$AG,0)),"")</f>
        <v>JPN</v>
      </c>
      <c r="R631" s="118" t="str">
        <f>IF($B631="","",TEXT(RIGHT($E631,6)*1000+COUNTIF($E$2:$E631,$E631),"000000000"))</f>
        <v>060923002</v>
      </c>
    </row>
    <row r="632" spans="1:18" customFormat="1" x14ac:dyDescent="0.45">
      <c r="A632" t="s">
        <v>336</v>
      </c>
      <c r="B632">
        <v>631</v>
      </c>
      <c r="C632" t="s">
        <v>5393</v>
      </c>
      <c r="D632" t="s">
        <v>5394</v>
      </c>
      <c r="E632">
        <v>20060828</v>
      </c>
      <c r="F632">
        <v>2</v>
      </c>
      <c r="G632" t="s">
        <v>4984</v>
      </c>
      <c r="H632" s="2" t="s">
        <v>7041</v>
      </c>
      <c r="I632" t="s">
        <v>71</v>
      </c>
      <c r="J632" t="s">
        <v>6497</v>
      </c>
      <c r="L632">
        <f>IFERROR(INDEX(所属情報!$E:$E,MATCH(男子登録情報!A632,所属情報!$A:$A,0)),"")</f>
        <v>492213</v>
      </c>
      <c r="M632" t="str">
        <f t="shared" si="27"/>
        <v>山原　颯太 (2)</v>
      </c>
      <c r="N632" t="str">
        <f t="shared" si="28"/>
        <v>ﾔﾏﾊﾗ ｿｳﾀ</v>
      </c>
      <c r="O632" t="str">
        <f t="shared" si="29"/>
        <v>YAMAHARA Sota (06)</v>
      </c>
      <c r="P632">
        <f>IFERROR(INDEX(リスト!$AE:$AE,MATCH($G632,リスト!$AD:$AD,0)),"")</f>
        <v>49</v>
      </c>
      <c r="Q632" t="str">
        <f>IFERROR(INDEX(リスト!$AH:$AH,MATCH($J632,リスト!$AG:$AG,0)),"")</f>
        <v>JPN</v>
      </c>
      <c r="R632" s="118" t="str">
        <f>IF($B632="","",TEXT(RIGHT($E632,6)*1000+COUNTIF($E$2:$E632,$E632),"000000000"))</f>
        <v>060828002</v>
      </c>
    </row>
    <row r="633" spans="1:18" customFormat="1" x14ac:dyDescent="0.45">
      <c r="A633" t="s">
        <v>336</v>
      </c>
      <c r="B633">
        <v>632</v>
      </c>
      <c r="C633" t="s">
        <v>5395</v>
      </c>
      <c r="D633" t="s">
        <v>5396</v>
      </c>
      <c r="E633">
        <v>20061127</v>
      </c>
      <c r="F633">
        <v>2</v>
      </c>
      <c r="G633" t="s">
        <v>4984</v>
      </c>
      <c r="H633" s="2" t="s">
        <v>7042</v>
      </c>
      <c r="I633" t="s">
        <v>431</v>
      </c>
      <c r="J633" t="s">
        <v>6497</v>
      </c>
      <c r="L633">
        <f>IFERROR(INDEX(所属情報!$E:$E,MATCH(男子登録情報!A633,所属情報!$A:$A,0)),"")</f>
        <v>492213</v>
      </c>
      <c r="M633" t="str">
        <f t="shared" si="27"/>
        <v>小松　怜央 (2)</v>
      </c>
      <c r="N633" t="str">
        <f t="shared" si="28"/>
        <v>ｺﾏﾂ ﾚｵ</v>
      </c>
      <c r="O633" t="str">
        <f t="shared" si="29"/>
        <v>KOMATSU Reo (06)</v>
      </c>
      <c r="P633">
        <f>IFERROR(INDEX(リスト!$AE:$AE,MATCH($G633,リスト!$AD:$AD,0)),"")</f>
        <v>49</v>
      </c>
      <c r="Q633" t="str">
        <f>IFERROR(INDEX(リスト!$AH:$AH,MATCH($J633,リスト!$AG:$AG,0)),"")</f>
        <v>JPN</v>
      </c>
      <c r="R633" s="118" t="str">
        <f>IF($B633="","",TEXT(RIGHT($E633,6)*1000+COUNTIF($E$2:$E633,$E633),"000000000"))</f>
        <v>061127001</v>
      </c>
    </row>
    <row r="634" spans="1:18" customFormat="1" x14ac:dyDescent="0.45">
      <c r="A634" t="s">
        <v>479</v>
      </c>
      <c r="B634">
        <v>633</v>
      </c>
      <c r="C634" t="s">
        <v>730</v>
      </c>
      <c r="D634" t="s">
        <v>731</v>
      </c>
      <c r="E634">
        <v>20021005</v>
      </c>
      <c r="F634" t="s">
        <v>381</v>
      </c>
      <c r="G634" t="s">
        <v>5099</v>
      </c>
      <c r="H634" s="2" t="s">
        <v>646</v>
      </c>
      <c r="I634" t="s">
        <v>129</v>
      </c>
      <c r="J634" t="s">
        <v>6497</v>
      </c>
      <c r="L634">
        <f>IFERROR(INDEX(所属情報!$E:$E,MATCH(男子登録情報!A634,所属情報!$A:$A,0)),"")</f>
        <v>490053</v>
      </c>
      <c r="M634" t="str">
        <f t="shared" si="27"/>
        <v>朝田　康聖 (M2)</v>
      </c>
      <c r="N634" t="str">
        <f t="shared" si="28"/>
        <v>ｱｻﾀﾞ ｺｳｾｲ</v>
      </c>
      <c r="O634" t="str">
        <f t="shared" si="29"/>
        <v>ASADA Kosei (02)</v>
      </c>
      <c r="P634">
        <f>IFERROR(INDEX(リスト!$AE:$AE,MATCH($G634,リスト!$AD:$AD,0)),"")</f>
        <v>21</v>
      </c>
      <c r="Q634" t="str">
        <f>IFERROR(INDEX(リスト!$AH:$AH,MATCH($J634,リスト!$AG:$AG,0)),"")</f>
        <v>JPN</v>
      </c>
      <c r="R634" s="118" t="str">
        <f>IF($B634="","",TEXT(RIGHT($E634,6)*1000+COUNTIF($E$2:$E634,$E634),"000000000"))</f>
        <v>021005001</v>
      </c>
    </row>
    <row r="635" spans="1:18" customFormat="1" x14ac:dyDescent="0.45">
      <c r="A635" t="s">
        <v>479</v>
      </c>
      <c r="B635">
        <v>634</v>
      </c>
      <c r="C635" t="s">
        <v>5397</v>
      </c>
      <c r="D635" t="s">
        <v>5398</v>
      </c>
      <c r="E635">
        <v>20020924</v>
      </c>
      <c r="F635" t="s">
        <v>381</v>
      </c>
      <c r="G635" t="s">
        <v>4976</v>
      </c>
      <c r="H635" s="2" t="s">
        <v>7043</v>
      </c>
      <c r="I635" t="s">
        <v>171</v>
      </c>
      <c r="J635" t="s">
        <v>6497</v>
      </c>
      <c r="L635">
        <f>IFERROR(INDEX(所属情報!$E:$E,MATCH(男子登録情報!A635,所属情報!$A:$A,0)),"")</f>
        <v>490053</v>
      </c>
      <c r="M635" t="str">
        <f t="shared" si="27"/>
        <v>伊左治　優斗 (M2)</v>
      </c>
      <c r="N635" t="str">
        <f t="shared" si="28"/>
        <v>ｲｻｼﾞ ﾕｳﾄ</v>
      </c>
      <c r="O635" t="str">
        <f t="shared" si="29"/>
        <v>ISAJI Yuto (02)</v>
      </c>
      <c r="P635">
        <f>IFERROR(INDEX(リスト!$AE:$AE,MATCH($G635,リスト!$AD:$AD,0)),"")</f>
        <v>27</v>
      </c>
      <c r="Q635" t="str">
        <f>IFERROR(INDEX(リスト!$AH:$AH,MATCH($J635,リスト!$AG:$AG,0)),"")</f>
        <v>JPN</v>
      </c>
      <c r="R635" s="118" t="str">
        <f>IF($B635="","",TEXT(RIGHT($E635,6)*1000+COUNTIF($E$2:$E635,$E635),"000000000"))</f>
        <v>020924001</v>
      </c>
    </row>
    <row r="636" spans="1:18" customFormat="1" x14ac:dyDescent="0.45">
      <c r="A636" t="s">
        <v>479</v>
      </c>
      <c r="B636">
        <v>635</v>
      </c>
      <c r="C636" t="s">
        <v>732</v>
      </c>
      <c r="D636" t="s">
        <v>733</v>
      </c>
      <c r="E636">
        <v>20021002</v>
      </c>
      <c r="F636" t="s">
        <v>381</v>
      </c>
      <c r="G636" t="s">
        <v>4975</v>
      </c>
      <c r="H636" s="2" t="s">
        <v>475</v>
      </c>
      <c r="I636" t="s">
        <v>42</v>
      </c>
      <c r="J636" t="s">
        <v>6497</v>
      </c>
      <c r="L636">
        <f>IFERROR(INDEX(所属情報!$E:$E,MATCH(男子登録情報!A636,所属情報!$A:$A,0)),"")</f>
        <v>490053</v>
      </c>
      <c r="M636" t="str">
        <f t="shared" si="27"/>
        <v>島田　拓実 (M2)</v>
      </c>
      <c r="N636" t="str">
        <f t="shared" si="28"/>
        <v>ｼﾏﾀﾞ ﾀｸﾐ</v>
      </c>
      <c r="O636" t="str">
        <f t="shared" si="29"/>
        <v>SHIMADA Takumi (02)</v>
      </c>
      <c r="P636">
        <f>IFERROR(INDEX(リスト!$AE:$AE,MATCH($G636,リスト!$AD:$AD,0)),"")</f>
        <v>28</v>
      </c>
      <c r="Q636" t="str">
        <f>IFERROR(INDEX(リスト!$AH:$AH,MATCH($J636,リスト!$AG:$AG,0)),"")</f>
        <v>JPN</v>
      </c>
      <c r="R636" s="118" t="str">
        <f>IF($B636="","",TEXT(RIGHT($E636,6)*1000+COUNTIF($E$2:$E636,$E636),"000000000"))</f>
        <v>021002001</v>
      </c>
    </row>
    <row r="637" spans="1:18" customFormat="1" x14ac:dyDescent="0.45">
      <c r="A637" t="s">
        <v>479</v>
      </c>
      <c r="B637">
        <v>636</v>
      </c>
      <c r="C637" t="s">
        <v>1682</v>
      </c>
      <c r="D637" t="s">
        <v>734</v>
      </c>
      <c r="E637">
        <v>20020629</v>
      </c>
      <c r="F637" t="s">
        <v>381</v>
      </c>
      <c r="G637" t="s">
        <v>5031</v>
      </c>
      <c r="H637" s="2" t="s">
        <v>735</v>
      </c>
      <c r="I637" t="s">
        <v>87</v>
      </c>
      <c r="J637" t="s">
        <v>6497</v>
      </c>
      <c r="L637">
        <f>IFERROR(INDEX(所属情報!$E:$E,MATCH(男子登録情報!A637,所属情報!$A:$A,0)),"")</f>
        <v>490053</v>
      </c>
      <c r="M637" t="str">
        <f t="shared" si="27"/>
        <v>福﨑　友喜 (M2)</v>
      </c>
      <c r="N637" t="str">
        <f t="shared" si="28"/>
        <v>ﾌｸｻﾞｷ ﾄﾓｷ</v>
      </c>
      <c r="O637" t="str">
        <f t="shared" si="29"/>
        <v>FUKUZAKI Tomoki (02)</v>
      </c>
      <c r="P637">
        <f>IFERROR(INDEX(リスト!$AE:$AE,MATCH($G637,リスト!$AD:$AD,0)),"")</f>
        <v>37</v>
      </c>
      <c r="Q637" t="str">
        <f>IFERROR(INDEX(リスト!$AH:$AH,MATCH($J637,リスト!$AG:$AG,0)),"")</f>
        <v>JPN</v>
      </c>
      <c r="R637" s="118" t="str">
        <f>IF($B637="","",TEXT(RIGHT($E637,6)*1000+COUNTIF($E$2:$E637,$E637),"000000000"))</f>
        <v>020629001</v>
      </c>
    </row>
    <row r="638" spans="1:18" customFormat="1" x14ac:dyDescent="0.45">
      <c r="A638" t="s">
        <v>479</v>
      </c>
      <c r="B638">
        <v>637</v>
      </c>
      <c r="C638" t="s">
        <v>1683</v>
      </c>
      <c r="D638" t="s">
        <v>1684</v>
      </c>
      <c r="E638">
        <v>20020919</v>
      </c>
      <c r="F638" t="s">
        <v>381</v>
      </c>
      <c r="G638" t="s">
        <v>4976</v>
      </c>
      <c r="H638" s="2" t="s">
        <v>151</v>
      </c>
      <c r="I638" t="s">
        <v>126</v>
      </c>
      <c r="J638" t="s">
        <v>6497</v>
      </c>
      <c r="L638">
        <f>IFERROR(INDEX(所属情報!$E:$E,MATCH(男子登録情報!A638,所属情報!$A:$A,0)),"")</f>
        <v>490053</v>
      </c>
      <c r="M638" t="str">
        <f t="shared" si="27"/>
        <v>吉田　健太郎 (M2)</v>
      </c>
      <c r="N638" t="str">
        <f t="shared" si="28"/>
        <v>ﾖｼﾀﾞ ｹﾝﾀﾛｳ</v>
      </c>
      <c r="O638" t="str">
        <f t="shared" si="29"/>
        <v>YOSHIDA Kentaro (02)</v>
      </c>
      <c r="P638">
        <f>IFERROR(INDEX(リスト!$AE:$AE,MATCH($G638,リスト!$AD:$AD,0)),"")</f>
        <v>27</v>
      </c>
      <c r="Q638" t="str">
        <f>IFERROR(INDEX(リスト!$AH:$AH,MATCH($J638,リスト!$AG:$AG,0)),"")</f>
        <v>JPN</v>
      </c>
      <c r="R638" s="118" t="str">
        <f>IF($B638="","",TEXT(RIGHT($E638,6)*1000+COUNTIF($E$2:$E638,$E638),"000000000"))</f>
        <v>020919001</v>
      </c>
    </row>
    <row r="639" spans="1:18" customFormat="1" x14ac:dyDescent="0.45">
      <c r="A639" t="s">
        <v>479</v>
      </c>
      <c r="B639">
        <v>638</v>
      </c>
      <c r="C639" t="s">
        <v>1685</v>
      </c>
      <c r="D639" t="s">
        <v>1686</v>
      </c>
      <c r="E639">
        <v>20030806</v>
      </c>
      <c r="F639" t="s">
        <v>140</v>
      </c>
      <c r="G639" t="s">
        <v>4975</v>
      </c>
      <c r="H639" s="2" t="s">
        <v>425</v>
      </c>
      <c r="I639" t="s">
        <v>1659</v>
      </c>
      <c r="J639" t="s">
        <v>6497</v>
      </c>
      <c r="L639">
        <f>IFERROR(INDEX(所属情報!$E:$E,MATCH(男子登録情報!A639,所属情報!$A:$A,0)),"")</f>
        <v>490053</v>
      </c>
      <c r="M639" t="str">
        <f t="shared" si="27"/>
        <v>菅野　壱心 (M1)</v>
      </c>
      <c r="N639" t="str">
        <f t="shared" si="28"/>
        <v>ｶﾝﾉ ｲｯｼﾝ</v>
      </c>
      <c r="O639" t="str">
        <f t="shared" si="29"/>
        <v>KANNO Isshin (03)</v>
      </c>
      <c r="P639">
        <f>IFERROR(INDEX(リスト!$AE:$AE,MATCH($G639,リスト!$AD:$AD,0)),"")</f>
        <v>28</v>
      </c>
      <c r="Q639" t="str">
        <f>IFERROR(INDEX(リスト!$AH:$AH,MATCH($J639,リスト!$AG:$AG,0)),"")</f>
        <v>JPN</v>
      </c>
      <c r="R639" s="118" t="str">
        <f>IF($B639="","",TEXT(RIGHT($E639,6)*1000+COUNTIF($E$2:$E639,$E639),"000000000"))</f>
        <v>030806001</v>
      </c>
    </row>
    <row r="640" spans="1:18" customFormat="1" x14ac:dyDescent="0.45">
      <c r="A640" t="s">
        <v>479</v>
      </c>
      <c r="B640">
        <v>639</v>
      </c>
      <c r="C640" t="s">
        <v>1687</v>
      </c>
      <c r="D640" t="s">
        <v>1688</v>
      </c>
      <c r="E640">
        <v>20030717</v>
      </c>
      <c r="F640" t="s">
        <v>140</v>
      </c>
      <c r="G640" t="s">
        <v>4979</v>
      </c>
      <c r="H640" s="2" t="s">
        <v>643</v>
      </c>
      <c r="I640" t="s">
        <v>1689</v>
      </c>
      <c r="J640" t="s">
        <v>6497</v>
      </c>
      <c r="L640">
        <f>IFERROR(INDEX(所属情報!$E:$E,MATCH(男子登録情報!A640,所属情報!$A:$A,0)),"")</f>
        <v>490053</v>
      </c>
      <c r="M640" t="str">
        <f t="shared" si="27"/>
        <v>西本　統士 (M1)</v>
      </c>
      <c r="N640" t="str">
        <f t="shared" si="28"/>
        <v>ﾆｼﾓﾄ ﾄｳｼﾞ</v>
      </c>
      <c r="O640" t="str">
        <f t="shared" si="29"/>
        <v>NISHIMOTO Toji (03)</v>
      </c>
      <c r="P640">
        <f>IFERROR(INDEX(リスト!$AE:$AE,MATCH($G640,リスト!$AD:$AD,0)),"")</f>
        <v>29</v>
      </c>
      <c r="Q640" t="str">
        <f>IFERROR(INDEX(リスト!$AH:$AH,MATCH($J640,リスト!$AG:$AG,0)),"")</f>
        <v>JPN</v>
      </c>
      <c r="R640" s="118" t="str">
        <f>IF($B640="","",TEXT(RIGHT($E640,6)*1000+COUNTIF($E$2:$E640,$E640),"000000000"))</f>
        <v>030717001</v>
      </c>
    </row>
    <row r="641" spans="1:18" customFormat="1" x14ac:dyDescent="0.45">
      <c r="A641" t="s">
        <v>479</v>
      </c>
      <c r="B641">
        <v>640</v>
      </c>
      <c r="C641" t="s">
        <v>1992</v>
      </c>
      <c r="D641" t="s">
        <v>1993</v>
      </c>
      <c r="E641">
        <v>20050308</v>
      </c>
      <c r="F641">
        <v>4</v>
      </c>
      <c r="G641" t="s">
        <v>4975</v>
      </c>
      <c r="H641" s="2" t="s">
        <v>166</v>
      </c>
      <c r="I641" t="s">
        <v>1994</v>
      </c>
      <c r="J641" t="s">
        <v>6497</v>
      </c>
      <c r="L641">
        <f>IFERROR(INDEX(所属情報!$E:$E,MATCH(男子登録情報!A641,所属情報!$A:$A,0)),"")</f>
        <v>490053</v>
      </c>
      <c r="M641" t="str">
        <f t="shared" si="27"/>
        <v>中川　雅樂 (4)</v>
      </c>
      <c r="N641" t="str">
        <f t="shared" si="28"/>
        <v>ﾅｶｶﾞﾜ ｳﾀ</v>
      </c>
      <c r="O641" t="str">
        <f t="shared" si="29"/>
        <v>NAKAGAWA Uta (05)</v>
      </c>
      <c r="P641">
        <f>IFERROR(INDEX(リスト!$AE:$AE,MATCH($G641,リスト!$AD:$AD,0)),"")</f>
        <v>28</v>
      </c>
      <c r="Q641" t="str">
        <f>IFERROR(INDEX(リスト!$AH:$AH,MATCH($J641,リスト!$AG:$AG,0)),"")</f>
        <v>JPN</v>
      </c>
      <c r="R641" s="118" t="str">
        <f>IF($B641="","",TEXT(RIGHT($E641,6)*1000+COUNTIF($E$2:$E641,$E641),"000000000"))</f>
        <v>050308001</v>
      </c>
    </row>
    <row r="642" spans="1:18" customFormat="1" x14ac:dyDescent="0.45">
      <c r="A642" t="s">
        <v>479</v>
      </c>
      <c r="B642">
        <v>641</v>
      </c>
      <c r="C642" t="s">
        <v>1987</v>
      </c>
      <c r="D642" t="s">
        <v>1988</v>
      </c>
      <c r="E642">
        <v>20040413</v>
      </c>
      <c r="F642">
        <v>4</v>
      </c>
      <c r="G642" t="s">
        <v>4975</v>
      </c>
      <c r="H642" s="2" t="s">
        <v>66</v>
      </c>
      <c r="I642" t="s">
        <v>491</v>
      </c>
      <c r="J642" t="s">
        <v>6497</v>
      </c>
      <c r="L642">
        <f>IFERROR(INDEX(所属情報!$E:$E,MATCH(男子登録情報!A642,所属情報!$A:$A,0)),"")</f>
        <v>490053</v>
      </c>
      <c r="M642" t="str">
        <f t="shared" si="27"/>
        <v>藤原　篤弥 (4)</v>
      </c>
      <c r="N642" t="str">
        <f t="shared" si="28"/>
        <v>ﾌｼﾞﾜﾗ ｱﾂﾔ</v>
      </c>
      <c r="O642" t="str">
        <f t="shared" si="29"/>
        <v>FUJIWARA Atsuya (04)</v>
      </c>
      <c r="P642">
        <f>IFERROR(INDEX(リスト!$AE:$AE,MATCH($G642,リスト!$AD:$AD,0)),"")</f>
        <v>28</v>
      </c>
      <c r="Q642" t="str">
        <f>IFERROR(INDEX(リスト!$AH:$AH,MATCH($J642,リスト!$AG:$AG,0)),"")</f>
        <v>JPN</v>
      </c>
      <c r="R642" s="118" t="str">
        <f>IF($B642="","",TEXT(RIGHT($E642,6)*1000+COUNTIF($E$2:$E642,$E642),"000000000"))</f>
        <v>040413001</v>
      </c>
    </row>
    <row r="643" spans="1:18" customFormat="1" x14ac:dyDescent="0.45">
      <c r="A643" t="s">
        <v>479</v>
      </c>
      <c r="B643">
        <v>642</v>
      </c>
      <c r="C643" t="s">
        <v>2422</v>
      </c>
      <c r="D643" t="s">
        <v>2423</v>
      </c>
      <c r="E643">
        <v>20030508</v>
      </c>
      <c r="F643">
        <v>4</v>
      </c>
      <c r="G643" t="s">
        <v>4981</v>
      </c>
      <c r="H643" s="2" t="s">
        <v>66</v>
      </c>
      <c r="I643" t="s">
        <v>2986</v>
      </c>
      <c r="J643" t="s">
        <v>6497</v>
      </c>
      <c r="L643">
        <f>IFERROR(INDEX(所属情報!$E:$E,MATCH(男子登録情報!A643,所属情報!$A:$A,0)),"")</f>
        <v>490053</v>
      </c>
      <c r="M643" t="str">
        <f t="shared" ref="M643:M706" si="30">$C643&amp;" "&amp;"("&amp;$F643&amp;")"</f>
        <v>藤原　想也 (4)</v>
      </c>
      <c r="N643" t="str">
        <f t="shared" ref="N643:N706" si="31">$D643</f>
        <v>ﾌｼﾞﾜﾗ ｿｳﾔ</v>
      </c>
      <c r="O643" t="str">
        <f t="shared" ref="O643:O706" si="32">$H643&amp;" "&amp;$I643&amp;" "&amp;"("&amp;MID($E643,3,2)&amp;")"</f>
        <v>FUJIWARA Soya (03)</v>
      </c>
      <c r="P643">
        <f>IFERROR(INDEX(リスト!$AE:$AE,MATCH($G643,リスト!$AD:$AD,0)),"")</f>
        <v>20</v>
      </c>
      <c r="Q643" t="str">
        <f>IFERROR(INDEX(リスト!$AH:$AH,MATCH($J643,リスト!$AG:$AG,0)),"")</f>
        <v>JPN</v>
      </c>
      <c r="R643" s="118" t="str">
        <f>IF($B643="","",TEXT(RIGHT($E643,6)*1000+COUNTIF($E$2:$E643,$E643),"000000000"))</f>
        <v>030508001</v>
      </c>
    </row>
    <row r="644" spans="1:18" customFormat="1" x14ac:dyDescent="0.45">
      <c r="A644" t="s">
        <v>479</v>
      </c>
      <c r="B644">
        <v>643</v>
      </c>
      <c r="C644" t="s">
        <v>2420</v>
      </c>
      <c r="D644" t="s">
        <v>2421</v>
      </c>
      <c r="E644">
        <v>20040521</v>
      </c>
      <c r="F644">
        <v>4</v>
      </c>
      <c r="G644" t="s">
        <v>4975</v>
      </c>
      <c r="H644" s="2" t="s">
        <v>2985</v>
      </c>
      <c r="I644" t="s">
        <v>35</v>
      </c>
      <c r="J644" t="s">
        <v>6497</v>
      </c>
      <c r="L644">
        <f>IFERROR(INDEX(所属情報!$E:$E,MATCH(男子登録情報!A644,所属情報!$A:$A,0)),"")</f>
        <v>490053</v>
      </c>
      <c r="M644" t="str">
        <f t="shared" si="30"/>
        <v>古阪　優樹 (4)</v>
      </c>
      <c r="N644" t="str">
        <f t="shared" si="31"/>
        <v>ﾌﾙｻｶ ﾕｳｷ</v>
      </c>
      <c r="O644" t="str">
        <f t="shared" si="32"/>
        <v>FURUSAKA Yuki (04)</v>
      </c>
      <c r="P644">
        <f>IFERROR(INDEX(リスト!$AE:$AE,MATCH($G644,リスト!$AD:$AD,0)),"")</f>
        <v>28</v>
      </c>
      <c r="Q644" t="str">
        <f>IFERROR(INDEX(リスト!$AH:$AH,MATCH($J644,リスト!$AG:$AG,0)),"")</f>
        <v>JPN</v>
      </c>
      <c r="R644" s="118" t="str">
        <f>IF($B644="","",TEXT(RIGHT($E644,6)*1000+COUNTIF($E$2:$E644,$E644),"000000000"))</f>
        <v>040521001</v>
      </c>
    </row>
    <row r="645" spans="1:18" customFormat="1" x14ac:dyDescent="0.45">
      <c r="A645" t="s">
        <v>479</v>
      </c>
      <c r="B645">
        <v>644</v>
      </c>
      <c r="C645" t="s">
        <v>2418</v>
      </c>
      <c r="D645" t="s">
        <v>2419</v>
      </c>
      <c r="E645">
        <v>20041221</v>
      </c>
      <c r="F645">
        <v>4</v>
      </c>
      <c r="G645" t="s">
        <v>4976</v>
      </c>
      <c r="H645" s="2" t="s">
        <v>2984</v>
      </c>
      <c r="I645" t="s">
        <v>95</v>
      </c>
      <c r="J645" t="s">
        <v>6497</v>
      </c>
      <c r="L645">
        <f>IFERROR(INDEX(所属情報!$E:$E,MATCH(男子登録情報!A645,所属情報!$A:$A,0)),"")</f>
        <v>490053</v>
      </c>
      <c r="M645" t="str">
        <f t="shared" si="30"/>
        <v>馬門　孝介 (4)</v>
      </c>
      <c r="N645" t="str">
        <f t="shared" si="31"/>
        <v>ﾏｶﾄﾞ ｺｳｽｹ</v>
      </c>
      <c r="O645" t="str">
        <f t="shared" si="32"/>
        <v>MAKADO Kosuke (04)</v>
      </c>
      <c r="P645">
        <f>IFERROR(INDEX(リスト!$AE:$AE,MATCH($G645,リスト!$AD:$AD,0)),"")</f>
        <v>27</v>
      </c>
      <c r="Q645" t="str">
        <f>IFERROR(INDEX(リスト!$AH:$AH,MATCH($J645,リスト!$AG:$AG,0)),"")</f>
        <v>JPN</v>
      </c>
      <c r="R645" s="118" t="str">
        <f>IF($B645="","",TEXT(RIGHT($E645,6)*1000+COUNTIF($E$2:$E645,$E645),"000000000"))</f>
        <v>041221001</v>
      </c>
    </row>
    <row r="646" spans="1:18" customFormat="1" x14ac:dyDescent="0.45">
      <c r="A646" t="s">
        <v>479</v>
      </c>
      <c r="B646">
        <v>645</v>
      </c>
      <c r="C646" t="s">
        <v>2416</v>
      </c>
      <c r="D646" t="s">
        <v>2417</v>
      </c>
      <c r="E646">
        <v>20041229</v>
      </c>
      <c r="F646">
        <v>4</v>
      </c>
      <c r="G646" t="s">
        <v>4976</v>
      </c>
      <c r="H646" s="2" t="s">
        <v>2983</v>
      </c>
      <c r="I646" t="s">
        <v>302</v>
      </c>
      <c r="J646" t="s">
        <v>6497</v>
      </c>
      <c r="L646">
        <f>IFERROR(INDEX(所属情報!$E:$E,MATCH(男子登録情報!A646,所属情報!$A:$A,0)),"")</f>
        <v>490053</v>
      </c>
      <c r="M646" t="str">
        <f t="shared" si="30"/>
        <v>村川　貫太 (4)</v>
      </c>
      <c r="N646" t="str">
        <f t="shared" si="31"/>
        <v>ﾑﾗｶﾜ ｶﾝﾀ</v>
      </c>
      <c r="O646" t="str">
        <f t="shared" si="32"/>
        <v>MURAKAWA Kanta (04)</v>
      </c>
      <c r="P646">
        <f>IFERROR(INDEX(リスト!$AE:$AE,MATCH($G646,リスト!$AD:$AD,0)),"")</f>
        <v>27</v>
      </c>
      <c r="Q646" t="str">
        <f>IFERROR(INDEX(リスト!$AH:$AH,MATCH($J646,リスト!$AG:$AG,0)),"")</f>
        <v>JPN</v>
      </c>
      <c r="R646" s="118" t="str">
        <f>IF($B646="","",TEXT(RIGHT($E646,6)*1000+COUNTIF($E$2:$E646,$E646),"000000000"))</f>
        <v>041229001</v>
      </c>
    </row>
    <row r="647" spans="1:18" customFormat="1" x14ac:dyDescent="0.45">
      <c r="A647" t="s">
        <v>479</v>
      </c>
      <c r="B647">
        <v>646</v>
      </c>
      <c r="C647" t="s">
        <v>1989</v>
      </c>
      <c r="D647" t="s">
        <v>1990</v>
      </c>
      <c r="E647">
        <v>20040702</v>
      </c>
      <c r="F647">
        <v>4</v>
      </c>
      <c r="G647" t="s">
        <v>4975</v>
      </c>
      <c r="H647" s="2" t="s">
        <v>1991</v>
      </c>
      <c r="I647" t="s">
        <v>147</v>
      </c>
      <c r="J647" t="s">
        <v>6497</v>
      </c>
      <c r="L647">
        <f>IFERROR(INDEX(所属情報!$E:$E,MATCH(男子登録情報!A647,所属情報!$A:$A,0)),"")</f>
        <v>490053</v>
      </c>
      <c r="M647" t="str">
        <f t="shared" si="30"/>
        <v>安富　厳 (4)</v>
      </c>
      <c r="N647" t="str">
        <f t="shared" si="31"/>
        <v>ﾔｽﾄﾐ ｲﾂｷ</v>
      </c>
      <c r="O647" t="str">
        <f t="shared" si="32"/>
        <v>YASUTOMI Itsuki (04)</v>
      </c>
      <c r="P647">
        <f>IFERROR(INDEX(リスト!$AE:$AE,MATCH($G647,リスト!$AD:$AD,0)),"")</f>
        <v>28</v>
      </c>
      <c r="Q647" t="str">
        <f>IFERROR(INDEX(リスト!$AH:$AH,MATCH($J647,リスト!$AG:$AG,0)),"")</f>
        <v>JPN</v>
      </c>
      <c r="R647" s="118" t="str">
        <f>IF($B647="","",TEXT(RIGHT($E647,6)*1000+COUNTIF($E$2:$E647,$E647),"000000000"))</f>
        <v>040702003</v>
      </c>
    </row>
    <row r="648" spans="1:18" customFormat="1" x14ac:dyDescent="0.45">
      <c r="A648" t="s">
        <v>479</v>
      </c>
      <c r="B648">
        <v>647</v>
      </c>
      <c r="C648" t="s">
        <v>3896</v>
      </c>
      <c r="D648" t="s">
        <v>3897</v>
      </c>
      <c r="E648">
        <v>20050627</v>
      </c>
      <c r="F648">
        <v>3</v>
      </c>
      <c r="G648" t="s">
        <v>4976</v>
      </c>
      <c r="H648" s="2" t="s">
        <v>806</v>
      </c>
      <c r="I648" t="s">
        <v>64</v>
      </c>
      <c r="J648" t="s">
        <v>6497</v>
      </c>
      <c r="L648">
        <f>IFERROR(INDEX(所属情報!$E:$E,MATCH(男子登録情報!A648,所属情報!$A:$A,0)),"")</f>
        <v>490053</v>
      </c>
      <c r="M648" t="str">
        <f t="shared" si="30"/>
        <v>浅野　公太 (3)</v>
      </c>
      <c r="N648" t="str">
        <f t="shared" si="31"/>
        <v>ｱｻﾉ ｺｳﾀ</v>
      </c>
      <c r="O648" t="str">
        <f t="shared" si="32"/>
        <v>ASANO Kota (05)</v>
      </c>
      <c r="P648">
        <f>IFERROR(INDEX(リスト!$AE:$AE,MATCH($G648,リスト!$AD:$AD,0)),"")</f>
        <v>27</v>
      </c>
      <c r="Q648" t="str">
        <f>IFERROR(INDEX(リスト!$AH:$AH,MATCH($J648,リスト!$AG:$AG,0)),"")</f>
        <v>JPN</v>
      </c>
      <c r="R648" s="118" t="str">
        <f>IF($B648="","",TEXT(RIGHT($E648,6)*1000+COUNTIF($E$2:$E648,$E648),"000000000"))</f>
        <v>050627001</v>
      </c>
    </row>
    <row r="649" spans="1:18" customFormat="1" x14ac:dyDescent="0.45">
      <c r="A649" t="s">
        <v>479</v>
      </c>
      <c r="B649">
        <v>648</v>
      </c>
      <c r="C649" t="s">
        <v>3908</v>
      </c>
      <c r="D649" t="s">
        <v>3909</v>
      </c>
      <c r="E649">
        <v>20050616</v>
      </c>
      <c r="F649">
        <v>3</v>
      </c>
      <c r="G649" t="s">
        <v>4976</v>
      </c>
      <c r="H649" s="2" t="s">
        <v>4778</v>
      </c>
      <c r="I649" t="s">
        <v>344</v>
      </c>
      <c r="J649" t="s">
        <v>6497</v>
      </c>
      <c r="L649">
        <f>IFERROR(INDEX(所属情報!$E:$E,MATCH(男子登録情報!A649,所属情報!$A:$A,0)),"")</f>
        <v>490053</v>
      </c>
      <c r="M649" t="str">
        <f t="shared" si="30"/>
        <v>印藤　広翔 (3)</v>
      </c>
      <c r="N649" t="str">
        <f t="shared" si="31"/>
        <v>ｲﾝﾄﾞｳ ﾋﾛﾄ</v>
      </c>
      <c r="O649" t="str">
        <f t="shared" si="32"/>
        <v>INDO Hiroto (05)</v>
      </c>
      <c r="P649">
        <f>IFERROR(INDEX(リスト!$AE:$AE,MATCH($G649,リスト!$AD:$AD,0)),"")</f>
        <v>27</v>
      </c>
      <c r="Q649" t="str">
        <f>IFERROR(INDEX(リスト!$AH:$AH,MATCH($J649,リスト!$AG:$AG,0)),"")</f>
        <v>JPN</v>
      </c>
      <c r="R649" s="118" t="str">
        <f>IF($B649="","",TEXT(RIGHT($E649,6)*1000+COUNTIF($E$2:$E649,$E649),"000000000"))</f>
        <v>050616002</v>
      </c>
    </row>
    <row r="650" spans="1:18" customFormat="1" x14ac:dyDescent="0.45">
      <c r="A650" t="s">
        <v>479</v>
      </c>
      <c r="B650">
        <v>649</v>
      </c>
      <c r="C650" t="s">
        <v>3906</v>
      </c>
      <c r="D650" t="s">
        <v>3907</v>
      </c>
      <c r="E650">
        <v>20050428</v>
      </c>
      <c r="F650">
        <v>3</v>
      </c>
      <c r="G650" t="s">
        <v>4976</v>
      </c>
      <c r="H650" s="2" t="s">
        <v>91</v>
      </c>
      <c r="I650" t="s">
        <v>42</v>
      </c>
      <c r="J650" t="s">
        <v>6497</v>
      </c>
      <c r="L650">
        <f>IFERROR(INDEX(所属情報!$E:$E,MATCH(男子登録情報!A650,所属情報!$A:$A,0)),"")</f>
        <v>490053</v>
      </c>
      <c r="M650" t="str">
        <f t="shared" si="30"/>
        <v>川口　拓実 (3)</v>
      </c>
      <c r="N650" t="str">
        <f t="shared" si="31"/>
        <v>ｶﾜｸﾞﾁ ﾀｸﾐ</v>
      </c>
      <c r="O650" t="str">
        <f t="shared" si="32"/>
        <v>KAWAGUCHI Takumi (05)</v>
      </c>
      <c r="P650">
        <f>IFERROR(INDEX(リスト!$AE:$AE,MATCH($G650,リスト!$AD:$AD,0)),"")</f>
        <v>27</v>
      </c>
      <c r="Q650" t="str">
        <f>IFERROR(INDEX(リスト!$AH:$AH,MATCH($J650,リスト!$AG:$AG,0)),"")</f>
        <v>JPN</v>
      </c>
      <c r="R650" s="118" t="str">
        <f>IF($B650="","",TEXT(RIGHT($E650,6)*1000+COUNTIF($E$2:$E650,$E650),"000000000"))</f>
        <v>050428003</v>
      </c>
    </row>
    <row r="651" spans="1:18" customFormat="1" x14ac:dyDescent="0.45">
      <c r="A651" t="s">
        <v>479</v>
      </c>
      <c r="B651">
        <v>650</v>
      </c>
      <c r="C651" t="s">
        <v>3910</v>
      </c>
      <c r="D651" t="s">
        <v>3911</v>
      </c>
      <c r="E651">
        <v>20060202</v>
      </c>
      <c r="F651">
        <v>3</v>
      </c>
      <c r="G651" t="s">
        <v>5119</v>
      </c>
      <c r="H651" s="2" t="s">
        <v>4779</v>
      </c>
      <c r="I651" t="s">
        <v>4780</v>
      </c>
      <c r="J651" t="s">
        <v>6497</v>
      </c>
      <c r="L651">
        <f>IFERROR(INDEX(所属情報!$E:$E,MATCH(男子登録情報!A651,所属情報!$A:$A,0)),"")</f>
        <v>490053</v>
      </c>
      <c r="M651" t="str">
        <f t="shared" si="30"/>
        <v>川邊　直征 (3)</v>
      </c>
      <c r="N651" t="str">
        <f t="shared" si="31"/>
        <v>ｶﾜﾅﾍﾞ ﾅｵﾕｷ</v>
      </c>
      <c r="O651" t="str">
        <f t="shared" si="32"/>
        <v>KAWANABE Naoyuki (06)</v>
      </c>
      <c r="P651">
        <f>IFERROR(INDEX(リスト!$AE:$AE,MATCH($G651,リスト!$AD:$AD,0)),"")</f>
        <v>38</v>
      </c>
      <c r="Q651" t="str">
        <f>IFERROR(INDEX(リスト!$AH:$AH,MATCH($J651,リスト!$AG:$AG,0)),"")</f>
        <v>JPN</v>
      </c>
      <c r="R651" s="118" t="str">
        <f>IF($B651="","",TEXT(RIGHT($E651,6)*1000+COUNTIF($E$2:$E651,$E651),"000000000"))</f>
        <v>060202002</v>
      </c>
    </row>
    <row r="652" spans="1:18" customFormat="1" x14ac:dyDescent="0.45">
      <c r="A652" t="s">
        <v>479</v>
      </c>
      <c r="B652">
        <v>651</v>
      </c>
      <c r="C652" t="s">
        <v>3892</v>
      </c>
      <c r="D652" t="s">
        <v>3893</v>
      </c>
      <c r="E652">
        <v>20050418</v>
      </c>
      <c r="F652">
        <v>3</v>
      </c>
      <c r="G652" t="s">
        <v>4976</v>
      </c>
      <c r="H652" s="2" t="s">
        <v>4775</v>
      </c>
      <c r="I652" t="s">
        <v>103</v>
      </c>
      <c r="J652" t="s">
        <v>6497</v>
      </c>
      <c r="L652">
        <f>IFERROR(INDEX(所属情報!$E:$E,MATCH(男子登録情報!A652,所属情報!$A:$A,0)),"")</f>
        <v>490053</v>
      </c>
      <c r="M652" t="str">
        <f t="shared" si="30"/>
        <v>古川　璃空 (3)</v>
      </c>
      <c r="N652" t="str">
        <f t="shared" si="31"/>
        <v>ｺｶﾞﾜ ﾘｸ</v>
      </c>
      <c r="O652" t="str">
        <f t="shared" si="32"/>
        <v>KOGAWA Riku (05)</v>
      </c>
      <c r="P652">
        <f>IFERROR(INDEX(リスト!$AE:$AE,MATCH($G652,リスト!$AD:$AD,0)),"")</f>
        <v>27</v>
      </c>
      <c r="Q652" t="str">
        <f>IFERROR(INDEX(リスト!$AH:$AH,MATCH($J652,リスト!$AG:$AG,0)),"")</f>
        <v>JPN</v>
      </c>
      <c r="R652" s="118" t="str">
        <f>IF($B652="","",TEXT(RIGHT($E652,6)*1000+COUNTIF($E$2:$E652,$E652),"000000000"))</f>
        <v>050418002</v>
      </c>
    </row>
    <row r="653" spans="1:18" customFormat="1" x14ac:dyDescent="0.45">
      <c r="A653" t="s">
        <v>479</v>
      </c>
      <c r="B653">
        <v>652</v>
      </c>
      <c r="C653" t="s">
        <v>2424</v>
      </c>
      <c r="D653" t="s">
        <v>2425</v>
      </c>
      <c r="E653">
        <v>20050515</v>
      </c>
      <c r="F653">
        <v>3</v>
      </c>
      <c r="G653" t="s">
        <v>4975</v>
      </c>
      <c r="H653" s="2" t="s">
        <v>113</v>
      </c>
      <c r="I653" t="s">
        <v>2987</v>
      </c>
      <c r="J653" t="s">
        <v>6497</v>
      </c>
      <c r="L653">
        <f>IFERROR(INDEX(所属情報!$E:$E,MATCH(男子登録情報!A653,所属情報!$A:$A,0)),"")</f>
        <v>490053</v>
      </c>
      <c r="M653" t="str">
        <f t="shared" si="30"/>
        <v>小島　碧波 (3)</v>
      </c>
      <c r="N653" t="str">
        <f t="shared" si="31"/>
        <v>ｺｼﾞﾏ ｱｵﾊﾞ</v>
      </c>
      <c r="O653" t="str">
        <f t="shared" si="32"/>
        <v>KOJIMA Aoba (05)</v>
      </c>
      <c r="P653">
        <f>IFERROR(INDEX(リスト!$AE:$AE,MATCH($G653,リスト!$AD:$AD,0)),"")</f>
        <v>28</v>
      </c>
      <c r="Q653" t="str">
        <f>IFERROR(INDEX(リスト!$AH:$AH,MATCH($J653,リスト!$AG:$AG,0)),"")</f>
        <v>JPN</v>
      </c>
      <c r="R653" s="118" t="str">
        <f>IF($B653="","",TEXT(RIGHT($E653,6)*1000+COUNTIF($E$2:$E653,$E653),"000000000"))</f>
        <v>050515001</v>
      </c>
    </row>
    <row r="654" spans="1:18" customFormat="1" x14ac:dyDescent="0.45">
      <c r="A654" t="s">
        <v>479</v>
      </c>
      <c r="B654">
        <v>653</v>
      </c>
      <c r="C654" t="s">
        <v>3900</v>
      </c>
      <c r="D654" t="s">
        <v>3901</v>
      </c>
      <c r="E654">
        <v>20041109</v>
      </c>
      <c r="F654">
        <v>3</v>
      </c>
      <c r="G654" t="s">
        <v>4976</v>
      </c>
      <c r="H654" s="2" t="s">
        <v>34</v>
      </c>
      <c r="I654" t="s">
        <v>36</v>
      </c>
      <c r="J654" t="s">
        <v>6497</v>
      </c>
      <c r="L654">
        <f>IFERROR(INDEX(所属情報!$E:$E,MATCH(男子登録情報!A654,所属情報!$A:$A,0)),"")</f>
        <v>490053</v>
      </c>
      <c r="M654" t="str">
        <f t="shared" si="30"/>
        <v>坂本　晴紀 (3)</v>
      </c>
      <c r="N654" t="str">
        <f t="shared" si="31"/>
        <v>ｻｶﾓﾄ ﾊﾙｷ</v>
      </c>
      <c r="O654" t="str">
        <f t="shared" si="32"/>
        <v>SAKAMOTO Haruki (04)</v>
      </c>
      <c r="P654">
        <f>IFERROR(INDEX(リスト!$AE:$AE,MATCH($G654,リスト!$AD:$AD,0)),"")</f>
        <v>27</v>
      </c>
      <c r="Q654" t="str">
        <f>IFERROR(INDEX(リスト!$AH:$AH,MATCH($J654,リスト!$AG:$AG,0)),"")</f>
        <v>JPN</v>
      </c>
      <c r="R654" s="118" t="str">
        <f>IF($B654="","",TEXT(RIGHT($E654,6)*1000+COUNTIF($E$2:$E654,$E654),"000000000"))</f>
        <v>041109001</v>
      </c>
    </row>
    <row r="655" spans="1:18" customFormat="1" x14ac:dyDescent="0.45">
      <c r="A655" t="s">
        <v>479</v>
      </c>
      <c r="B655">
        <v>654</v>
      </c>
      <c r="C655" t="s">
        <v>3904</v>
      </c>
      <c r="D655" t="s">
        <v>3905</v>
      </c>
      <c r="E655">
        <v>20050514</v>
      </c>
      <c r="F655">
        <v>3</v>
      </c>
      <c r="G655" t="s">
        <v>4976</v>
      </c>
      <c r="H655" s="2" t="s">
        <v>4777</v>
      </c>
      <c r="I655" t="s">
        <v>371</v>
      </c>
      <c r="J655" t="s">
        <v>6497</v>
      </c>
      <c r="L655">
        <f>IFERROR(INDEX(所属情報!$E:$E,MATCH(男子登録情報!A655,所属情報!$A:$A,0)),"")</f>
        <v>490053</v>
      </c>
      <c r="M655" t="str">
        <f t="shared" si="30"/>
        <v>鷲見　健介 (3)</v>
      </c>
      <c r="N655" t="str">
        <f t="shared" si="31"/>
        <v>ｽﾐ ｹﾝｽｹ</v>
      </c>
      <c r="O655" t="str">
        <f t="shared" si="32"/>
        <v>SUMI Kensuke (05)</v>
      </c>
      <c r="P655">
        <f>IFERROR(INDEX(リスト!$AE:$AE,MATCH($G655,リスト!$AD:$AD,0)),"")</f>
        <v>27</v>
      </c>
      <c r="Q655" t="str">
        <f>IFERROR(INDEX(リスト!$AH:$AH,MATCH($J655,リスト!$AG:$AG,0)),"")</f>
        <v>JPN</v>
      </c>
      <c r="R655" s="118" t="str">
        <f>IF($B655="","",TEXT(RIGHT($E655,6)*1000+COUNTIF($E$2:$E655,$E655),"000000000"))</f>
        <v>050514002</v>
      </c>
    </row>
    <row r="656" spans="1:18" customFormat="1" x14ac:dyDescent="0.45">
      <c r="A656" t="s">
        <v>479</v>
      </c>
      <c r="B656">
        <v>655</v>
      </c>
      <c r="C656" t="s">
        <v>3898</v>
      </c>
      <c r="D656" t="s">
        <v>3899</v>
      </c>
      <c r="E656">
        <v>20050920</v>
      </c>
      <c r="F656">
        <v>3</v>
      </c>
      <c r="G656" t="s">
        <v>5202</v>
      </c>
      <c r="H656" s="2" t="s">
        <v>490</v>
      </c>
      <c r="I656" t="s">
        <v>544</v>
      </c>
      <c r="J656" t="s">
        <v>6497</v>
      </c>
      <c r="L656">
        <f>IFERROR(INDEX(所属情報!$E:$E,MATCH(男子登録情報!A656,所属情報!$A:$A,0)),"")</f>
        <v>490053</v>
      </c>
      <c r="M656" t="str">
        <f t="shared" si="30"/>
        <v>中本　征汰 (3)</v>
      </c>
      <c r="N656" t="str">
        <f t="shared" si="31"/>
        <v>ﾅｶﾓﾄ ｾｲﾀ</v>
      </c>
      <c r="O656" t="str">
        <f t="shared" si="32"/>
        <v>NAKAMOTO Seita (05)</v>
      </c>
      <c r="P656">
        <f>IFERROR(INDEX(リスト!$AE:$AE,MATCH($G656,リスト!$AD:$AD,0)),"")</f>
        <v>31</v>
      </c>
      <c r="Q656" t="str">
        <f>IFERROR(INDEX(リスト!$AH:$AH,MATCH($J656,リスト!$AG:$AG,0)),"")</f>
        <v>JPN</v>
      </c>
      <c r="R656" s="118" t="str">
        <f>IF($B656="","",TEXT(RIGHT($E656,6)*1000+COUNTIF($E$2:$E656,$E656),"000000000"))</f>
        <v>050920001</v>
      </c>
    </row>
    <row r="657" spans="1:18" customFormat="1" x14ac:dyDescent="0.45">
      <c r="A657" t="s">
        <v>479</v>
      </c>
      <c r="B657">
        <v>656</v>
      </c>
      <c r="C657" t="s">
        <v>3894</v>
      </c>
      <c r="D657" t="s">
        <v>3895</v>
      </c>
      <c r="E657">
        <v>20050815</v>
      </c>
      <c r="F657">
        <v>3</v>
      </c>
      <c r="G657" t="s">
        <v>4976</v>
      </c>
      <c r="H657" s="2" t="s">
        <v>86</v>
      </c>
      <c r="I657" t="s">
        <v>4776</v>
      </c>
      <c r="J657" t="s">
        <v>6497</v>
      </c>
      <c r="L657">
        <f>IFERROR(INDEX(所属情報!$E:$E,MATCH(男子登録情報!A657,所属情報!$A:$A,0)),"")</f>
        <v>490053</v>
      </c>
      <c r="M657" t="str">
        <f t="shared" si="30"/>
        <v>前田　充輝 (3)</v>
      </c>
      <c r="N657" t="str">
        <f t="shared" si="31"/>
        <v>ﾏｴﾀﾞ ﾐﾂｷ</v>
      </c>
      <c r="O657" t="str">
        <f t="shared" si="32"/>
        <v>MAEDA Mitsuki (05)</v>
      </c>
      <c r="P657">
        <f>IFERROR(INDEX(リスト!$AE:$AE,MATCH($G657,リスト!$AD:$AD,0)),"")</f>
        <v>27</v>
      </c>
      <c r="Q657" t="str">
        <f>IFERROR(INDEX(リスト!$AH:$AH,MATCH($J657,リスト!$AG:$AG,0)),"")</f>
        <v>JPN</v>
      </c>
      <c r="R657" s="118" t="str">
        <f>IF($B657="","",TEXT(RIGHT($E657,6)*1000+COUNTIF($E$2:$E657,$E657),"000000000"))</f>
        <v>050815001</v>
      </c>
    </row>
    <row r="658" spans="1:18" customFormat="1" x14ac:dyDescent="0.45">
      <c r="A658" t="s">
        <v>479</v>
      </c>
      <c r="B658">
        <v>657</v>
      </c>
      <c r="C658" t="s">
        <v>3902</v>
      </c>
      <c r="D658" t="s">
        <v>3903</v>
      </c>
      <c r="E658">
        <v>20050422</v>
      </c>
      <c r="F658">
        <v>3</v>
      </c>
      <c r="G658" t="s">
        <v>4976</v>
      </c>
      <c r="H658" s="2" t="s">
        <v>608</v>
      </c>
      <c r="I658" t="s">
        <v>137</v>
      </c>
      <c r="J658" t="s">
        <v>6497</v>
      </c>
      <c r="L658">
        <f>IFERROR(INDEX(所属情報!$E:$E,MATCH(男子登録情報!A658,所属情報!$A:$A,0)),"")</f>
        <v>490053</v>
      </c>
      <c r="M658" t="str">
        <f t="shared" si="30"/>
        <v>米澤　陽平 (3)</v>
      </c>
      <c r="N658" t="str">
        <f t="shared" si="31"/>
        <v>ﾖﾈｻﾞﾜ ﾖｳﾍｲ</v>
      </c>
      <c r="O658" t="str">
        <f t="shared" si="32"/>
        <v>YONEZAWA Yohei (05)</v>
      </c>
      <c r="P658">
        <f>IFERROR(INDEX(リスト!$AE:$AE,MATCH($G658,リスト!$AD:$AD,0)),"")</f>
        <v>27</v>
      </c>
      <c r="Q658" t="str">
        <f>IFERROR(INDEX(リスト!$AH:$AH,MATCH($J658,リスト!$AG:$AG,0)),"")</f>
        <v>JPN</v>
      </c>
      <c r="R658" s="118" t="str">
        <f>IF($B658="","",TEXT(RIGHT($E658,6)*1000+COUNTIF($E$2:$E658,$E658),"000000000"))</f>
        <v>050422002</v>
      </c>
    </row>
    <row r="659" spans="1:18" customFormat="1" x14ac:dyDescent="0.45">
      <c r="A659" t="s">
        <v>479</v>
      </c>
      <c r="B659">
        <v>658</v>
      </c>
      <c r="C659" t="s">
        <v>5399</v>
      </c>
      <c r="D659" t="s">
        <v>5400</v>
      </c>
      <c r="E659">
        <v>20070103</v>
      </c>
      <c r="F659">
        <v>2</v>
      </c>
      <c r="G659" t="s">
        <v>4976</v>
      </c>
      <c r="H659" s="2" t="s">
        <v>806</v>
      </c>
      <c r="I659" t="s">
        <v>138</v>
      </c>
      <c r="J659" t="s">
        <v>6497</v>
      </c>
      <c r="L659">
        <f>IFERROR(INDEX(所属情報!$E:$E,MATCH(男子登録情報!A659,所属情報!$A:$A,0)),"")</f>
        <v>490053</v>
      </c>
      <c r="M659" t="str">
        <f t="shared" si="30"/>
        <v>浅野　太郎 (2)</v>
      </c>
      <c r="N659" t="str">
        <f t="shared" si="31"/>
        <v>ｱｻﾉ ﾀﾛｳ</v>
      </c>
      <c r="O659" t="str">
        <f t="shared" si="32"/>
        <v>ASANO Taro (07)</v>
      </c>
      <c r="P659">
        <f>IFERROR(INDEX(リスト!$AE:$AE,MATCH($G659,リスト!$AD:$AD,0)),"")</f>
        <v>27</v>
      </c>
      <c r="Q659" t="str">
        <f>IFERROR(INDEX(リスト!$AH:$AH,MATCH($J659,リスト!$AG:$AG,0)),"")</f>
        <v>JPN</v>
      </c>
      <c r="R659" s="118" t="str">
        <f>IF($B659="","",TEXT(RIGHT($E659,6)*1000+COUNTIF($E$2:$E659,$E659),"000000000"))</f>
        <v>070103003</v>
      </c>
    </row>
    <row r="660" spans="1:18" customFormat="1" x14ac:dyDescent="0.45">
      <c r="A660" t="s">
        <v>479</v>
      </c>
      <c r="B660">
        <v>659</v>
      </c>
      <c r="C660" t="s">
        <v>3912</v>
      </c>
      <c r="D660" t="s">
        <v>3913</v>
      </c>
      <c r="E660">
        <v>20060715</v>
      </c>
      <c r="F660">
        <v>2</v>
      </c>
      <c r="G660" t="s">
        <v>4975</v>
      </c>
      <c r="H660" s="2" t="s">
        <v>251</v>
      </c>
      <c r="I660" t="s">
        <v>2949</v>
      </c>
      <c r="J660" t="s">
        <v>6497</v>
      </c>
      <c r="L660">
        <f>IFERROR(INDEX(所属情報!$E:$E,MATCH(男子登録情報!A660,所属情報!$A:$A,0)),"")</f>
        <v>490053</v>
      </c>
      <c r="M660" t="str">
        <f t="shared" si="30"/>
        <v>足立　英士 (2)</v>
      </c>
      <c r="N660" t="str">
        <f t="shared" si="31"/>
        <v>ｱﾀﾞﾁ ｴｲｼﾞ</v>
      </c>
      <c r="O660" t="str">
        <f t="shared" si="32"/>
        <v>ADACHI Eiji (06)</v>
      </c>
      <c r="P660">
        <f>IFERROR(INDEX(リスト!$AE:$AE,MATCH($G660,リスト!$AD:$AD,0)),"")</f>
        <v>28</v>
      </c>
      <c r="Q660" t="str">
        <f>IFERROR(INDEX(リスト!$AH:$AH,MATCH($J660,リスト!$AG:$AG,0)),"")</f>
        <v>JPN</v>
      </c>
      <c r="R660" s="118" t="str">
        <f>IF($B660="","",TEXT(RIGHT($E660,6)*1000+COUNTIF($E$2:$E660,$E660),"000000000"))</f>
        <v>060715001</v>
      </c>
    </row>
    <row r="661" spans="1:18" customFormat="1" x14ac:dyDescent="0.45">
      <c r="A661" t="s">
        <v>479</v>
      </c>
      <c r="B661">
        <v>660</v>
      </c>
      <c r="C661" t="s">
        <v>5401</v>
      </c>
      <c r="D661" t="s">
        <v>5402</v>
      </c>
      <c r="E661">
        <v>20050628</v>
      </c>
      <c r="F661">
        <v>2</v>
      </c>
      <c r="G661" t="s">
        <v>4976</v>
      </c>
      <c r="H661" s="2" t="s">
        <v>7044</v>
      </c>
      <c r="I661" t="s">
        <v>440</v>
      </c>
      <c r="J661" t="s">
        <v>6497</v>
      </c>
      <c r="L661">
        <f>IFERROR(INDEX(所属情報!$E:$E,MATCH(男子登録情報!A661,所属情報!$A:$A,0)),"")</f>
        <v>490053</v>
      </c>
      <c r="M661" t="str">
        <f t="shared" si="30"/>
        <v>磯部　耀太 (2)</v>
      </c>
      <c r="N661" t="str">
        <f t="shared" si="31"/>
        <v>ｲｿﾍﾞ ﾖｳﾀ</v>
      </c>
      <c r="O661" t="str">
        <f t="shared" si="32"/>
        <v>ISOBE Yota (05)</v>
      </c>
      <c r="P661">
        <f>IFERROR(INDEX(リスト!$AE:$AE,MATCH($G661,リスト!$AD:$AD,0)),"")</f>
        <v>27</v>
      </c>
      <c r="Q661" t="str">
        <f>IFERROR(INDEX(リスト!$AH:$AH,MATCH($J661,リスト!$AG:$AG,0)),"")</f>
        <v>JPN</v>
      </c>
      <c r="R661" s="118" t="str">
        <f>IF($B661="","",TEXT(RIGHT($E661,6)*1000+COUNTIF($E$2:$E661,$E661),"000000000"))</f>
        <v>050628002</v>
      </c>
    </row>
    <row r="662" spans="1:18" customFormat="1" x14ac:dyDescent="0.45">
      <c r="A662" t="s">
        <v>479</v>
      </c>
      <c r="B662">
        <v>661</v>
      </c>
      <c r="C662" t="s">
        <v>5403</v>
      </c>
      <c r="D662" t="s">
        <v>5404</v>
      </c>
      <c r="E662">
        <v>20060612</v>
      </c>
      <c r="F662">
        <v>2</v>
      </c>
      <c r="G662" t="s">
        <v>4976</v>
      </c>
      <c r="H662" s="2" t="s">
        <v>457</v>
      </c>
      <c r="I662" t="s">
        <v>40</v>
      </c>
      <c r="J662" t="s">
        <v>6497</v>
      </c>
      <c r="L662">
        <f>IFERROR(INDEX(所属情報!$E:$E,MATCH(男子登録情報!A662,所属情報!$A:$A,0)),"")</f>
        <v>490053</v>
      </c>
      <c r="M662" t="str">
        <f t="shared" si="30"/>
        <v>大久保　雅哉 (2)</v>
      </c>
      <c r="N662" t="str">
        <f t="shared" si="31"/>
        <v>ｵｵｸﾎﾞ ﾏｻﾔ</v>
      </c>
      <c r="O662" t="str">
        <f t="shared" si="32"/>
        <v>OKUBO Masaya (06)</v>
      </c>
      <c r="P662">
        <f>IFERROR(INDEX(リスト!$AE:$AE,MATCH($G662,リスト!$AD:$AD,0)),"")</f>
        <v>27</v>
      </c>
      <c r="Q662" t="str">
        <f>IFERROR(INDEX(リスト!$AH:$AH,MATCH($J662,リスト!$AG:$AG,0)),"")</f>
        <v>JPN</v>
      </c>
      <c r="R662" s="118" t="str">
        <f>IF($B662="","",TEXT(RIGHT($E662,6)*1000+COUNTIF($E$2:$E662,$E662),"000000000"))</f>
        <v>060612001</v>
      </c>
    </row>
    <row r="663" spans="1:18" customFormat="1" x14ac:dyDescent="0.45">
      <c r="A663" t="s">
        <v>479</v>
      </c>
      <c r="B663">
        <v>662</v>
      </c>
      <c r="C663" t="s">
        <v>5405</v>
      </c>
      <c r="D663" t="s">
        <v>5406</v>
      </c>
      <c r="E663">
        <v>20070328</v>
      </c>
      <c r="F663">
        <v>2</v>
      </c>
      <c r="G663" t="s">
        <v>5407</v>
      </c>
      <c r="H663" s="2" t="s">
        <v>7045</v>
      </c>
      <c r="I663" t="s">
        <v>36</v>
      </c>
      <c r="J663" t="s">
        <v>6497</v>
      </c>
      <c r="L663">
        <f>IFERROR(INDEX(所属情報!$E:$E,MATCH(男子登録情報!A663,所属情報!$A:$A,0)),"")</f>
        <v>490053</v>
      </c>
      <c r="M663" t="str">
        <f t="shared" si="30"/>
        <v>大戸　陽生 (2)</v>
      </c>
      <c r="N663" t="str">
        <f t="shared" si="31"/>
        <v>ｵｵﾄ ﾊﾙｷ</v>
      </c>
      <c r="O663" t="str">
        <f t="shared" si="32"/>
        <v>OHTO Haruki (07)</v>
      </c>
      <c r="P663">
        <f>IFERROR(INDEX(リスト!$AE:$AE,MATCH($G663,リスト!$AD:$AD,0)),"")</f>
        <v>15</v>
      </c>
      <c r="Q663" t="str">
        <f>IFERROR(INDEX(リスト!$AH:$AH,MATCH($J663,リスト!$AG:$AG,0)),"")</f>
        <v>JPN</v>
      </c>
      <c r="R663" s="118" t="str">
        <f>IF($B663="","",TEXT(RIGHT($E663,6)*1000+COUNTIF($E$2:$E663,$E663),"000000000"))</f>
        <v>070328002</v>
      </c>
    </row>
    <row r="664" spans="1:18" customFormat="1" x14ac:dyDescent="0.45">
      <c r="A664" t="s">
        <v>479</v>
      </c>
      <c r="B664">
        <v>663</v>
      </c>
      <c r="C664" t="s">
        <v>5408</v>
      </c>
      <c r="D664" t="s">
        <v>5409</v>
      </c>
      <c r="E664">
        <v>20061225</v>
      </c>
      <c r="F664">
        <v>2</v>
      </c>
      <c r="G664" t="s">
        <v>4979</v>
      </c>
      <c r="H664" s="2" t="s">
        <v>7046</v>
      </c>
      <c r="I664" t="s">
        <v>7047</v>
      </c>
      <c r="J664" t="s">
        <v>6497</v>
      </c>
      <c r="L664">
        <f>IFERROR(INDEX(所属情報!$E:$E,MATCH(男子登録情報!A664,所属情報!$A:$A,0)),"")</f>
        <v>490053</v>
      </c>
      <c r="M664" t="str">
        <f t="shared" si="30"/>
        <v>小椋　ジョナス伸 (2)</v>
      </c>
      <c r="N664" t="str">
        <f t="shared" si="31"/>
        <v>ｵｸﾞﾗ ｼﾞｮﾅｽｼﾝ</v>
      </c>
      <c r="O664" t="str">
        <f t="shared" si="32"/>
        <v>OGURA Jonasshin (06)</v>
      </c>
      <c r="P664">
        <f>IFERROR(INDEX(リスト!$AE:$AE,MATCH($G664,リスト!$AD:$AD,0)),"")</f>
        <v>29</v>
      </c>
      <c r="Q664" t="str">
        <f>IFERROR(INDEX(リスト!$AH:$AH,MATCH($J664,リスト!$AG:$AG,0)),"")</f>
        <v>JPN</v>
      </c>
      <c r="R664" s="118" t="str">
        <f>IF($B664="","",TEXT(RIGHT($E664,6)*1000+COUNTIF($E$2:$E664,$E664),"000000000"))</f>
        <v>061225001</v>
      </c>
    </row>
    <row r="665" spans="1:18" customFormat="1" x14ac:dyDescent="0.45">
      <c r="A665" t="s">
        <v>479</v>
      </c>
      <c r="B665">
        <v>664</v>
      </c>
      <c r="C665" t="s">
        <v>5410</v>
      </c>
      <c r="D665" t="s">
        <v>5411</v>
      </c>
      <c r="E665">
        <v>20060520</v>
      </c>
      <c r="F665">
        <v>2</v>
      </c>
      <c r="G665" t="s">
        <v>5105</v>
      </c>
      <c r="H665" s="2" t="s">
        <v>468</v>
      </c>
      <c r="I665" t="s">
        <v>456</v>
      </c>
      <c r="J665" t="s">
        <v>6497</v>
      </c>
      <c r="L665">
        <f>IFERROR(INDEX(所属情報!$E:$E,MATCH(男子登録情報!A665,所属情報!$A:$A,0)),"")</f>
        <v>490053</v>
      </c>
      <c r="M665" t="str">
        <f t="shared" si="30"/>
        <v>垣内　太陽 (2)</v>
      </c>
      <c r="N665" t="str">
        <f t="shared" si="31"/>
        <v>ｶｷｳﾁ ﾀｲﾖｳ</v>
      </c>
      <c r="O665" t="str">
        <f t="shared" si="32"/>
        <v>KAKIUCHI Taiyo (06)</v>
      </c>
      <c r="P665">
        <f>IFERROR(INDEX(リスト!$AE:$AE,MATCH($G665,リスト!$AD:$AD,0)),"")</f>
        <v>24</v>
      </c>
      <c r="Q665" t="str">
        <f>IFERROR(INDEX(リスト!$AH:$AH,MATCH($J665,リスト!$AG:$AG,0)),"")</f>
        <v>JPN</v>
      </c>
      <c r="R665" s="118" t="str">
        <f>IF($B665="","",TEXT(RIGHT($E665,6)*1000+COUNTIF($E$2:$E665,$E665),"000000000"))</f>
        <v>060520002</v>
      </c>
    </row>
    <row r="666" spans="1:18" customFormat="1" x14ac:dyDescent="0.45">
      <c r="A666" t="s">
        <v>479</v>
      </c>
      <c r="B666">
        <v>665</v>
      </c>
      <c r="C666" t="s">
        <v>5412</v>
      </c>
      <c r="D666" t="s">
        <v>5413</v>
      </c>
      <c r="E666">
        <v>20060525</v>
      </c>
      <c r="F666">
        <v>2</v>
      </c>
      <c r="G666" t="s">
        <v>4975</v>
      </c>
      <c r="H666" s="2" t="s">
        <v>411</v>
      </c>
      <c r="I666" t="s">
        <v>491</v>
      </c>
      <c r="J666" t="s">
        <v>6497</v>
      </c>
      <c r="L666">
        <f>IFERROR(INDEX(所属情報!$E:$E,MATCH(男子登録情報!A666,所属情報!$A:$A,0)),"")</f>
        <v>490053</v>
      </c>
      <c r="M666" t="str">
        <f t="shared" si="30"/>
        <v>坂口　敦哉 (2)</v>
      </c>
      <c r="N666" t="str">
        <f t="shared" si="31"/>
        <v>ｻｶｸﾞﾁ ｱﾂﾔ</v>
      </c>
      <c r="O666" t="str">
        <f t="shared" si="32"/>
        <v>SAKAGUCHI Atsuya (06)</v>
      </c>
      <c r="P666">
        <f>IFERROR(INDEX(リスト!$AE:$AE,MATCH($G666,リスト!$AD:$AD,0)),"")</f>
        <v>28</v>
      </c>
      <c r="Q666" t="str">
        <f>IFERROR(INDEX(リスト!$AH:$AH,MATCH($J666,リスト!$AG:$AG,0)),"")</f>
        <v>JPN</v>
      </c>
      <c r="R666" s="118" t="str">
        <f>IF($B666="","",TEXT(RIGHT($E666,6)*1000+COUNTIF($E$2:$E666,$E666),"000000000"))</f>
        <v>060525001</v>
      </c>
    </row>
    <row r="667" spans="1:18" customFormat="1" x14ac:dyDescent="0.45">
      <c r="A667" t="s">
        <v>479</v>
      </c>
      <c r="B667">
        <v>666</v>
      </c>
      <c r="C667" t="s">
        <v>5414</v>
      </c>
      <c r="D667" t="s">
        <v>5415</v>
      </c>
      <c r="E667">
        <v>20070116</v>
      </c>
      <c r="F667">
        <v>2</v>
      </c>
      <c r="G667" t="s">
        <v>4976</v>
      </c>
      <c r="H667" s="2" t="s">
        <v>120</v>
      </c>
      <c r="I667" t="s">
        <v>434</v>
      </c>
      <c r="J667" t="s">
        <v>6497</v>
      </c>
      <c r="L667">
        <f>IFERROR(INDEX(所属情報!$E:$E,MATCH(男子登録情報!A667,所属情報!$A:$A,0)),"")</f>
        <v>490053</v>
      </c>
      <c r="M667" t="str">
        <f t="shared" si="30"/>
        <v>佐藤　優平 (2)</v>
      </c>
      <c r="N667" t="str">
        <f t="shared" si="31"/>
        <v>ｻﾄｳ ﾕｳﾍｲ</v>
      </c>
      <c r="O667" t="str">
        <f t="shared" si="32"/>
        <v>SATO Yuhei (07)</v>
      </c>
      <c r="P667">
        <f>IFERROR(INDEX(リスト!$AE:$AE,MATCH($G667,リスト!$AD:$AD,0)),"")</f>
        <v>27</v>
      </c>
      <c r="Q667" t="str">
        <f>IFERROR(INDEX(リスト!$AH:$AH,MATCH($J667,リスト!$AG:$AG,0)),"")</f>
        <v>JPN</v>
      </c>
      <c r="R667" s="118" t="str">
        <f>IF($B667="","",TEXT(RIGHT($E667,6)*1000+COUNTIF($E$2:$E667,$E667),"000000000"))</f>
        <v>070116001</v>
      </c>
    </row>
    <row r="668" spans="1:18" customFormat="1" x14ac:dyDescent="0.45">
      <c r="A668" t="s">
        <v>479</v>
      </c>
      <c r="B668">
        <v>667</v>
      </c>
      <c r="C668" t="s">
        <v>5416</v>
      </c>
      <c r="D668" t="s">
        <v>5417</v>
      </c>
      <c r="E668">
        <v>20060512</v>
      </c>
      <c r="F668">
        <v>2</v>
      </c>
      <c r="G668" t="s">
        <v>4976</v>
      </c>
      <c r="H668" s="2" t="s">
        <v>7048</v>
      </c>
      <c r="I668" t="s">
        <v>64</v>
      </c>
      <c r="J668" t="s">
        <v>6497</v>
      </c>
      <c r="L668">
        <f>IFERROR(INDEX(所属情報!$E:$E,MATCH(男子登録情報!A668,所属情報!$A:$A,0)),"")</f>
        <v>490053</v>
      </c>
      <c r="M668" t="str">
        <f t="shared" si="30"/>
        <v>竹本　皐汰 (2)</v>
      </c>
      <c r="N668" t="str">
        <f t="shared" si="31"/>
        <v>ﾀｹﾓﾄ ｺｳﾀ</v>
      </c>
      <c r="O668" t="str">
        <f t="shared" si="32"/>
        <v>TAKEMOTO Kota (06)</v>
      </c>
      <c r="P668">
        <f>IFERROR(INDEX(リスト!$AE:$AE,MATCH($G668,リスト!$AD:$AD,0)),"")</f>
        <v>27</v>
      </c>
      <c r="Q668" t="str">
        <f>IFERROR(INDEX(リスト!$AH:$AH,MATCH($J668,リスト!$AG:$AG,0)),"")</f>
        <v>JPN</v>
      </c>
      <c r="R668" s="118" t="str">
        <f>IF($B668="","",TEXT(RIGHT($E668,6)*1000+COUNTIF($E$2:$E668,$E668),"000000000"))</f>
        <v>060512001</v>
      </c>
    </row>
    <row r="669" spans="1:18" customFormat="1" x14ac:dyDescent="0.45">
      <c r="A669" t="s">
        <v>479</v>
      </c>
      <c r="B669">
        <v>668</v>
      </c>
      <c r="C669" t="s">
        <v>5418</v>
      </c>
      <c r="D669" t="s">
        <v>5419</v>
      </c>
      <c r="E669">
        <v>20061022</v>
      </c>
      <c r="F669">
        <v>2</v>
      </c>
      <c r="G669" t="s">
        <v>4976</v>
      </c>
      <c r="H669" s="2" t="s">
        <v>100</v>
      </c>
      <c r="I669" t="s">
        <v>7049</v>
      </c>
      <c r="J669" t="s">
        <v>6497</v>
      </c>
      <c r="L669">
        <f>IFERROR(INDEX(所属情報!$E:$E,MATCH(男子登録情報!A669,所属情報!$A:$A,0)),"")</f>
        <v>490053</v>
      </c>
      <c r="M669" t="str">
        <f t="shared" si="30"/>
        <v>田中　誠志郎 (2)</v>
      </c>
      <c r="N669" t="str">
        <f t="shared" si="31"/>
        <v>ﾀﾅｶ ｾｲｼﾛｳ</v>
      </c>
      <c r="O669" t="str">
        <f t="shared" si="32"/>
        <v>TANAKA Seishiro (06)</v>
      </c>
      <c r="P669">
        <f>IFERROR(INDEX(リスト!$AE:$AE,MATCH($G669,リスト!$AD:$AD,0)),"")</f>
        <v>27</v>
      </c>
      <c r="Q669" t="str">
        <f>IFERROR(INDEX(リスト!$AH:$AH,MATCH($J669,リスト!$AG:$AG,0)),"")</f>
        <v>JPN</v>
      </c>
      <c r="R669" s="118" t="str">
        <f>IF($B669="","",TEXT(RIGHT($E669,6)*1000+COUNTIF($E$2:$E669,$E669),"000000000"))</f>
        <v>061022001</v>
      </c>
    </row>
    <row r="670" spans="1:18" customFormat="1" x14ac:dyDescent="0.45">
      <c r="A670" t="s">
        <v>479</v>
      </c>
      <c r="B670">
        <v>669</v>
      </c>
      <c r="C670" t="s">
        <v>5420</v>
      </c>
      <c r="D670" t="s">
        <v>5421</v>
      </c>
      <c r="E670">
        <v>20060711</v>
      </c>
      <c r="F670">
        <v>2</v>
      </c>
      <c r="G670" t="s">
        <v>4976</v>
      </c>
      <c r="H670" s="2" t="s">
        <v>7050</v>
      </c>
      <c r="I670" t="s">
        <v>7051</v>
      </c>
      <c r="J670" t="s">
        <v>6497</v>
      </c>
      <c r="L670">
        <f>IFERROR(INDEX(所属情報!$E:$E,MATCH(男子登録情報!A670,所属情報!$A:$A,0)),"")</f>
        <v>490053</v>
      </c>
      <c r="M670" t="str">
        <f t="shared" si="30"/>
        <v>轟　彰介 (2)</v>
      </c>
      <c r="N670" t="str">
        <f t="shared" si="31"/>
        <v>ﾄﾄﾞﾛｷ ｼｮｳｽｹ</v>
      </c>
      <c r="O670" t="str">
        <f t="shared" si="32"/>
        <v>TODOROKI Shosuke (06)</v>
      </c>
      <c r="P670">
        <f>IFERROR(INDEX(リスト!$AE:$AE,MATCH($G670,リスト!$AD:$AD,0)),"")</f>
        <v>27</v>
      </c>
      <c r="Q670" t="str">
        <f>IFERROR(INDEX(リスト!$AH:$AH,MATCH($J670,リスト!$AG:$AG,0)),"")</f>
        <v>JPN</v>
      </c>
      <c r="R670" s="118" t="str">
        <f>IF($B670="","",TEXT(RIGHT($E670,6)*1000+COUNTIF($E$2:$E670,$E670),"000000000"))</f>
        <v>060711002</v>
      </c>
    </row>
    <row r="671" spans="1:18" customFormat="1" x14ac:dyDescent="0.45">
      <c r="A671" t="s">
        <v>479</v>
      </c>
      <c r="B671">
        <v>670</v>
      </c>
      <c r="C671" t="s">
        <v>3914</v>
      </c>
      <c r="D671" t="s">
        <v>3915</v>
      </c>
      <c r="E671">
        <v>20060526</v>
      </c>
      <c r="F671">
        <v>2</v>
      </c>
      <c r="G671" t="s">
        <v>4979</v>
      </c>
      <c r="H671" s="2" t="s">
        <v>261</v>
      </c>
      <c r="I671" t="s">
        <v>416</v>
      </c>
      <c r="J671" t="s">
        <v>6497</v>
      </c>
      <c r="L671">
        <f>IFERROR(INDEX(所属情報!$E:$E,MATCH(男子登録情報!A671,所属情報!$A:$A,0)),"")</f>
        <v>490053</v>
      </c>
      <c r="M671" t="str">
        <f t="shared" si="30"/>
        <v>長野　董也 (2)</v>
      </c>
      <c r="N671" t="str">
        <f t="shared" si="31"/>
        <v>ﾅｶﾞﾉ ﾄｳﾔ</v>
      </c>
      <c r="O671" t="str">
        <f t="shared" si="32"/>
        <v>NAGANO Toya (06)</v>
      </c>
      <c r="P671">
        <f>IFERROR(INDEX(リスト!$AE:$AE,MATCH($G671,リスト!$AD:$AD,0)),"")</f>
        <v>29</v>
      </c>
      <c r="Q671" t="str">
        <f>IFERROR(INDEX(リスト!$AH:$AH,MATCH($J671,リスト!$AG:$AG,0)),"")</f>
        <v>JPN</v>
      </c>
      <c r="R671" s="118" t="str">
        <f>IF($B671="","",TEXT(RIGHT($E671,6)*1000+COUNTIF($E$2:$E671,$E671),"000000000"))</f>
        <v>060526001</v>
      </c>
    </row>
    <row r="672" spans="1:18" customFormat="1" x14ac:dyDescent="0.45">
      <c r="A672" t="s">
        <v>479</v>
      </c>
      <c r="B672">
        <v>671</v>
      </c>
      <c r="C672" t="s">
        <v>5422</v>
      </c>
      <c r="D672" t="s">
        <v>5423</v>
      </c>
      <c r="E672">
        <v>20060719</v>
      </c>
      <c r="F672">
        <v>2</v>
      </c>
      <c r="G672" t="s">
        <v>4975</v>
      </c>
      <c r="H672" s="2" t="s">
        <v>7052</v>
      </c>
      <c r="I672" t="s">
        <v>3053</v>
      </c>
      <c r="J672" t="s">
        <v>6497</v>
      </c>
      <c r="L672">
        <f>IFERROR(INDEX(所属情報!$E:$E,MATCH(男子登録情報!A672,所属情報!$A:$A,0)),"")</f>
        <v>490053</v>
      </c>
      <c r="M672" t="str">
        <f t="shared" si="30"/>
        <v>冨士原　弘之 (2)</v>
      </c>
      <c r="N672" t="str">
        <f t="shared" si="31"/>
        <v>ﾌｼﾞﾊﾗ ﾋﾛﾕｷ</v>
      </c>
      <c r="O672" t="str">
        <f t="shared" si="32"/>
        <v>FUJIHARA Hiroyuki (06)</v>
      </c>
      <c r="P672">
        <f>IFERROR(INDEX(リスト!$AE:$AE,MATCH($G672,リスト!$AD:$AD,0)),"")</f>
        <v>28</v>
      </c>
      <c r="Q672" t="str">
        <f>IFERROR(INDEX(リスト!$AH:$AH,MATCH($J672,リスト!$AG:$AG,0)),"")</f>
        <v>JPN</v>
      </c>
      <c r="R672" s="118" t="str">
        <f>IF($B672="","",TEXT(RIGHT($E672,6)*1000+COUNTIF($E$2:$E672,$E672),"000000000"))</f>
        <v>060719002</v>
      </c>
    </row>
    <row r="673" spans="1:18" customFormat="1" x14ac:dyDescent="0.45">
      <c r="A673" t="s">
        <v>479</v>
      </c>
      <c r="B673">
        <v>672</v>
      </c>
      <c r="C673" t="s">
        <v>5424</v>
      </c>
      <c r="D673" t="s">
        <v>5425</v>
      </c>
      <c r="E673">
        <v>20060522</v>
      </c>
      <c r="F673">
        <v>2</v>
      </c>
      <c r="G673" t="s">
        <v>4976</v>
      </c>
      <c r="H673" s="2" t="s">
        <v>7053</v>
      </c>
      <c r="I673" t="s">
        <v>302</v>
      </c>
      <c r="J673" t="s">
        <v>6497</v>
      </c>
      <c r="L673">
        <f>IFERROR(INDEX(所属情報!$E:$E,MATCH(男子登録情報!A673,所属情報!$A:$A,0)),"")</f>
        <v>490053</v>
      </c>
      <c r="M673" t="str">
        <f t="shared" si="30"/>
        <v>船谷　冠太 (2)</v>
      </c>
      <c r="N673" t="str">
        <f t="shared" si="31"/>
        <v>ﾌﾅﾀﾆ ｶﾝﾀ</v>
      </c>
      <c r="O673" t="str">
        <f t="shared" si="32"/>
        <v>FUNATANI Kanta (06)</v>
      </c>
      <c r="P673">
        <f>IFERROR(INDEX(リスト!$AE:$AE,MATCH($G673,リスト!$AD:$AD,0)),"")</f>
        <v>27</v>
      </c>
      <c r="Q673" t="str">
        <f>IFERROR(INDEX(リスト!$AH:$AH,MATCH($J673,リスト!$AG:$AG,0)),"")</f>
        <v>JPN</v>
      </c>
      <c r="R673" s="118" t="str">
        <f>IF($B673="","",TEXT(RIGHT($E673,6)*1000+COUNTIF($E$2:$E673,$E673),"000000000"))</f>
        <v>060522001</v>
      </c>
    </row>
    <row r="674" spans="1:18" customFormat="1" x14ac:dyDescent="0.45">
      <c r="A674" t="s">
        <v>479</v>
      </c>
      <c r="B674">
        <v>673</v>
      </c>
      <c r="C674" t="s">
        <v>5426</v>
      </c>
      <c r="D674" t="s">
        <v>5427</v>
      </c>
      <c r="E674">
        <v>20060725</v>
      </c>
      <c r="F674">
        <v>2</v>
      </c>
      <c r="G674" t="s">
        <v>4975</v>
      </c>
      <c r="H674" s="2" t="s">
        <v>7054</v>
      </c>
      <c r="I674" t="s">
        <v>302</v>
      </c>
      <c r="J674" t="s">
        <v>6497</v>
      </c>
      <c r="L674">
        <f>IFERROR(INDEX(所属情報!$E:$E,MATCH(男子登録情報!A674,所属情報!$A:$A,0)),"")</f>
        <v>490053</v>
      </c>
      <c r="M674" t="str">
        <f t="shared" si="30"/>
        <v>森木　幹太 (2)</v>
      </c>
      <c r="N674" t="str">
        <f t="shared" si="31"/>
        <v>ﾓﾘｷ ｶﾝﾀ</v>
      </c>
      <c r="O674" t="str">
        <f t="shared" si="32"/>
        <v>MORIKI Kanta (06)</v>
      </c>
      <c r="P674">
        <f>IFERROR(INDEX(リスト!$AE:$AE,MATCH($G674,リスト!$AD:$AD,0)),"")</f>
        <v>28</v>
      </c>
      <c r="Q674" t="str">
        <f>IFERROR(INDEX(リスト!$AH:$AH,MATCH($J674,リスト!$AG:$AG,0)),"")</f>
        <v>JPN</v>
      </c>
      <c r="R674" s="118" t="str">
        <f>IF($B674="","",TEXT(RIGHT($E674,6)*1000+COUNTIF($E$2:$E674,$E674),"000000000"))</f>
        <v>060725001</v>
      </c>
    </row>
    <row r="675" spans="1:18" customFormat="1" x14ac:dyDescent="0.45">
      <c r="A675" t="s">
        <v>479</v>
      </c>
      <c r="B675">
        <v>674</v>
      </c>
      <c r="C675" t="s">
        <v>5428</v>
      </c>
      <c r="D675" t="s">
        <v>5429</v>
      </c>
      <c r="E675">
        <v>20061107</v>
      </c>
      <c r="F675">
        <v>2</v>
      </c>
      <c r="G675" t="s">
        <v>4983</v>
      </c>
      <c r="H675" s="2" t="s">
        <v>220</v>
      </c>
      <c r="I675" t="s">
        <v>36</v>
      </c>
      <c r="J675" t="s">
        <v>6497</v>
      </c>
      <c r="L675">
        <f>IFERROR(INDEX(所属情報!$E:$E,MATCH(男子登録情報!A675,所属情報!$A:$A,0)),"")</f>
        <v>490053</v>
      </c>
      <c r="M675" t="str">
        <f t="shared" si="30"/>
        <v>山本　遥生 (2)</v>
      </c>
      <c r="N675" t="str">
        <f t="shared" si="31"/>
        <v>ﾔﾏﾓﾄ ﾊﾙｷ</v>
      </c>
      <c r="O675" t="str">
        <f t="shared" si="32"/>
        <v>YAMAMOTO Haruki (06)</v>
      </c>
      <c r="P675">
        <f>IFERROR(INDEX(リスト!$AE:$AE,MATCH($G675,リスト!$AD:$AD,0)),"")</f>
        <v>23</v>
      </c>
      <c r="Q675" t="str">
        <f>IFERROR(INDEX(リスト!$AH:$AH,MATCH($J675,リスト!$AG:$AG,0)),"")</f>
        <v>JPN</v>
      </c>
      <c r="R675" s="118" t="str">
        <f>IF($B675="","",TEXT(RIGHT($E675,6)*1000+COUNTIF($E$2:$E675,$E675),"000000000"))</f>
        <v>061107001</v>
      </c>
    </row>
    <row r="676" spans="1:18" customFormat="1" x14ac:dyDescent="0.45">
      <c r="A676" t="s">
        <v>479</v>
      </c>
      <c r="B676">
        <v>675</v>
      </c>
      <c r="C676" t="s">
        <v>5430</v>
      </c>
      <c r="D676" t="s">
        <v>5431</v>
      </c>
      <c r="E676">
        <v>20070929</v>
      </c>
      <c r="F676">
        <v>1</v>
      </c>
      <c r="G676" t="s">
        <v>4976</v>
      </c>
      <c r="H676" s="2" t="s">
        <v>290</v>
      </c>
      <c r="I676" t="s">
        <v>136</v>
      </c>
      <c r="J676" t="s">
        <v>6497</v>
      </c>
      <c r="L676">
        <f>IFERROR(INDEX(所属情報!$E:$E,MATCH(男子登録情報!A676,所属情報!$A:$A,0)),"")</f>
        <v>490053</v>
      </c>
      <c r="M676" t="str">
        <f t="shared" si="30"/>
        <v>辻本　悠晴 (1)</v>
      </c>
      <c r="N676" t="str">
        <f t="shared" si="31"/>
        <v>ﾂｼﾞﾓﾄ ﾕｳｾｲ</v>
      </c>
      <c r="O676" t="str">
        <f t="shared" si="32"/>
        <v>TSUJIMOTO Yusei (07)</v>
      </c>
      <c r="P676">
        <f>IFERROR(INDEX(リスト!$AE:$AE,MATCH($G676,リスト!$AD:$AD,0)),"")</f>
        <v>27</v>
      </c>
      <c r="Q676" t="str">
        <f>IFERROR(INDEX(リスト!$AH:$AH,MATCH($J676,リスト!$AG:$AG,0)),"")</f>
        <v>JPN</v>
      </c>
      <c r="R676" s="118" t="str">
        <f>IF($B676="","",TEXT(RIGHT($E676,6)*1000+COUNTIF($E$2:$E676,$E676),"000000000"))</f>
        <v>070929001</v>
      </c>
    </row>
    <row r="677" spans="1:18" customFormat="1" x14ac:dyDescent="0.45">
      <c r="A677" t="s">
        <v>479</v>
      </c>
      <c r="B677">
        <v>676</v>
      </c>
      <c r="C677" t="s">
        <v>5432</v>
      </c>
      <c r="D677" t="s">
        <v>4257</v>
      </c>
      <c r="E677">
        <v>20070110</v>
      </c>
      <c r="F677">
        <v>2</v>
      </c>
      <c r="G677" t="s">
        <v>4976</v>
      </c>
      <c r="H677" s="2" t="s">
        <v>100</v>
      </c>
      <c r="I677" t="s">
        <v>71</v>
      </c>
      <c r="J677" t="s">
        <v>6497</v>
      </c>
      <c r="L677">
        <f>IFERROR(INDEX(所属情報!$E:$E,MATCH(男子登録情報!A677,所属情報!$A:$A,0)),"")</f>
        <v>490053</v>
      </c>
      <c r="M677" t="str">
        <f t="shared" si="30"/>
        <v>田中　蒼太 (2)</v>
      </c>
      <c r="N677" t="str">
        <f t="shared" si="31"/>
        <v>ﾀﾅｶ ｿｳﾀ</v>
      </c>
      <c r="O677" t="str">
        <f t="shared" si="32"/>
        <v>TANAKA Sota (07)</v>
      </c>
      <c r="P677">
        <f>IFERROR(INDEX(リスト!$AE:$AE,MATCH($G677,リスト!$AD:$AD,0)),"")</f>
        <v>27</v>
      </c>
      <c r="Q677" t="str">
        <f>IFERROR(INDEX(リスト!$AH:$AH,MATCH($J677,リスト!$AG:$AG,0)),"")</f>
        <v>JPN</v>
      </c>
      <c r="R677" s="118" t="str">
        <f>IF($B677="","",TEXT(RIGHT($E677,6)*1000+COUNTIF($E$2:$E677,$E677),"000000000"))</f>
        <v>070110001</v>
      </c>
    </row>
    <row r="678" spans="1:18" customFormat="1" x14ac:dyDescent="0.45">
      <c r="A678" t="s">
        <v>403</v>
      </c>
      <c r="B678">
        <v>677</v>
      </c>
      <c r="C678" t="s">
        <v>680</v>
      </c>
      <c r="D678" t="s">
        <v>681</v>
      </c>
      <c r="E678">
        <v>20020409</v>
      </c>
      <c r="F678" t="s">
        <v>381</v>
      </c>
      <c r="G678" t="s">
        <v>4976</v>
      </c>
      <c r="H678" s="2" t="s">
        <v>166</v>
      </c>
      <c r="I678" t="s">
        <v>201</v>
      </c>
      <c r="J678" t="s">
        <v>6497</v>
      </c>
      <c r="L678">
        <f>IFERROR(INDEX(所属情報!$E:$E,MATCH(男子登録情報!A678,所属情報!$A:$A,0)),"")</f>
        <v>490048</v>
      </c>
      <c r="M678" t="str">
        <f t="shared" si="30"/>
        <v>中川　遥仁 (M2)</v>
      </c>
      <c r="N678" t="str">
        <f t="shared" si="31"/>
        <v>ﾅｶｶﾞﾜ ﾊﾙﾄ</v>
      </c>
      <c r="O678" t="str">
        <f t="shared" si="32"/>
        <v>NAKAGAWA Haruto (02)</v>
      </c>
      <c r="P678">
        <f>IFERROR(INDEX(リスト!$AE:$AE,MATCH($G678,リスト!$AD:$AD,0)),"")</f>
        <v>27</v>
      </c>
      <c r="Q678" t="str">
        <f>IFERROR(INDEX(リスト!$AH:$AH,MATCH($J678,リスト!$AG:$AG,0)),"")</f>
        <v>JPN</v>
      </c>
      <c r="R678" s="118" t="str">
        <f>IF($B678="","",TEXT(RIGHT($E678,6)*1000+COUNTIF($E$2:$E678,$E678),"000000000"))</f>
        <v>020409001</v>
      </c>
    </row>
    <row r="679" spans="1:18" customFormat="1" x14ac:dyDescent="0.45">
      <c r="A679" t="s">
        <v>403</v>
      </c>
      <c r="B679">
        <v>678</v>
      </c>
      <c r="C679" t="s">
        <v>682</v>
      </c>
      <c r="D679" t="s">
        <v>683</v>
      </c>
      <c r="E679">
        <v>20020926</v>
      </c>
      <c r="F679" t="s">
        <v>381</v>
      </c>
      <c r="G679" t="s">
        <v>4976</v>
      </c>
      <c r="H679" s="2" t="s">
        <v>196</v>
      </c>
      <c r="I679" t="s">
        <v>109</v>
      </c>
      <c r="J679" t="s">
        <v>6497</v>
      </c>
      <c r="L679">
        <f>IFERROR(INDEX(所属情報!$E:$E,MATCH(男子登録情報!A679,所属情報!$A:$A,0)),"")</f>
        <v>490048</v>
      </c>
      <c r="M679" t="str">
        <f t="shared" si="30"/>
        <v>山中　駿 (M2)</v>
      </c>
      <c r="N679" t="str">
        <f t="shared" si="31"/>
        <v>ﾔﾏﾅｶ ｼｭﾝ</v>
      </c>
      <c r="O679" t="str">
        <f t="shared" si="32"/>
        <v>YAMANAKA Shun (02)</v>
      </c>
      <c r="P679">
        <f>IFERROR(INDEX(リスト!$AE:$AE,MATCH($G679,リスト!$AD:$AD,0)),"")</f>
        <v>27</v>
      </c>
      <c r="Q679" t="str">
        <f>IFERROR(INDEX(リスト!$AH:$AH,MATCH($J679,リスト!$AG:$AG,0)),"")</f>
        <v>JPN</v>
      </c>
      <c r="R679" s="118" t="str">
        <f>IF($B679="","",TEXT(RIGHT($E679,6)*1000+COUNTIF($E$2:$E679,$E679),"000000000"))</f>
        <v>020926001</v>
      </c>
    </row>
    <row r="680" spans="1:18" customFormat="1" x14ac:dyDescent="0.45">
      <c r="A680" t="s">
        <v>403</v>
      </c>
      <c r="B680">
        <v>679</v>
      </c>
      <c r="C680" t="s">
        <v>684</v>
      </c>
      <c r="D680" t="s">
        <v>685</v>
      </c>
      <c r="E680">
        <v>20020908</v>
      </c>
      <c r="F680" t="s">
        <v>381</v>
      </c>
      <c r="G680" t="s">
        <v>4976</v>
      </c>
      <c r="H680" s="2" t="s">
        <v>146</v>
      </c>
      <c r="I680" t="s">
        <v>565</v>
      </c>
      <c r="J680" t="s">
        <v>6497</v>
      </c>
      <c r="L680">
        <f>IFERROR(INDEX(所属情報!$E:$E,MATCH(男子登録情報!A680,所属情報!$A:$A,0)),"")</f>
        <v>490048</v>
      </c>
      <c r="M680" t="str">
        <f t="shared" si="30"/>
        <v>長田　雅史 (M2)</v>
      </c>
      <c r="N680" t="str">
        <f t="shared" si="31"/>
        <v>ﾅｶﾞﾀ ﾏｻｼ</v>
      </c>
      <c r="O680" t="str">
        <f t="shared" si="32"/>
        <v>NAGATA Masashi (02)</v>
      </c>
      <c r="P680">
        <f>IFERROR(INDEX(リスト!$AE:$AE,MATCH($G680,リスト!$AD:$AD,0)),"")</f>
        <v>27</v>
      </c>
      <c r="Q680" t="str">
        <f>IFERROR(INDEX(リスト!$AH:$AH,MATCH($J680,リスト!$AG:$AG,0)),"")</f>
        <v>JPN</v>
      </c>
      <c r="R680" s="118" t="str">
        <f>IF($B680="","",TEXT(RIGHT($E680,6)*1000+COUNTIF($E$2:$E680,$E680),"000000000"))</f>
        <v>020908001</v>
      </c>
    </row>
    <row r="681" spans="1:18" customFormat="1" x14ac:dyDescent="0.45">
      <c r="A681" t="s">
        <v>403</v>
      </c>
      <c r="B681">
        <v>680</v>
      </c>
      <c r="C681" t="s">
        <v>777</v>
      </c>
      <c r="D681" t="s">
        <v>778</v>
      </c>
      <c r="E681">
        <v>20020703</v>
      </c>
      <c r="F681" t="s">
        <v>381</v>
      </c>
      <c r="G681" t="s">
        <v>4984</v>
      </c>
      <c r="H681" s="2" t="s">
        <v>288</v>
      </c>
      <c r="I681" t="s">
        <v>99</v>
      </c>
      <c r="J681" t="s">
        <v>6497</v>
      </c>
      <c r="L681">
        <f>IFERROR(INDEX(所属情報!$E:$E,MATCH(男子登録情報!A681,所属情報!$A:$A,0)),"")</f>
        <v>490048</v>
      </c>
      <c r="M681" t="str">
        <f t="shared" si="30"/>
        <v>西川　洸平 (M2)</v>
      </c>
      <c r="N681" t="str">
        <f t="shared" si="31"/>
        <v>ﾆｼｶﾜ ｺｳﾍｲ</v>
      </c>
      <c r="O681" t="str">
        <f t="shared" si="32"/>
        <v>NISHIKAWA Kohei (02)</v>
      </c>
      <c r="P681">
        <f>IFERROR(INDEX(リスト!$AE:$AE,MATCH($G681,リスト!$AD:$AD,0)),"")</f>
        <v>49</v>
      </c>
      <c r="Q681" t="str">
        <f>IFERROR(INDEX(リスト!$AH:$AH,MATCH($J681,リスト!$AG:$AG,0)),"")</f>
        <v>JPN</v>
      </c>
      <c r="R681" s="118" t="str">
        <f>IF($B681="","",TEXT(RIGHT($E681,6)*1000+COUNTIF($E$2:$E681,$E681),"000000000"))</f>
        <v>020703001</v>
      </c>
    </row>
    <row r="682" spans="1:18" customFormat="1" x14ac:dyDescent="0.45">
      <c r="A682" t="s">
        <v>403</v>
      </c>
      <c r="B682">
        <v>681</v>
      </c>
      <c r="C682" t="s">
        <v>779</v>
      </c>
      <c r="D682" t="s">
        <v>780</v>
      </c>
      <c r="E682">
        <v>20010918</v>
      </c>
      <c r="F682" t="s">
        <v>381</v>
      </c>
      <c r="G682" t="s">
        <v>5200</v>
      </c>
      <c r="H682" s="2" t="s">
        <v>539</v>
      </c>
      <c r="I682" t="s">
        <v>203</v>
      </c>
      <c r="J682" t="s">
        <v>6497</v>
      </c>
      <c r="L682">
        <f>IFERROR(INDEX(所属情報!$E:$E,MATCH(男子登録情報!A682,所属情報!$A:$A,0)),"")</f>
        <v>490048</v>
      </c>
      <c r="M682" t="str">
        <f t="shared" si="30"/>
        <v>平山　悦章 (M2)</v>
      </c>
      <c r="N682" t="str">
        <f t="shared" si="31"/>
        <v>ﾋﾗﾔﾏ ﾖｼｱｷ</v>
      </c>
      <c r="O682" t="str">
        <f t="shared" si="32"/>
        <v>HIRAYAMA Yoshiaki (01)</v>
      </c>
      <c r="P682">
        <f>IFERROR(INDEX(リスト!$AE:$AE,MATCH($G682,リスト!$AD:$AD,0)),"")</f>
        <v>13</v>
      </c>
      <c r="Q682" t="str">
        <f>IFERROR(INDEX(リスト!$AH:$AH,MATCH($J682,リスト!$AG:$AG,0)),"")</f>
        <v>JPN</v>
      </c>
      <c r="R682" s="118" t="str">
        <f>IF($B682="","",TEXT(RIGHT($E682,6)*1000+COUNTIF($E$2:$E682,$E682),"000000000"))</f>
        <v>010918001</v>
      </c>
    </row>
    <row r="683" spans="1:18" customFormat="1" x14ac:dyDescent="0.45">
      <c r="A683" t="s">
        <v>403</v>
      </c>
      <c r="B683">
        <v>682</v>
      </c>
      <c r="C683" t="s">
        <v>781</v>
      </c>
      <c r="D683" t="s">
        <v>782</v>
      </c>
      <c r="E683">
        <v>20020803</v>
      </c>
      <c r="F683" t="s">
        <v>381</v>
      </c>
      <c r="G683" t="s">
        <v>4980</v>
      </c>
      <c r="H683" s="2" t="s">
        <v>783</v>
      </c>
      <c r="I683" t="s">
        <v>85</v>
      </c>
      <c r="J683" t="s">
        <v>6497</v>
      </c>
      <c r="L683">
        <f>IFERROR(INDEX(所属情報!$E:$E,MATCH(男子登録情報!A683,所属情報!$A:$A,0)),"")</f>
        <v>490048</v>
      </c>
      <c r="M683" t="str">
        <f t="shared" si="30"/>
        <v>金盛　圭悟 (M2)</v>
      </c>
      <c r="N683" t="str">
        <f t="shared" si="31"/>
        <v>ｶﾅﾓﾘ ｹｲｺﾞ</v>
      </c>
      <c r="O683" t="str">
        <f t="shared" si="32"/>
        <v>KANAMORI Keigo (02)</v>
      </c>
      <c r="P683">
        <f>IFERROR(INDEX(リスト!$AE:$AE,MATCH($G683,リスト!$AD:$AD,0)),"")</f>
        <v>33</v>
      </c>
      <c r="Q683" t="str">
        <f>IFERROR(INDEX(リスト!$AH:$AH,MATCH($J683,リスト!$AG:$AG,0)),"")</f>
        <v>JPN</v>
      </c>
      <c r="R683" s="118" t="str">
        <f>IF($B683="","",TEXT(RIGHT($E683,6)*1000+COUNTIF($E$2:$E683,$E683),"000000000"))</f>
        <v>020803001</v>
      </c>
    </row>
    <row r="684" spans="1:18" customFormat="1" x14ac:dyDescent="0.45">
      <c r="A684" t="s">
        <v>403</v>
      </c>
      <c r="B684">
        <v>683</v>
      </c>
      <c r="C684" t="s">
        <v>1578</v>
      </c>
      <c r="D684" t="s">
        <v>786</v>
      </c>
      <c r="E684">
        <v>20010820</v>
      </c>
      <c r="F684" t="s">
        <v>381</v>
      </c>
      <c r="G684" t="s">
        <v>5095</v>
      </c>
      <c r="H684" s="2" t="s">
        <v>318</v>
      </c>
      <c r="I684" t="s">
        <v>371</v>
      </c>
      <c r="J684" t="s">
        <v>6497</v>
      </c>
      <c r="L684">
        <f>IFERROR(INDEX(所属情報!$E:$E,MATCH(男子登録情報!A684,所属情報!$A:$A,0)),"")</f>
        <v>490048</v>
      </c>
      <c r="M684" t="str">
        <f t="shared" si="30"/>
        <v>髙山　兼輔 (M2)</v>
      </c>
      <c r="N684" t="str">
        <f t="shared" si="31"/>
        <v>ﾀｶﾔﾏ ｹﾝｽｹ</v>
      </c>
      <c r="O684" t="str">
        <f t="shared" si="32"/>
        <v>TAKAYAMA Kensuke (01)</v>
      </c>
      <c r="P684">
        <f>IFERROR(INDEX(リスト!$AE:$AE,MATCH($G684,リスト!$AD:$AD,0)),"")</f>
        <v>14</v>
      </c>
      <c r="Q684" t="str">
        <f>IFERROR(INDEX(リスト!$AH:$AH,MATCH($J684,リスト!$AG:$AG,0)),"")</f>
        <v>JPN</v>
      </c>
      <c r="R684" s="118" t="str">
        <f>IF($B684="","",TEXT(RIGHT($E684,6)*1000+COUNTIF($E$2:$E684,$E684),"000000000"))</f>
        <v>010820001</v>
      </c>
    </row>
    <row r="685" spans="1:18" customFormat="1" x14ac:dyDescent="0.45">
      <c r="A685" t="s">
        <v>403</v>
      </c>
      <c r="B685">
        <v>684</v>
      </c>
      <c r="C685" t="s">
        <v>787</v>
      </c>
      <c r="D685" t="s">
        <v>788</v>
      </c>
      <c r="E685">
        <v>20021003</v>
      </c>
      <c r="F685" t="s">
        <v>381</v>
      </c>
      <c r="G685" t="s">
        <v>5094</v>
      </c>
      <c r="H685" s="2" t="s">
        <v>123</v>
      </c>
      <c r="I685" t="s">
        <v>434</v>
      </c>
      <c r="J685" t="s">
        <v>6497</v>
      </c>
      <c r="L685">
        <f>IFERROR(INDEX(所属情報!$E:$E,MATCH(男子登録情報!A685,所属情報!$A:$A,0)),"")</f>
        <v>490048</v>
      </c>
      <c r="M685" t="str">
        <f t="shared" si="30"/>
        <v>髙田　雄平 (M2)</v>
      </c>
      <c r="N685" t="str">
        <f t="shared" si="31"/>
        <v>ﾀｶﾀﾞ ﾕｳﾍｲ</v>
      </c>
      <c r="O685" t="str">
        <f t="shared" si="32"/>
        <v>TAKADA Yuhei (02)</v>
      </c>
      <c r="P685">
        <f>IFERROR(INDEX(リスト!$AE:$AE,MATCH($G685,リスト!$AD:$AD,0)),"")</f>
        <v>1</v>
      </c>
      <c r="Q685" t="str">
        <f>IFERROR(INDEX(リスト!$AH:$AH,MATCH($J685,リスト!$AG:$AG,0)),"")</f>
        <v>JPN</v>
      </c>
      <c r="R685" s="118" t="str">
        <f>IF($B685="","",TEXT(RIGHT($E685,6)*1000+COUNTIF($E$2:$E685,$E685),"000000000"))</f>
        <v>021003001</v>
      </c>
    </row>
    <row r="686" spans="1:18" customFormat="1" x14ac:dyDescent="0.45">
      <c r="A686" t="s">
        <v>403</v>
      </c>
      <c r="B686">
        <v>685</v>
      </c>
      <c r="C686" t="s">
        <v>789</v>
      </c>
      <c r="D686" t="s">
        <v>790</v>
      </c>
      <c r="E686">
        <v>20020622</v>
      </c>
      <c r="F686" t="s">
        <v>381</v>
      </c>
      <c r="G686" t="s">
        <v>4984</v>
      </c>
      <c r="H686" s="2" t="s">
        <v>533</v>
      </c>
      <c r="I686" t="s">
        <v>87</v>
      </c>
      <c r="J686" t="s">
        <v>6497</v>
      </c>
      <c r="L686">
        <f>IFERROR(INDEX(所属情報!$E:$E,MATCH(男子登録情報!A686,所属情報!$A:$A,0)),"")</f>
        <v>490048</v>
      </c>
      <c r="M686" t="str">
        <f t="shared" si="30"/>
        <v>三嶋　友貴 (M2)</v>
      </c>
      <c r="N686" t="str">
        <f t="shared" si="31"/>
        <v>ﾐｼﾏ ﾄﾓｷ</v>
      </c>
      <c r="O686" t="str">
        <f t="shared" si="32"/>
        <v>MISHIMA Tomoki (02)</v>
      </c>
      <c r="P686">
        <f>IFERROR(INDEX(リスト!$AE:$AE,MATCH($G686,リスト!$AD:$AD,0)),"")</f>
        <v>49</v>
      </c>
      <c r="Q686" t="str">
        <f>IFERROR(INDEX(リスト!$AH:$AH,MATCH($J686,リスト!$AG:$AG,0)),"")</f>
        <v>JPN</v>
      </c>
      <c r="R686" s="118" t="str">
        <f>IF($B686="","",TEXT(RIGHT($E686,6)*1000+COUNTIF($E$2:$E686,$E686),"000000000"))</f>
        <v>020622001</v>
      </c>
    </row>
    <row r="687" spans="1:18" customFormat="1" x14ac:dyDescent="0.45">
      <c r="A687" t="s">
        <v>403</v>
      </c>
      <c r="B687">
        <v>686</v>
      </c>
      <c r="C687" t="s">
        <v>791</v>
      </c>
      <c r="D687" t="s">
        <v>792</v>
      </c>
      <c r="E687">
        <v>20021008</v>
      </c>
      <c r="F687" t="s">
        <v>381</v>
      </c>
      <c r="G687" t="s">
        <v>4984</v>
      </c>
      <c r="H687" s="2" t="s">
        <v>793</v>
      </c>
      <c r="I687" t="s">
        <v>36</v>
      </c>
      <c r="J687" t="s">
        <v>6497</v>
      </c>
      <c r="L687">
        <f>IFERROR(INDEX(所属情報!$E:$E,MATCH(男子登録情報!A687,所属情報!$A:$A,0)),"")</f>
        <v>490048</v>
      </c>
      <c r="M687" t="str">
        <f t="shared" si="30"/>
        <v>小笹　陽輝 (M2)</v>
      </c>
      <c r="N687" t="str">
        <f t="shared" si="31"/>
        <v>ｵｻﾞｻ ﾊﾙｷ</v>
      </c>
      <c r="O687" t="str">
        <f t="shared" si="32"/>
        <v>OZASA Haruki (02)</v>
      </c>
      <c r="P687">
        <f>IFERROR(INDEX(リスト!$AE:$AE,MATCH($G687,リスト!$AD:$AD,0)),"")</f>
        <v>49</v>
      </c>
      <c r="Q687" t="str">
        <f>IFERROR(INDEX(リスト!$AH:$AH,MATCH($J687,リスト!$AG:$AG,0)),"")</f>
        <v>JPN</v>
      </c>
      <c r="R687" s="118" t="str">
        <f>IF($B687="","",TEXT(RIGHT($E687,6)*1000+COUNTIF($E$2:$E687,$E687),"000000000"))</f>
        <v>021008001</v>
      </c>
    </row>
    <row r="688" spans="1:18" customFormat="1" x14ac:dyDescent="0.45">
      <c r="A688" t="s">
        <v>403</v>
      </c>
      <c r="B688">
        <v>687</v>
      </c>
      <c r="C688" t="s">
        <v>1579</v>
      </c>
      <c r="D688" t="s">
        <v>1580</v>
      </c>
      <c r="E688">
        <v>20021014</v>
      </c>
      <c r="F688" t="s">
        <v>381</v>
      </c>
      <c r="G688" t="s">
        <v>4984</v>
      </c>
      <c r="H688" s="2" t="s">
        <v>63</v>
      </c>
      <c r="I688" t="s">
        <v>179</v>
      </c>
      <c r="J688" t="s">
        <v>6497</v>
      </c>
      <c r="L688">
        <f>IFERROR(INDEX(所属情報!$E:$E,MATCH(男子登録情報!A688,所属情報!$A:$A,0)),"")</f>
        <v>490048</v>
      </c>
      <c r="M688" t="str">
        <f t="shared" si="30"/>
        <v>松本　良平 (M2)</v>
      </c>
      <c r="N688" t="str">
        <f t="shared" si="31"/>
        <v>ﾏﾂﾓﾄ ﾘｮｳﾍｲ</v>
      </c>
      <c r="O688" t="str">
        <f t="shared" si="32"/>
        <v>MATSUMOTO Ryohei (02)</v>
      </c>
      <c r="P688">
        <f>IFERROR(INDEX(リスト!$AE:$AE,MATCH($G688,リスト!$AD:$AD,0)),"")</f>
        <v>49</v>
      </c>
      <c r="Q688" t="str">
        <f>IFERROR(INDEX(リスト!$AH:$AH,MATCH($J688,リスト!$AG:$AG,0)),"")</f>
        <v>JPN</v>
      </c>
      <c r="R688" s="118" t="str">
        <f>IF($B688="","",TEXT(RIGHT($E688,6)*1000+COUNTIF($E$2:$E688,$E688),"000000000"))</f>
        <v>021014001</v>
      </c>
    </row>
    <row r="689" spans="1:18" customFormat="1" x14ac:dyDescent="0.45">
      <c r="A689" t="s">
        <v>403</v>
      </c>
      <c r="B689">
        <v>688</v>
      </c>
      <c r="C689" t="s">
        <v>1581</v>
      </c>
      <c r="D689" t="s">
        <v>1582</v>
      </c>
      <c r="E689">
        <v>20011108</v>
      </c>
      <c r="F689" t="s">
        <v>381</v>
      </c>
      <c r="G689" t="s">
        <v>4986</v>
      </c>
      <c r="H689" s="2" t="s">
        <v>632</v>
      </c>
      <c r="I689" t="s">
        <v>74</v>
      </c>
      <c r="J689" t="s">
        <v>6497</v>
      </c>
      <c r="L689">
        <f>IFERROR(INDEX(所属情報!$E:$E,MATCH(男子登録情報!A689,所属情報!$A:$A,0)),"")</f>
        <v>490048</v>
      </c>
      <c r="M689" t="str">
        <f t="shared" si="30"/>
        <v>梅原　佑介 (M2)</v>
      </c>
      <c r="N689" t="str">
        <f t="shared" si="31"/>
        <v>ｳﾒﾊﾗ ﾕｳｽｹ</v>
      </c>
      <c r="O689" t="str">
        <f t="shared" si="32"/>
        <v>UMEHARA Yusuke (01)</v>
      </c>
      <c r="P689">
        <f>IFERROR(INDEX(リスト!$AE:$AE,MATCH($G689,リスト!$AD:$AD,0)),"")</f>
        <v>12</v>
      </c>
      <c r="Q689" t="str">
        <f>IFERROR(INDEX(リスト!$AH:$AH,MATCH($J689,リスト!$AG:$AG,0)),"")</f>
        <v>JPN</v>
      </c>
      <c r="R689" s="118" t="str">
        <f>IF($B689="","",TEXT(RIGHT($E689,6)*1000+COUNTIF($E$2:$E689,$E689),"000000000"))</f>
        <v>011108001</v>
      </c>
    </row>
    <row r="690" spans="1:18" customFormat="1" x14ac:dyDescent="0.45">
      <c r="A690" t="s">
        <v>403</v>
      </c>
      <c r="B690">
        <v>689</v>
      </c>
      <c r="C690" t="s">
        <v>775</v>
      </c>
      <c r="D690" t="s">
        <v>776</v>
      </c>
      <c r="E690">
        <v>20020921</v>
      </c>
      <c r="F690" t="s">
        <v>140</v>
      </c>
      <c r="G690" t="s">
        <v>4977</v>
      </c>
      <c r="H690" s="2" t="s">
        <v>76</v>
      </c>
      <c r="I690" t="s">
        <v>222</v>
      </c>
      <c r="J690" t="s">
        <v>6497</v>
      </c>
      <c r="L690">
        <f>IFERROR(INDEX(所属情報!$E:$E,MATCH(男子登録情報!A690,所属情報!$A:$A,0)),"")</f>
        <v>490048</v>
      </c>
      <c r="M690" t="str">
        <f t="shared" si="30"/>
        <v>岩本　翔太 (M1)</v>
      </c>
      <c r="N690" t="str">
        <f t="shared" si="31"/>
        <v>ｲﾜﾓﾄ ｼｮｳﾀ</v>
      </c>
      <c r="O690" t="str">
        <f t="shared" si="32"/>
        <v>IWAMOTO Shota (02)</v>
      </c>
      <c r="P690">
        <f>IFERROR(INDEX(リスト!$AE:$AE,MATCH($G690,リスト!$AD:$AD,0)),"")</f>
        <v>34</v>
      </c>
      <c r="Q690" t="str">
        <f>IFERROR(INDEX(リスト!$AH:$AH,MATCH($J690,リスト!$AG:$AG,0)),"")</f>
        <v>JPN</v>
      </c>
      <c r="R690" s="118" t="str">
        <f>IF($B690="","",TEXT(RIGHT($E690,6)*1000+COUNTIF($E$2:$E690,$E690),"000000000"))</f>
        <v>020921001</v>
      </c>
    </row>
    <row r="691" spans="1:18" customFormat="1" x14ac:dyDescent="0.45">
      <c r="A691" t="s">
        <v>403</v>
      </c>
      <c r="B691">
        <v>690</v>
      </c>
      <c r="C691" t="s">
        <v>1583</v>
      </c>
      <c r="D691" t="s">
        <v>1584</v>
      </c>
      <c r="E691">
        <v>20030726</v>
      </c>
      <c r="F691" t="s">
        <v>140</v>
      </c>
      <c r="G691" t="s">
        <v>4989</v>
      </c>
      <c r="H691" s="2" t="s">
        <v>496</v>
      </c>
      <c r="I691" t="s">
        <v>265</v>
      </c>
      <c r="J691" t="s">
        <v>6497</v>
      </c>
      <c r="L691">
        <f>IFERROR(INDEX(所属情報!$E:$E,MATCH(男子登録情報!A691,所属情報!$A:$A,0)),"")</f>
        <v>490048</v>
      </c>
      <c r="M691" t="str">
        <f t="shared" si="30"/>
        <v>石原　一真 (M1)</v>
      </c>
      <c r="N691" t="str">
        <f t="shared" si="31"/>
        <v>ｲｼﾊﾗ ｶｽﾞﾏ</v>
      </c>
      <c r="O691" t="str">
        <f t="shared" si="32"/>
        <v>ISHIHARA Kazuma (03)</v>
      </c>
      <c r="P691">
        <f>IFERROR(INDEX(リスト!$AE:$AE,MATCH($G691,リスト!$AD:$AD,0)),"")</f>
        <v>25</v>
      </c>
      <c r="Q691" t="str">
        <f>IFERROR(INDEX(リスト!$AH:$AH,MATCH($J691,リスト!$AG:$AG,0)),"")</f>
        <v>JPN</v>
      </c>
      <c r="R691" s="118" t="str">
        <f>IF($B691="","",TEXT(RIGHT($E691,6)*1000+COUNTIF($E$2:$E691,$E691),"000000000"))</f>
        <v>030726001</v>
      </c>
    </row>
    <row r="692" spans="1:18" customFormat="1" x14ac:dyDescent="0.45">
      <c r="A692" t="s">
        <v>403</v>
      </c>
      <c r="B692">
        <v>691</v>
      </c>
      <c r="C692" t="s">
        <v>1585</v>
      </c>
      <c r="D692" t="s">
        <v>1586</v>
      </c>
      <c r="E692">
        <v>20030908</v>
      </c>
      <c r="F692" t="s">
        <v>140</v>
      </c>
      <c r="G692" t="s">
        <v>4985</v>
      </c>
      <c r="H692" s="2" t="s">
        <v>1587</v>
      </c>
      <c r="I692" t="s">
        <v>393</v>
      </c>
      <c r="J692" t="s">
        <v>6497</v>
      </c>
      <c r="L692">
        <f>IFERROR(INDEX(所属情報!$E:$E,MATCH(男子登録情報!A692,所属情報!$A:$A,0)),"")</f>
        <v>490048</v>
      </c>
      <c r="M692" t="str">
        <f t="shared" si="30"/>
        <v>青栁　佑 (M1)</v>
      </c>
      <c r="N692" t="str">
        <f t="shared" si="31"/>
        <v>ｱｵﾔｷﾞ ﾕｳ</v>
      </c>
      <c r="O692" t="str">
        <f t="shared" si="32"/>
        <v>AOYAGI Yu (03)</v>
      </c>
      <c r="P692">
        <f>IFERROR(INDEX(リスト!$AE:$AE,MATCH($G692,リスト!$AD:$AD,0)),"")</f>
        <v>22</v>
      </c>
      <c r="Q692" t="str">
        <f>IFERROR(INDEX(リスト!$AH:$AH,MATCH($J692,リスト!$AG:$AG,0)),"")</f>
        <v>JPN</v>
      </c>
      <c r="R692" s="118" t="str">
        <f>IF($B692="","",TEXT(RIGHT($E692,6)*1000+COUNTIF($E$2:$E692,$E692),"000000000"))</f>
        <v>030908001</v>
      </c>
    </row>
    <row r="693" spans="1:18" customFormat="1" x14ac:dyDescent="0.45">
      <c r="A693" t="s">
        <v>403</v>
      </c>
      <c r="B693">
        <v>692</v>
      </c>
      <c r="C693" t="s">
        <v>1588</v>
      </c>
      <c r="D693" t="s">
        <v>1589</v>
      </c>
      <c r="E693">
        <v>20030528</v>
      </c>
      <c r="F693" t="s">
        <v>140</v>
      </c>
      <c r="G693" t="s">
        <v>4977</v>
      </c>
      <c r="H693" s="2" t="s">
        <v>307</v>
      </c>
      <c r="I693" t="s">
        <v>129</v>
      </c>
      <c r="J693" t="s">
        <v>6497</v>
      </c>
      <c r="L693">
        <f>IFERROR(INDEX(所属情報!$E:$E,MATCH(男子登録情報!A693,所属情報!$A:$A,0)),"")</f>
        <v>490048</v>
      </c>
      <c r="M693" t="str">
        <f t="shared" si="30"/>
        <v>高橋　昂生 (M1)</v>
      </c>
      <c r="N693" t="str">
        <f t="shared" si="31"/>
        <v>ﾀｶﾊｼ ｺｳｾｲ</v>
      </c>
      <c r="O693" t="str">
        <f t="shared" si="32"/>
        <v>TAKAHASHI Kosei (03)</v>
      </c>
      <c r="P693">
        <f>IFERROR(INDEX(リスト!$AE:$AE,MATCH($G693,リスト!$AD:$AD,0)),"")</f>
        <v>34</v>
      </c>
      <c r="Q693" t="str">
        <f>IFERROR(INDEX(リスト!$AH:$AH,MATCH($J693,リスト!$AG:$AG,0)),"")</f>
        <v>JPN</v>
      </c>
      <c r="R693" s="118" t="str">
        <f>IF($B693="","",TEXT(RIGHT($E693,6)*1000+COUNTIF($E$2:$E693,$E693),"000000000"))</f>
        <v>030528001</v>
      </c>
    </row>
    <row r="694" spans="1:18" customFormat="1" x14ac:dyDescent="0.45">
      <c r="A694" t="s">
        <v>403</v>
      </c>
      <c r="B694">
        <v>693</v>
      </c>
      <c r="C694" t="s">
        <v>1590</v>
      </c>
      <c r="D694" t="s">
        <v>1591</v>
      </c>
      <c r="E694">
        <v>20030221</v>
      </c>
      <c r="F694" t="s">
        <v>140</v>
      </c>
      <c r="G694" t="s">
        <v>4989</v>
      </c>
      <c r="H694" s="2" t="s">
        <v>368</v>
      </c>
      <c r="I694" t="s">
        <v>1592</v>
      </c>
      <c r="J694" t="s">
        <v>6497</v>
      </c>
      <c r="L694">
        <f>IFERROR(INDEX(所属情報!$E:$E,MATCH(男子登録情報!A694,所属情報!$A:$A,0)),"")</f>
        <v>490048</v>
      </c>
      <c r="M694" t="str">
        <f t="shared" si="30"/>
        <v>奥村　究 (M1)</v>
      </c>
      <c r="N694" t="str">
        <f t="shared" si="31"/>
        <v>ｵｸﾑﾗ ｷｭｳ</v>
      </c>
      <c r="O694" t="str">
        <f t="shared" si="32"/>
        <v>OKUMURA Kyu (03)</v>
      </c>
      <c r="P694">
        <f>IFERROR(INDEX(リスト!$AE:$AE,MATCH($G694,リスト!$AD:$AD,0)),"")</f>
        <v>25</v>
      </c>
      <c r="Q694" t="str">
        <f>IFERROR(INDEX(リスト!$AH:$AH,MATCH($J694,リスト!$AG:$AG,0)),"")</f>
        <v>JPN</v>
      </c>
      <c r="R694" s="118" t="str">
        <f>IF($B694="","",TEXT(RIGHT($E694,6)*1000+COUNTIF($E$2:$E694,$E694),"000000000"))</f>
        <v>030221001</v>
      </c>
    </row>
    <row r="695" spans="1:18" customFormat="1" x14ac:dyDescent="0.45">
      <c r="A695" t="s">
        <v>403</v>
      </c>
      <c r="B695">
        <v>694</v>
      </c>
      <c r="C695" t="s">
        <v>1593</v>
      </c>
      <c r="D695" t="s">
        <v>1594</v>
      </c>
      <c r="E695">
        <v>20031206</v>
      </c>
      <c r="F695" t="s">
        <v>140</v>
      </c>
      <c r="G695" t="s">
        <v>4976</v>
      </c>
      <c r="H695" s="2" t="s">
        <v>100</v>
      </c>
      <c r="I695" t="s">
        <v>216</v>
      </c>
      <c r="J695" t="s">
        <v>6497</v>
      </c>
      <c r="L695">
        <f>IFERROR(INDEX(所属情報!$E:$E,MATCH(男子登録情報!A695,所属情報!$A:$A,0)),"")</f>
        <v>490048</v>
      </c>
      <c r="M695" t="str">
        <f t="shared" si="30"/>
        <v>田中　颯真 (M1)</v>
      </c>
      <c r="N695" t="str">
        <f t="shared" si="31"/>
        <v>ﾀﾅｶ ｿｳﾏ</v>
      </c>
      <c r="O695" t="str">
        <f t="shared" si="32"/>
        <v>TANAKA Soma (03)</v>
      </c>
      <c r="P695">
        <f>IFERROR(INDEX(リスト!$AE:$AE,MATCH($G695,リスト!$AD:$AD,0)),"")</f>
        <v>27</v>
      </c>
      <c r="Q695" t="str">
        <f>IFERROR(INDEX(リスト!$AH:$AH,MATCH($J695,リスト!$AG:$AG,0)),"")</f>
        <v>JPN</v>
      </c>
      <c r="R695" s="118" t="str">
        <f>IF($B695="","",TEXT(RIGHT($E695,6)*1000+COUNTIF($E$2:$E695,$E695),"000000000"))</f>
        <v>031206001</v>
      </c>
    </row>
    <row r="696" spans="1:18" customFormat="1" x14ac:dyDescent="0.45">
      <c r="A696" t="s">
        <v>403</v>
      </c>
      <c r="B696">
        <v>695</v>
      </c>
      <c r="C696" t="s">
        <v>1595</v>
      </c>
      <c r="D696" t="s">
        <v>1596</v>
      </c>
      <c r="E696">
        <v>20020509</v>
      </c>
      <c r="F696">
        <v>5</v>
      </c>
      <c r="G696" t="s">
        <v>5097</v>
      </c>
      <c r="H696" s="2" t="s">
        <v>829</v>
      </c>
      <c r="I696" t="s">
        <v>54</v>
      </c>
      <c r="J696" t="s">
        <v>6497</v>
      </c>
      <c r="L696">
        <f>IFERROR(INDEX(所属情報!$E:$E,MATCH(男子登録情報!A696,所属情報!$A:$A,0)),"")</f>
        <v>490048</v>
      </c>
      <c r="M696" t="str">
        <f t="shared" si="30"/>
        <v>田渕　凌 (5)</v>
      </c>
      <c r="N696" t="str">
        <f t="shared" si="31"/>
        <v>ﾀﾌﾞﾁ ﾘｮｳ</v>
      </c>
      <c r="O696" t="str">
        <f t="shared" si="32"/>
        <v>TABUCHI Ryo (02)</v>
      </c>
      <c r="P696">
        <f>IFERROR(INDEX(リスト!$AE:$AE,MATCH($G696,リスト!$AD:$AD,0)),"")</f>
        <v>8</v>
      </c>
      <c r="Q696" t="str">
        <f>IFERROR(INDEX(リスト!$AH:$AH,MATCH($J696,リスト!$AG:$AG,0)),"")</f>
        <v>JPN</v>
      </c>
      <c r="R696" s="118" t="str">
        <f>IF($B696="","",TEXT(RIGHT($E696,6)*1000+COUNTIF($E$2:$E696,$E696),"000000000"))</f>
        <v>020509001</v>
      </c>
    </row>
    <row r="697" spans="1:18" customFormat="1" x14ac:dyDescent="0.45">
      <c r="A697" t="s">
        <v>403</v>
      </c>
      <c r="B697">
        <v>696</v>
      </c>
      <c r="C697" t="s">
        <v>1597</v>
      </c>
      <c r="D697" t="s">
        <v>1598</v>
      </c>
      <c r="E697">
        <v>20040322</v>
      </c>
      <c r="F697" t="s">
        <v>140</v>
      </c>
      <c r="G697" t="s">
        <v>4977</v>
      </c>
      <c r="H697" s="2" t="s">
        <v>283</v>
      </c>
      <c r="I697" t="s">
        <v>603</v>
      </c>
      <c r="J697" t="s">
        <v>6497</v>
      </c>
      <c r="L697">
        <f>IFERROR(INDEX(所属情報!$E:$E,MATCH(男子登録情報!A697,所属情報!$A:$A,0)),"")</f>
        <v>490048</v>
      </c>
      <c r="M697" t="str">
        <f t="shared" si="30"/>
        <v>新庄　健 (M1)</v>
      </c>
      <c r="N697" t="str">
        <f t="shared" si="31"/>
        <v>ｼﾝｼﾞｮｳ ﾀｹｼ</v>
      </c>
      <c r="O697" t="str">
        <f t="shared" si="32"/>
        <v>SHINJO Takeshi (04)</v>
      </c>
      <c r="P697">
        <f>IFERROR(INDEX(リスト!$AE:$AE,MATCH($G697,リスト!$AD:$AD,0)),"")</f>
        <v>34</v>
      </c>
      <c r="Q697" t="str">
        <f>IFERROR(INDEX(リスト!$AH:$AH,MATCH($J697,リスト!$AG:$AG,0)),"")</f>
        <v>JPN</v>
      </c>
      <c r="R697" s="118" t="str">
        <f>IF($B697="","",TEXT(RIGHT($E697,6)*1000+COUNTIF($E$2:$E697,$E697),"000000000"))</f>
        <v>040322002</v>
      </c>
    </row>
    <row r="698" spans="1:18" customFormat="1" x14ac:dyDescent="0.45">
      <c r="A698" t="s">
        <v>403</v>
      </c>
      <c r="B698">
        <v>697</v>
      </c>
      <c r="C698" t="s">
        <v>1599</v>
      </c>
      <c r="D698" t="s">
        <v>1600</v>
      </c>
      <c r="E698">
        <v>20031105</v>
      </c>
      <c r="F698" t="s">
        <v>140</v>
      </c>
      <c r="G698" t="s">
        <v>4988</v>
      </c>
      <c r="H698" s="2" t="s">
        <v>1601</v>
      </c>
      <c r="I698" t="s">
        <v>161</v>
      </c>
      <c r="J698" t="s">
        <v>6497</v>
      </c>
      <c r="L698">
        <f>IFERROR(INDEX(所属情報!$E:$E,MATCH(男子登録情報!A698,所属情報!$A:$A,0)),"")</f>
        <v>490048</v>
      </c>
      <c r="M698" t="str">
        <f t="shared" si="30"/>
        <v>照山　潤 (M1)</v>
      </c>
      <c r="N698" t="str">
        <f t="shared" si="31"/>
        <v>ﾃﾙﾔﾏ ｼﾞｭﾝ</v>
      </c>
      <c r="O698" t="str">
        <f t="shared" si="32"/>
        <v>TERUYAMA Jun (03)</v>
      </c>
      <c r="P698">
        <f>IFERROR(INDEX(リスト!$AE:$AE,MATCH($G698,リスト!$AD:$AD,0)),"")</f>
        <v>40</v>
      </c>
      <c r="Q698" t="str">
        <f>IFERROR(INDEX(リスト!$AH:$AH,MATCH($J698,リスト!$AG:$AG,0)),"")</f>
        <v>JPN</v>
      </c>
      <c r="R698" s="118" t="str">
        <f>IF($B698="","",TEXT(RIGHT($E698,6)*1000+COUNTIF($E$2:$E698,$E698),"000000000"))</f>
        <v>031105001</v>
      </c>
    </row>
    <row r="699" spans="1:18" customFormat="1" x14ac:dyDescent="0.45">
      <c r="A699" t="s">
        <v>403</v>
      </c>
      <c r="B699">
        <v>698</v>
      </c>
      <c r="C699" t="s">
        <v>1602</v>
      </c>
      <c r="D699" t="s">
        <v>1603</v>
      </c>
      <c r="E699">
        <v>20030918</v>
      </c>
      <c r="F699" t="s">
        <v>140</v>
      </c>
      <c r="G699" t="s">
        <v>4984</v>
      </c>
      <c r="H699" s="2" t="s">
        <v>207</v>
      </c>
      <c r="I699" t="s">
        <v>428</v>
      </c>
      <c r="J699" t="s">
        <v>6497</v>
      </c>
      <c r="L699">
        <f>IFERROR(INDEX(所属情報!$E:$E,MATCH(男子登録情報!A699,所属情報!$A:$A,0)),"")</f>
        <v>490048</v>
      </c>
      <c r="M699" t="str">
        <f t="shared" si="30"/>
        <v>稲田　正裕 (M1)</v>
      </c>
      <c r="N699" t="str">
        <f t="shared" si="31"/>
        <v>ｲﾅﾀﾞ ﾏｻﾋﾛ</v>
      </c>
      <c r="O699" t="str">
        <f t="shared" si="32"/>
        <v>INADA Masahiro (03)</v>
      </c>
      <c r="P699">
        <f>IFERROR(INDEX(リスト!$AE:$AE,MATCH($G699,リスト!$AD:$AD,0)),"")</f>
        <v>49</v>
      </c>
      <c r="Q699" t="str">
        <f>IFERROR(INDEX(リスト!$AH:$AH,MATCH($J699,リスト!$AG:$AG,0)),"")</f>
        <v>JPN</v>
      </c>
      <c r="R699" s="118" t="str">
        <f>IF($B699="","",TEXT(RIGHT($E699,6)*1000+COUNTIF($E$2:$E699,$E699),"000000000"))</f>
        <v>030918001</v>
      </c>
    </row>
    <row r="700" spans="1:18" customFormat="1" x14ac:dyDescent="0.45">
      <c r="A700" t="s">
        <v>403</v>
      </c>
      <c r="B700">
        <v>699</v>
      </c>
      <c r="C700" t="s">
        <v>1604</v>
      </c>
      <c r="D700" t="s">
        <v>1605</v>
      </c>
      <c r="E700">
        <v>20021030</v>
      </c>
      <c r="F700" t="s">
        <v>140</v>
      </c>
      <c r="G700" t="s">
        <v>4976</v>
      </c>
      <c r="H700" s="2" t="s">
        <v>223</v>
      </c>
      <c r="I700" t="s">
        <v>110</v>
      </c>
      <c r="J700" t="s">
        <v>6497</v>
      </c>
      <c r="L700">
        <f>IFERROR(INDEX(所属情報!$E:$E,MATCH(男子登録情報!A700,所属情報!$A:$A,0)),"")</f>
        <v>490048</v>
      </c>
      <c r="M700" t="str">
        <f t="shared" si="30"/>
        <v>松井　和輝 (M1)</v>
      </c>
      <c r="N700" t="str">
        <f t="shared" si="31"/>
        <v>ﾏﾂｲ ｶｽﾞｷ</v>
      </c>
      <c r="O700" t="str">
        <f t="shared" si="32"/>
        <v>MATSUI Kazuki (02)</v>
      </c>
      <c r="P700">
        <f>IFERROR(INDEX(リスト!$AE:$AE,MATCH($G700,リスト!$AD:$AD,0)),"")</f>
        <v>27</v>
      </c>
      <c r="Q700" t="str">
        <f>IFERROR(INDEX(リスト!$AH:$AH,MATCH($J700,リスト!$AG:$AG,0)),"")</f>
        <v>JPN</v>
      </c>
      <c r="R700" s="118" t="str">
        <f>IF($B700="","",TEXT(RIGHT($E700,6)*1000+COUNTIF($E$2:$E700,$E700),"000000000"))</f>
        <v>021030002</v>
      </c>
    </row>
    <row r="701" spans="1:18" customFormat="1" x14ac:dyDescent="0.45">
      <c r="A701" t="s">
        <v>403</v>
      </c>
      <c r="B701">
        <v>700</v>
      </c>
      <c r="C701" t="s">
        <v>1606</v>
      </c>
      <c r="D701" t="s">
        <v>1607</v>
      </c>
      <c r="E701">
        <v>20030919</v>
      </c>
      <c r="F701" t="s">
        <v>140</v>
      </c>
      <c r="G701" t="s">
        <v>4982</v>
      </c>
      <c r="H701" s="2" t="s">
        <v>570</v>
      </c>
      <c r="I701" t="s">
        <v>1608</v>
      </c>
      <c r="J701" t="s">
        <v>6497</v>
      </c>
      <c r="L701">
        <f>IFERROR(INDEX(所属情報!$E:$E,MATCH(男子登録情報!A701,所属情報!$A:$A,0)),"")</f>
        <v>490048</v>
      </c>
      <c r="M701" t="str">
        <f t="shared" si="30"/>
        <v>服部　来羅 (M1)</v>
      </c>
      <c r="N701" t="str">
        <f t="shared" si="31"/>
        <v>ﾊｯﾄﾘ ﾗｲﾗ</v>
      </c>
      <c r="O701" t="str">
        <f t="shared" si="32"/>
        <v>HATTORI Raira (03)</v>
      </c>
      <c r="P701">
        <f>IFERROR(INDEX(リスト!$AE:$AE,MATCH($G701,リスト!$AD:$AD,0)),"")</f>
        <v>26</v>
      </c>
      <c r="Q701" t="str">
        <f>IFERROR(INDEX(リスト!$AH:$AH,MATCH($J701,リスト!$AG:$AG,0)),"")</f>
        <v>JPN</v>
      </c>
      <c r="R701" s="118" t="str">
        <f>IF($B701="","",TEXT(RIGHT($E701,6)*1000+COUNTIF($E$2:$E701,$E701),"000000000"))</f>
        <v>030919001</v>
      </c>
    </row>
    <row r="702" spans="1:18" customFormat="1" x14ac:dyDescent="0.45">
      <c r="A702" t="s">
        <v>403</v>
      </c>
      <c r="B702">
        <v>701</v>
      </c>
      <c r="C702" t="s">
        <v>1609</v>
      </c>
      <c r="D702" t="s">
        <v>1610</v>
      </c>
      <c r="E702">
        <v>20020809</v>
      </c>
      <c r="F702">
        <v>5</v>
      </c>
      <c r="G702" t="s">
        <v>4975</v>
      </c>
      <c r="H702" s="2" t="s">
        <v>29</v>
      </c>
      <c r="I702" t="s">
        <v>40</v>
      </c>
      <c r="J702" t="s">
        <v>6497</v>
      </c>
      <c r="L702">
        <f>IFERROR(INDEX(所属情報!$E:$E,MATCH(男子登録情報!A702,所属情報!$A:$A,0)),"")</f>
        <v>490048</v>
      </c>
      <c r="M702" t="str">
        <f t="shared" si="30"/>
        <v>岡田　雅也 (5)</v>
      </c>
      <c r="N702" t="str">
        <f t="shared" si="31"/>
        <v>ｵｶﾀﾞ ﾏｻﾔ</v>
      </c>
      <c r="O702" t="str">
        <f t="shared" si="32"/>
        <v>OKADA Masaya (02)</v>
      </c>
      <c r="P702">
        <f>IFERROR(INDEX(リスト!$AE:$AE,MATCH($G702,リスト!$AD:$AD,0)),"")</f>
        <v>28</v>
      </c>
      <c r="Q702" t="str">
        <f>IFERROR(INDEX(リスト!$AH:$AH,MATCH($J702,リスト!$AG:$AG,0)),"")</f>
        <v>JPN</v>
      </c>
      <c r="R702" s="118" t="str">
        <f>IF($B702="","",TEXT(RIGHT($E702,6)*1000+COUNTIF($E$2:$E702,$E702),"000000000"))</f>
        <v>020809001</v>
      </c>
    </row>
    <row r="703" spans="1:18" customFormat="1" x14ac:dyDescent="0.45">
      <c r="A703" t="s">
        <v>403</v>
      </c>
      <c r="B703">
        <v>702</v>
      </c>
      <c r="C703" t="s">
        <v>1611</v>
      </c>
      <c r="D703" t="s">
        <v>1612</v>
      </c>
      <c r="E703">
        <v>20031121</v>
      </c>
      <c r="F703" t="s">
        <v>140</v>
      </c>
      <c r="G703" t="s">
        <v>4976</v>
      </c>
      <c r="H703" s="2" t="s">
        <v>1613</v>
      </c>
      <c r="I703" t="s">
        <v>285</v>
      </c>
      <c r="J703" t="s">
        <v>6497</v>
      </c>
      <c r="L703">
        <f>IFERROR(INDEX(所属情報!$E:$E,MATCH(男子登録情報!A703,所属情報!$A:$A,0)),"")</f>
        <v>490048</v>
      </c>
      <c r="M703" t="str">
        <f t="shared" si="30"/>
        <v>吉冨　文暁 (M1)</v>
      </c>
      <c r="N703" t="str">
        <f t="shared" si="31"/>
        <v>ﾖｼﾄﾐ ﾌﾐｱｷ</v>
      </c>
      <c r="O703" t="str">
        <f t="shared" si="32"/>
        <v>YOSHITOMI Fumiaki (03)</v>
      </c>
      <c r="P703">
        <f>IFERROR(INDEX(リスト!$AE:$AE,MATCH($G703,リスト!$AD:$AD,0)),"")</f>
        <v>27</v>
      </c>
      <c r="Q703" t="str">
        <f>IFERROR(INDEX(リスト!$AH:$AH,MATCH($J703,リスト!$AG:$AG,0)),"")</f>
        <v>JPN</v>
      </c>
      <c r="R703" s="118" t="str">
        <f>IF($B703="","",TEXT(RIGHT($E703,6)*1000+COUNTIF($E$2:$E703,$E703),"000000000"))</f>
        <v>031121001</v>
      </c>
    </row>
    <row r="704" spans="1:18" customFormat="1" x14ac:dyDescent="0.45">
      <c r="A704" t="s">
        <v>403</v>
      </c>
      <c r="B704">
        <v>703</v>
      </c>
      <c r="C704" t="s">
        <v>1614</v>
      </c>
      <c r="D704" t="s">
        <v>1615</v>
      </c>
      <c r="E704">
        <v>20021109</v>
      </c>
      <c r="F704" t="s">
        <v>140</v>
      </c>
      <c r="G704" t="s">
        <v>4982</v>
      </c>
      <c r="H704" s="2" t="s">
        <v>642</v>
      </c>
      <c r="I704" t="s">
        <v>165</v>
      </c>
      <c r="J704" t="s">
        <v>6497</v>
      </c>
      <c r="L704">
        <f>IFERROR(INDEX(所属情報!$E:$E,MATCH(男子登録情報!A704,所属情報!$A:$A,0)),"")</f>
        <v>490048</v>
      </c>
      <c r="M704" t="str">
        <f t="shared" si="30"/>
        <v>川瀬　稔己 (M1)</v>
      </c>
      <c r="N704" t="str">
        <f t="shared" si="31"/>
        <v>ｶﾜｾ ﾄｼｷ</v>
      </c>
      <c r="O704" t="str">
        <f t="shared" si="32"/>
        <v>KAWASE Toshiki (02)</v>
      </c>
      <c r="P704">
        <f>IFERROR(INDEX(リスト!$AE:$AE,MATCH($G704,リスト!$AD:$AD,0)),"")</f>
        <v>26</v>
      </c>
      <c r="Q704" t="str">
        <f>IFERROR(INDEX(リスト!$AH:$AH,MATCH($J704,リスト!$AG:$AG,0)),"")</f>
        <v>JPN</v>
      </c>
      <c r="R704" s="118" t="str">
        <f>IF($B704="","",TEXT(RIGHT($E704,6)*1000+COUNTIF($E$2:$E704,$E704),"000000000"))</f>
        <v>021109001</v>
      </c>
    </row>
    <row r="705" spans="1:18" customFormat="1" x14ac:dyDescent="0.45">
      <c r="A705" t="s">
        <v>403</v>
      </c>
      <c r="B705">
        <v>704</v>
      </c>
      <c r="C705" t="s">
        <v>1616</v>
      </c>
      <c r="D705" t="s">
        <v>1617</v>
      </c>
      <c r="E705">
        <v>20010615</v>
      </c>
      <c r="F705" t="s">
        <v>381</v>
      </c>
      <c r="G705" t="s">
        <v>4979</v>
      </c>
      <c r="H705" s="2" t="s">
        <v>1618</v>
      </c>
      <c r="I705" t="s">
        <v>1619</v>
      </c>
      <c r="J705" t="s">
        <v>6497</v>
      </c>
      <c r="L705">
        <f>IFERROR(INDEX(所属情報!$E:$E,MATCH(男子登録情報!A705,所属情報!$A:$A,0)),"")</f>
        <v>490048</v>
      </c>
      <c r="M705" t="str">
        <f t="shared" si="30"/>
        <v>大住　圭樹 (M2)</v>
      </c>
      <c r="N705" t="str">
        <f t="shared" si="31"/>
        <v>ｵｵｽﾐ ｹｲｼﾞｭ</v>
      </c>
      <c r="O705" t="str">
        <f t="shared" si="32"/>
        <v>OSUMI Keiju (01)</v>
      </c>
      <c r="P705">
        <f>IFERROR(INDEX(リスト!$AE:$AE,MATCH($G705,リスト!$AD:$AD,0)),"")</f>
        <v>29</v>
      </c>
      <c r="Q705" t="str">
        <f>IFERROR(INDEX(リスト!$AH:$AH,MATCH($J705,リスト!$AG:$AG,0)),"")</f>
        <v>JPN</v>
      </c>
      <c r="R705" s="118" t="str">
        <f>IF($B705="","",TEXT(RIGHT($E705,6)*1000+COUNTIF($E$2:$E705,$E705),"000000000"))</f>
        <v>010615001</v>
      </c>
    </row>
    <row r="706" spans="1:18" customFormat="1" x14ac:dyDescent="0.45">
      <c r="A706" t="s">
        <v>403</v>
      </c>
      <c r="B706">
        <v>705</v>
      </c>
      <c r="C706" t="s">
        <v>2338</v>
      </c>
      <c r="D706" t="s">
        <v>2339</v>
      </c>
      <c r="E706">
        <v>20040722</v>
      </c>
      <c r="F706">
        <v>4</v>
      </c>
      <c r="G706" t="s">
        <v>4982</v>
      </c>
      <c r="H706" s="2" t="s">
        <v>195</v>
      </c>
      <c r="I706" t="s">
        <v>36</v>
      </c>
      <c r="J706" t="s">
        <v>6497</v>
      </c>
      <c r="L706">
        <f>IFERROR(INDEX(所属情報!$E:$E,MATCH(男子登録情報!A706,所属情報!$A:$A,0)),"")</f>
        <v>490048</v>
      </c>
      <c r="M706" t="str">
        <f t="shared" si="30"/>
        <v>阿部　陽葵 (4)</v>
      </c>
      <c r="N706" t="str">
        <f t="shared" si="31"/>
        <v>ｱﾍﾞ ﾊﾙｷ</v>
      </c>
      <c r="O706" t="str">
        <f t="shared" si="32"/>
        <v>ABE Haruki (04)</v>
      </c>
      <c r="P706">
        <f>IFERROR(INDEX(リスト!$AE:$AE,MATCH($G706,リスト!$AD:$AD,0)),"")</f>
        <v>26</v>
      </c>
      <c r="Q706" t="str">
        <f>IFERROR(INDEX(リスト!$AH:$AH,MATCH($J706,リスト!$AG:$AG,0)),"")</f>
        <v>JPN</v>
      </c>
      <c r="R706" s="118" t="str">
        <f>IF($B706="","",TEXT(RIGHT($E706,6)*1000+COUNTIF($E$2:$E706,$E706),"000000000"))</f>
        <v>040722003</v>
      </c>
    </row>
    <row r="707" spans="1:18" customFormat="1" x14ac:dyDescent="0.45">
      <c r="A707" t="s">
        <v>403</v>
      </c>
      <c r="B707">
        <v>706</v>
      </c>
      <c r="C707" t="s">
        <v>2340</v>
      </c>
      <c r="D707" t="s">
        <v>2341</v>
      </c>
      <c r="E707">
        <v>20041221</v>
      </c>
      <c r="F707">
        <v>4</v>
      </c>
      <c r="G707" t="s">
        <v>4982</v>
      </c>
      <c r="H707" s="2" t="s">
        <v>166</v>
      </c>
      <c r="I707" t="s">
        <v>35</v>
      </c>
      <c r="J707" t="s">
        <v>6497</v>
      </c>
      <c r="L707">
        <f>IFERROR(INDEX(所属情報!$E:$E,MATCH(男子登録情報!A707,所属情報!$A:$A,0)),"")</f>
        <v>490048</v>
      </c>
      <c r="M707" t="str">
        <f t="shared" ref="M707:M770" si="33">$C707&amp;" "&amp;"("&amp;$F707&amp;")"</f>
        <v>中川　雄稀 (4)</v>
      </c>
      <c r="N707" t="str">
        <f t="shared" ref="N707:N770" si="34">$D707</f>
        <v>ﾅｶｶﾞﾜ ﾕｳｷ</v>
      </c>
      <c r="O707" t="str">
        <f t="shared" ref="O707:O770" si="35">$H707&amp;" "&amp;$I707&amp;" "&amp;"("&amp;MID($E707,3,2)&amp;")"</f>
        <v>NAKAGAWA Yuki (04)</v>
      </c>
      <c r="P707">
        <f>IFERROR(INDEX(リスト!$AE:$AE,MATCH($G707,リスト!$AD:$AD,0)),"")</f>
        <v>26</v>
      </c>
      <c r="Q707" t="str">
        <f>IFERROR(INDEX(リスト!$AH:$AH,MATCH($J707,リスト!$AG:$AG,0)),"")</f>
        <v>JPN</v>
      </c>
      <c r="R707" s="118" t="str">
        <f>IF($B707="","",TEXT(RIGHT($E707,6)*1000+COUNTIF($E$2:$E707,$E707),"000000000"))</f>
        <v>041221002</v>
      </c>
    </row>
    <row r="708" spans="1:18" customFormat="1" x14ac:dyDescent="0.45">
      <c r="A708" t="s">
        <v>403</v>
      </c>
      <c r="B708">
        <v>707</v>
      </c>
      <c r="C708" t="s">
        <v>2342</v>
      </c>
      <c r="D708" t="s">
        <v>2343</v>
      </c>
      <c r="E708">
        <v>20050116</v>
      </c>
      <c r="F708">
        <v>4</v>
      </c>
      <c r="G708" t="s">
        <v>4981</v>
      </c>
      <c r="H708" s="2" t="s">
        <v>2954</v>
      </c>
      <c r="I708" t="s">
        <v>1950</v>
      </c>
      <c r="J708" t="s">
        <v>6497</v>
      </c>
      <c r="L708">
        <f>IFERROR(INDEX(所属情報!$E:$E,MATCH(男子登録情報!A708,所属情報!$A:$A,0)),"")</f>
        <v>490048</v>
      </c>
      <c r="M708" t="str">
        <f t="shared" si="33"/>
        <v>竹生　晴彦 (4)</v>
      </c>
      <c r="N708" t="str">
        <f t="shared" si="34"/>
        <v>ﾁｸﾌﾞ ﾊﾙﾋｺ</v>
      </c>
      <c r="O708" t="str">
        <f t="shared" si="35"/>
        <v>CHIKUBU Haruhiko (05)</v>
      </c>
      <c r="P708">
        <f>IFERROR(INDEX(リスト!$AE:$AE,MATCH($G708,リスト!$AD:$AD,0)),"")</f>
        <v>20</v>
      </c>
      <c r="Q708" t="str">
        <f>IFERROR(INDEX(リスト!$AH:$AH,MATCH($J708,リスト!$AG:$AG,0)),"")</f>
        <v>JPN</v>
      </c>
      <c r="R708" s="118" t="str">
        <f>IF($B708="","",TEXT(RIGHT($E708,6)*1000+COUNTIF($E$2:$E708,$E708),"000000000"))</f>
        <v>050116001</v>
      </c>
    </row>
    <row r="709" spans="1:18" customFormat="1" x14ac:dyDescent="0.45">
      <c r="A709" t="s">
        <v>403</v>
      </c>
      <c r="B709">
        <v>708</v>
      </c>
      <c r="C709" t="s">
        <v>5433</v>
      </c>
      <c r="D709" t="s">
        <v>2344</v>
      </c>
      <c r="E709">
        <v>20030520</v>
      </c>
      <c r="F709">
        <v>4</v>
      </c>
      <c r="G709" t="s">
        <v>4984</v>
      </c>
      <c r="H709" s="2" t="s">
        <v>2955</v>
      </c>
      <c r="I709" t="s">
        <v>603</v>
      </c>
      <c r="J709" t="s">
        <v>6497</v>
      </c>
      <c r="L709">
        <f>IFERROR(INDEX(所属情報!$E:$E,MATCH(男子登録情報!A709,所属情報!$A:$A,0)),"")</f>
        <v>490048</v>
      </c>
      <c r="M709" t="str">
        <f t="shared" si="33"/>
        <v>池上　孟志 (4)</v>
      </c>
      <c r="N709" t="str">
        <f t="shared" si="34"/>
        <v>ｲｹｶﾞﾐ ﾀｹｼ</v>
      </c>
      <c r="O709" t="str">
        <f t="shared" si="35"/>
        <v>IKEGAMI Takeshi (03)</v>
      </c>
      <c r="P709">
        <f>IFERROR(INDEX(リスト!$AE:$AE,MATCH($G709,リスト!$AD:$AD,0)),"")</f>
        <v>49</v>
      </c>
      <c r="Q709" t="str">
        <f>IFERROR(INDEX(リスト!$AH:$AH,MATCH($J709,リスト!$AG:$AG,0)),"")</f>
        <v>JPN</v>
      </c>
      <c r="R709" s="118" t="str">
        <f>IF($B709="","",TEXT(RIGHT($E709,6)*1000+COUNTIF($E$2:$E709,$E709),"000000000"))</f>
        <v>030520001</v>
      </c>
    </row>
    <row r="710" spans="1:18" customFormat="1" x14ac:dyDescent="0.45">
      <c r="A710" t="s">
        <v>403</v>
      </c>
      <c r="B710">
        <v>709</v>
      </c>
      <c r="C710" t="s">
        <v>2345</v>
      </c>
      <c r="D710" t="s">
        <v>2346</v>
      </c>
      <c r="E710">
        <v>20040725</v>
      </c>
      <c r="F710">
        <v>4</v>
      </c>
      <c r="G710" t="s">
        <v>4976</v>
      </c>
      <c r="H710" s="2" t="s">
        <v>50</v>
      </c>
      <c r="I710" t="s">
        <v>129</v>
      </c>
      <c r="J710" t="s">
        <v>6497</v>
      </c>
      <c r="L710">
        <f>IFERROR(INDEX(所属情報!$E:$E,MATCH(男子登録情報!A710,所属情報!$A:$A,0)),"")</f>
        <v>490048</v>
      </c>
      <c r="M710" t="str">
        <f t="shared" si="33"/>
        <v>八木　皓星 (4)</v>
      </c>
      <c r="N710" t="str">
        <f t="shared" si="34"/>
        <v>ﾔｷﾞ ｺｳｾｲ</v>
      </c>
      <c r="O710" t="str">
        <f t="shared" si="35"/>
        <v>YAGI Kosei (04)</v>
      </c>
      <c r="P710">
        <f>IFERROR(INDEX(リスト!$AE:$AE,MATCH($G710,リスト!$AD:$AD,0)),"")</f>
        <v>27</v>
      </c>
      <c r="Q710" t="str">
        <f>IFERROR(INDEX(リスト!$AH:$AH,MATCH($J710,リスト!$AG:$AG,0)),"")</f>
        <v>JPN</v>
      </c>
      <c r="R710" s="118" t="str">
        <f>IF($B710="","",TEXT(RIGHT($E710,6)*1000+COUNTIF($E$2:$E710,$E710),"000000000"))</f>
        <v>040725002</v>
      </c>
    </row>
    <row r="711" spans="1:18" customFormat="1" x14ac:dyDescent="0.45">
      <c r="A711" t="s">
        <v>403</v>
      </c>
      <c r="B711">
        <v>710</v>
      </c>
      <c r="C711" t="s">
        <v>2347</v>
      </c>
      <c r="D711" t="s">
        <v>2348</v>
      </c>
      <c r="E711">
        <v>20041002</v>
      </c>
      <c r="F711">
        <v>4</v>
      </c>
      <c r="G711" t="s">
        <v>4975</v>
      </c>
      <c r="H711" s="2" t="s">
        <v>124</v>
      </c>
      <c r="I711" t="s">
        <v>27</v>
      </c>
      <c r="J711" t="s">
        <v>6497</v>
      </c>
      <c r="L711">
        <f>IFERROR(INDEX(所属情報!$E:$E,MATCH(男子登録情報!A711,所属情報!$A:$A,0)),"")</f>
        <v>490048</v>
      </c>
      <c r="M711" t="str">
        <f t="shared" si="33"/>
        <v>林　宏太郎 (4)</v>
      </c>
      <c r="N711" t="str">
        <f t="shared" si="34"/>
        <v>ﾊﾔｼ ｺｳﾀﾛｳ</v>
      </c>
      <c r="O711" t="str">
        <f t="shared" si="35"/>
        <v>HAYASHI Kotaro (04)</v>
      </c>
      <c r="P711">
        <f>IFERROR(INDEX(リスト!$AE:$AE,MATCH($G711,リスト!$AD:$AD,0)),"")</f>
        <v>28</v>
      </c>
      <c r="Q711" t="str">
        <f>IFERROR(INDEX(リスト!$AH:$AH,MATCH($J711,リスト!$AG:$AG,0)),"")</f>
        <v>JPN</v>
      </c>
      <c r="R711" s="118" t="str">
        <f>IF($B711="","",TEXT(RIGHT($E711,6)*1000+COUNTIF($E$2:$E711,$E711),"000000000"))</f>
        <v>041002001</v>
      </c>
    </row>
    <row r="712" spans="1:18" customFormat="1" x14ac:dyDescent="0.45">
      <c r="A712" t="s">
        <v>403</v>
      </c>
      <c r="B712">
        <v>711</v>
      </c>
      <c r="C712" t="s">
        <v>2349</v>
      </c>
      <c r="D712" t="s">
        <v>2350</v>
      </c>
      <c r="E712">
        <v>20040407</v>
      </c>
      <c r="F712">
        <v>4</v>
      </c>
      <c r="G712" t="s">
        <v>4976</v>
      </c>
      <c r="H712" s="2" t="s">
        <v>380</v>
      </c>
      <c r="I712" t="s">
        <v>87</v>
      </c>
      <c r="J712" t="s">
        <v>6497</v>
      </c>
      <c r="L712">
        <f>IFERROR(INDEX(所属情報!$E:$E,MATCH(男子登録情報!A712,所属情報!$A:$A,0)),"")</f>
        <v>490048</v>
      </c>
      <c r="M712" t="str">
        <f t="shared" si="33"/>
        <v>大西　智貴 (4)</v>
      </c>
      <c r="N712" t="str">
        <f t="shared" si="34"/>
        <v>ｵｵﾆｼ ﾄﾓｷ</v>
      </c>
      <c r="O712" t="str">
        <f t="shared" si="35"/>
        <v>ONISHI Tomoki (04)</v>
      </c>
      <c r="P712">
        <f>IFERROR(INDEX(リスト!$AE:$AE,MATCH($G712,リスト!$AD:$AD,0)),"")</f>
        <v>27</v>
      </c>
      <c r="Q712" t="str">
        <f>IFERROR(INDEX(リスト!$AH:$AH,MATCH($J712,リスト!$AG:$AG,0)),"")</f>
        <v>JPN</v>
      </c>
      <c r="R712" s="118" t="str">
        <f>IF($B712="","",TEXT(RIGHT($E712,6)*1000+COUNTIF($E$2:$E712,$E712),"000000000"))</f>
        <v>040407002</v>
      </c>
    </row>
    <row r="713" spans="1:18" customFormat="1" x14ac:dyDescent="0.45">
      <c r="A713" t="s">
        <v>403</v>
      </c>
      <c r="B713">
        <v>712</v>
      </c>
      <c r="C713" t="s">
        <v>2351</v>
      </c>
      <c r="D713" t="s">
        <v>2352</v>
      </c>
      <c r="E713">
        <v>20040918</v>
      </c>
      <c r="F713">
        <v>4</v>
      </c>
      <c r="G713" t="s">
        <v>4976</v>
      </c>
      <c r="H713" s="2" t="s">
        <v>2956</v>
      </c>
      <c r="I713" t="s">
        <v>1592</v>
      </c>
      <c r="J713" t="s">
        <v>6497</v>
      </c>
      <c r="L713">
        <f>IFERROR(INDEX(所属情報!$E:$E,MATCH(男子登録情報!A713,所属情報!$A:$A,0)),"")</f>
        <v>490048</v>
      </c>
      <c r="M713" t="str">
        <f t="shared" si="33"/>
        <v>佐向　丘 (4)</v>
      </c>
      <c r="N713" t="str">
        <f t="shared" si="34"/>
        <v>ｻｺｳ ｷｭｳ</v>
      </c>
      <c r="O713" t="str">
        <f t="shared" si="35"/>
        <v>SAKO Kyu (04)</v>
      </c>
      <c r="P713">
        <f>IFERROR(INDEX(リスト!$AE:$AE,MATCH($G713,リスト!$AD:$AD,0)),"")</f>
        <v>27</v>
      </c>
      <c r="Q713" t="str">
        <f>IFERROR(INDEX(リスト!$AH:$AH,MATCH($J713,リスト!$AG:$AG,0)),"")</f>
        <v>JPN</v>
      </c>
      <c r="R713" s="118" t="str">
        <f>IF($B713="","",TEXT(RIGHT($E713,6)*1000+COUNTIF($E$2:$E713,$E713),"000000000"))</f>
        <v>040918001</v>
      </c>
    </row>
    <row r="714" spans="1:18" customFormat="1" x14ac:dyDescent="0.45">
      <c r="A714" t="s">
        <v>403</v>
      </c>
      <c r="B714">
        <v>713</v>
      </c>
      <c r="C714" t="s">
        <v>2353</v>
      </c>
      <c r="D714" t="s">
        <v>2354</v>
      </c>
      <c r="E714">
        <v>20030505</v>
      </c>
      <c r="F714">
        <v>4</v>
      </c>
      <c r="G714" t="s">
        <v>4984</v>
      </c>
      <c r="H714" s="2" t="s">
        <v>2957</v>
      </c>
      <c r="I714" t="s">
        <v>2958</v>
      </c>
      <c r="J714" t="s">
        <v>6497</v>
      </c>
      <c r="L714">
        <f>IFERROR(INDEX(所属情報!$E:$E,MATCH(男子登録情報!A714,所属情報!$A:$A,0)),"")</f>
        <v>490048</v>
      </c>
      <c r="M714" t="str">
        <f t="shared" si="33"/>
        <v>柴折　心汰 (4)</v>
      </c>
      <c r="N714" t="str">
        <f t="shared" si="34"/>
        <v>ｼﾊﾞｵﾘ ｼﾝﾀ</v>
      </c>
      <c r="O714" t="str">
        <f t="shared" si="35"/>
        <v>SHIBAORI Shinta (03)</v>
      </c>
      <c r="P714">
        <f>IFERROR(INDEX(リスト!$AE:$AE,MATCH($G714,リスト!$AD:$AD,0)),"")</f>
        <v>49</v>
      </c>
      <c r="Q714" t="str">
        <f>IFERROR(INDEX(リスト!$AH:$AH,MATCH($J714,リスト!$AG:$AG,0)),"")</f>
        <v>JPN</v>
      </c>
      <c r="R714" s="118" t="str">
        <f>IF($B714="","",TEXT(RIGHT($E714,6)*1000+COUNTIF($E$2:$E714,$E714),"000000000"))</f>
        <v>030505001</v>
      </c>
    </row>
    <row r="715" spans="1:18" customFormat="1" x14ac:dyDescent="0.45">
      <c r="A715" t="s">
        <v>403</v>
      </c>
      <c r="B715">
        <v>714</v>
      </c>
      <c r="C715" t="s">
        <v>2355</v>
      </c>
      <c r="D715" t="s">
        <v>2356</v>
      </c>
      <c r="E715">
        <v>20030912</v>
      </c>
      <c r="F715">
        <v>4</v>
      </c>
      <c r="G715" t="s">
        <v>4975</v>
      </c>
      <c r="H715" s="2" t="s">
        <v>498</v>
      </c>
      <c r="I715" t="s">
        <v>126</v>
      </c>
      <c r="J715" t="s">
        <v>6497</v>
      </c>
      <c r="L715">
        <f>IFERROR(INDEX(所属情報!$E:$E,MATCH(男子登録情報!A715,所属情報!$A:$A,0)),"")</f>
        <v>490048</v>
      </c>
      <c r="M715" t="str">
        <f t="shared" si="33"/>
        <v>川﨑　健太郎 (4)</v>
      </c>
      <c r="N715" t="str">
        <f t="shared" si="34"/>
        <v>ｶﾜｻｷ ｹﾝﾀﾛｳ</v>
      </c>
      <c r="O715" t="str">
        <f t="shared" si="35"/>
        <v>KAWASAKI Kentaro (03)</v>
      </c>
      <c r="P715">
        <f>IFERROR(INDEX(リスト!$AE:$AE,MATCH($G715,リスト!$AD:$AD,0)),"")</f>
        <v>28</v>
      </c>
      <c r="Q715" t="str">
        <f>IFERROR(INDEX(リスト!$AH:$AH,MATCH($J715,リスト!$AG:$AG,0)),"")</f>
        <v>JPN</v>
      </c>
      <c r="R715" s="118" t="str">
        <f>IF($B715="","",TEXT(RIGHT($E715,6)*1000+COUNTIF($E$2:$E715,$E715),"000000000"))</f>
        <v>030912001</v>
      </c>
    </row>
    <row r="716" spans="1:18" customFormat="1" x14ac:dyDescent="0.45">
      <c r="A716" t="s">
        <v>403</v>
      </c>
      <c r="B716">
        <v>715</v>
      </c>
      <c r="C716" t="s">
        <v>2357</v>
      </c>
      <c r="D716" t="s">
        <v>2358</v>
      </c>
      <c r="E716">
        <v>20031207</v>
      </c>
      <c r="F716">
        <v>4</v>
      </c>
      <c r="G716" t="s">
        <v>4979</v>
      </c>
      <c r="H716" s="2" t="s">
        <v>316</v>
      </c>
      <c r="I716" t="s">
        <v>370</v>
      </c>
      <c r="J716" t="s">
        <v>6497</v>
      </c>
      <c r="L716">
        <f>IFERROR(INDEX(所属情報!$E:$E,MATCH(男子登録情報!A716,所属情報!$A:$A,0)),"")</f>
        <v>490048</v>
      </c>
      <c r="M716" t="str">
        <f t="shared" si="33"/>
        <v>木下　賀貴 (4)</v>
      </c>
      <c r="N716" t="str">
        <f t="shared" si="34"/>
        <v>ｷﾉｼﾀ ﾖｼｷ</v>
      </c>
      <c r="O716" t="str">
        <f t="shared" si="35"/>
        <v>KINOSHITA Yoshiki (03)</v>
      </c>
      <c r="P716">
        <f>IFERROR(INDEX(リスト!$AE:$AE,MATCH($G716,リスト!$AD:$AD,0)),"")</f>
        <v>29</v>
      </c>
      <c r="Q716" t="str">
        <f>IFERROR(INDEX(リスト!$AH:$AH,MATCH($J716,リスト!$AG:$AG,0)),"")</f>
        <v>JPN</v>
      </c>
      <c r="R716" s="118" t="str">
        <f>IF($B716="","",TEXT(RIGHT($E716,6)*1000+COUNTIF($E$2:$E716,$E716),"000000000"))</f>
        <v>031207001</v>
      </c>
    </row>
    <row r="717" spans="1:18" customFormat="1" x14ac:dyDescent="0.45">
      <c r="A717" t="s">
        <v>403</v>
      </c>
      <c r="B717">
        <v>716</v>
      </c>
      <c r="C717" t="s">
        <v>2359</v>
      </c>
      <c r="D717" t="s">
        <v>2360</v>
      </c>
      <c r="E717">
        <v>20040529</v>
      </c>
      <c r="F717">
        <v>4</v>
      </c>
      <c r="G717" t="s">
        <v>4977</v>
      </c>
      <c r="H717" s="2" t="s">
        <v>2959</v>
      </c>
      <c r="I717" t="s">
        <v>327</v>
      </c>
      <c r="J717" t="s">
        <v>6497</v>
      </c>
      <c r="L717">
        <f>IFERROR(INDEX(所属情報!$E:$E,MATCH(男子登録情報!A717,所属情報!$A:$A,0)),"")</f>
        <v>490048</v>
      </c>
      <c r="M717" t="str">
        <f t="shared" si="33"/>
        <v>東條　純平 (4)</v>
      </c>
      <c r="N717" t="str">
        <f t="shared" si="34"/>
        <v>ﾄｳｼﾞｮｳ ｼﾞｭﾝﾍﾟｲ</v>
      </c>
      <c r="O717" t="str">
        <f t="shared" si="35"/>
        <v>TOJO Jumpei (04)</v>
      </c>
      <c r="P717">
        <f>IFERROR(INDEX(リスト!$AE:$AE,MATCH($G717,リスト!$AD:$AD,0)),"")</f>
        <v>34</v>
      </c>
      <c r="Q717" t="str">
        <f>IFERROR(INDEX(リスト!$AH:$AH,MATCH($J717,リスト!$AG:$AG,0)),"")</f>
        <v>JPN</v>
      </c>
      <c r="R717" s="118" t="str">
        <f>IF($B717="","",TEXT(RIGHT($E717,6)*1000+COUNTIF($E$2:$E717,$E717),"000000000"))</f>
        <v>040529001</v>
      </c>
    </row>
    <row r="718" spans="1:18" customFormat="1" x14ac:dyDescent="0.45">
      <c r="A718" t="s">
        <v>403</v>
      </c>
      <c r="B718">
        <v>717</v>
      </c>
      <c r="C718" t="s">
        <v>2361</v>
      </c>
      <c r="D718" t="s">
        <v>2362</v>
      </c>
      <c r="E718">
        <v>20040406</v>
      </c>
      <c r="F718">
        <v>4</v>
      </c>
      <c r="G718" t="s">
        <v>4984</v>
      </c>
      <c r="H718" s="2" t="s">
        <v>102</v>
      </c>
      <c r="I718" t="s">
        <v>2960</v>
      </c>
      <c r="J718" t="s">
        <v>6497</v>
      </c>
      <c r="L718">
        <f>IFERROR(INDEX(所属情報!$E:$E,MATCH(男子登録情報!A718,所属情報!$A:$A,0)),"")</f>
        <v>490048</v>
      </c>
      <c r="M718" t="str">
        <f t="shared" si="33"/>
        <v>中村　颯葉 (4)</v>
      </c>
      <c r="N718" t="str">
        <f t="shared" si="34"/>
        <v>ﾅｶﾑﾗ ｿｳﾊ</v>
      </c>
      <c r="O718" t="str">
        <f t="shared" si="35"/>
        <v>NAKAMURA Soha (04)</v>
      </c>
      <c r="P718">
        <f>IFERROR(INDEX(リスト!$AE:$AE,MATCH($G718,リスト!$AD:$AD,0)),"")</f>
        <v>49</v>
      </c>
      <c r="Q718" t="str">
        <f>IFERROR(INDEX(リスト!$AH:$AH,MATCH($J718,リスト!$AG:$AG,0)),"")</f>
        <v>JPN</v>
      </c>
      <c r="R718" s="118" t="str">
        <f>IF($B718="","",TEXT(RIGHT($E718,6)*1000+COUNTIF($E$2:$E718,$E718),"000000000"))</f>
        <v>040406002</v>
      </c>
    </row>
    <row r="719" spans="1:18" customFormat="1" x14ac:dyDescent="0.45">
      <c r="A719" t="s">
        <v>403</v>
      </c>
      <c r="B719">
        <v>718</v>
      </c>
      <c r="C719" t="s">
        <v>2363</v>
      </c>
      <c r="D719" t="s">
        <v>2364</v>
      </c>
      <c r="E719">
        <v>20040621</v>
      </c>
      <c r="F719">
        <v>4</v>
      </c>
      <c r="G719" t="s">
        <v>4979</v>
      </c>
      <c r="H719" s="2" t="s">
        <v>424</v>
      </c>
      <c r="I719" t="s">
        <v>57</v>
      </c>
      <c r="J719" t="s">
        <v>6497</v>
      </c>
      <c r="L719">
        <f>IFERROR(INDEX(所属情報!$E:$E,MATCH(男子登録情報!A719,所属情報!$A:$A,0)),"")</f>
        <v>490048</v>
      </c>
      <c r="M719" t="str">
        <f t="shared" si="33"/>
        <v>川村　拓也 (4)</v>
      </c>
      <c r="N719" t="str">
        <f t="shared" si="34"/>
        <v>ｶﾜﾑﾗ ﾀｸﾔ</v>
      </c>
      <c r="O719" t="str">
        <f t="shared" si="35"/>
        <v>KAWAMURA Takuya (04)</v>
      </c>
      <c r="P719">
        <f>IFERROR(INDEX(リスト!$AE:$AE,MATCH($G719,リスト!$AD:$AD,0)),"")</f>
        <v>29</v>
      </c>
      <c r="Q719" t="str">
        <f>IFERROR(INDEX(リスト!$AH:$AH,MATCH($J719,リスト!$AG:$AG,0)),"")</f>
        <v>JPN</v>
      </c>
      <c r="R719" s="118" t="str">
        <f>IF($B719="","",TEXT(RIGHT($E719,6)*1000+COUNTIF($E$2:$E719,$E719),"000000000"))</f>
        <v>040621001</v>
      </c>
    </row>
    <row r="720" spans="1:18" customFormat="1" x14ac:dyDescent="0.45">
      <c r="A720" t="s">
        <v>403</v>
      </c>
      <c r="B720">
        <v>719</v>
      </c>
      <c r="C720" t="s">
        <v>3848</v>
      </c>
      <c r="D720" t="s">
        <v>3849</v>
      </c>
      <c r="E720">
        <v>20050419</v>
      </c>
      <c r="F720">
        <v>3</v>
      </c>
      <c r="G720" t="s">
        <v>4981</v>
      </c>
      <c r="H720" s="2" t="s">
        <v>4763</v>
      </c>
      <c r="I720" t="s">
        <v>201</v>
      </c>
      <c r="J720" t="s">
        <v>6497</v>
      </c>
      <c r="L720">
        <f>IFERROR(INDEX(所属情報!$E:$E,MATCH(男子登録情報!A720,所属情報!$A:$A,0)),"")</f>
        <v>490048</v>
      </c>
      <c r="M720" t="str">
        <f t="shared" si="33"/>
        <v>柳町　悠斗 (3)</v>
      </c>
      <c r="N720" t="str">
        <f t="shared" si="34"/>
        <v>ﾔﾅｷﾞﾏﾁ ﾊﾙﾄ</v>
      </c>
      <c r="O720" t="str">
        <f t="shared" si="35"/>
        <v>YANAGIMACHI Haruto (05)</v>
      </c>
      <c r="P720">
        <f>IFERROR(INDEX(リスト!$AE:$AE,MATCH($G720,リスト!$AD:$AD,0)),"")</f>
        <v>20</v>
      </c>
      <c r="Q720" t="str">
        <f>IFERROR(INDEX(リスト!$AH:$AH,MATCH($J720,リスト!$AG:$AG,0)),"")</f>
        <v>JPN</v>
      </c>
      <c r="R720" s="118" t="str">
        <f>IF($B720="","",TEXT(RIGHT($E720,6)*1000+COUNTIF($E$2:$E720,$E720),"000000000"))</f>
        <v>050419001</v>
      </c>
    </row>
    <row r="721" spans="1:18" customFormat="1" x14ac:dyDescent="0.45">
      <c r="A721" t="s">
        <v>403</v>
      </c>
      <c r="B721">
        <v>720</v>
      </c>
      <c r="C721" t="s">
        <v>3850</v>
      </c>
      <c r="D721" t="s">
        <v>3851</v>
      </c>
      <c r="E721">
        <v>20051223</v>
      </c>
      <c r="F721">
        <v>3</v>
      </c>
      <c r="G721" t="s">
        <v>5095</v>
      </c>
      <c r="H721" s="2" t="s">
        <v>79</v>
      </c>
      <c r="I721" t="s">
        <v>549</v>
      </c>
      <c r="J721" t="s">
        <v>6497</v>
      </c>
      <c r="L721">
        <f>IFERROR(INDEX(所属情報!$E:$E,MATCH(男子登録情報!A721,所属情報!$A:$A,0)),"")</f>
        <v>490048</v>
      </c>
      <c r="M721" t="str">
        <f t="shared" si="33"/>
        <v>小野　竜之介 (3)</v>
      </c>
      <c r="N721" t="str">
        <f t="shared" si="34"/>
        <v>ｵﾉ ﾘｭｳﾉｽｹ</v>
      </c>
      <c r="O721" t="str">
        <f t="shared" si="35"/>
        <v>ONO Ryunosuke (05)</v>
      </c>
      <c r="P721">
        <f>IFERROR(INDEX(リスト!$AE:$AE,MATCH($G721,リスト!$AD:$AD,0)),"")</f>
        <v>14</v>
      </c>
      <c r="Q721" t="str">
        <f>IFERROR(INDEX(リスト!$AH:$AH,MATCH($J721,リスト!$AG:$AG,0)),"")</f>
        <v>JPN</v>
      </c>
      <c r="R721" s="118" t="str">
        <f>IF($B721="","",TEXT(RIGHT($E721,6)*1000+COUNTIF($E$2:$E721,$E721),"000000000"))</f>
        <v>051223001</v>
      </c>
    </row>
    <row r="722" spans="1:18" customFormat="1" x14ac:dyDescent="0.45">
      <c r="A722" t="s">
        <v>403</v>
      </c>
      <c r="B722">
        <v>721</v>
      </c>
      <c r="C722" t="s">
        <v>3852</v>
      </c>
      <c r="D722" t="s">
        <v>3853</v>
      </c>
      <c r="E722">
        <v>20041117</v>
      </c>
      <c r="F722">
        <v>4</v>
      </c>
      <c r="G722" t="s">
        <v>4984</v>
      </c>
      <c r="H722" s="2" t="s">
        <v>4764</v>
      </c>
      <c r="I722" t="s">
        <v>4765</v>
      </c>
      <c r="J722" t="s">
        <v>6497</v>
      </c>
      <c r="L722">
        <f>IFERROR(INDEX(所属情報!$E:$E,MATCH(男子登録情報!A722,所属情報!$A:$A,0)),"")</f>
        <v>490048</v>
      </c>
      <c r="M722" t="str">
        <f t="shared" si="33"/>
        <v>山岡　直生 (4)</v>
      </c>
      <c r="N722" t="str">
        <f t="shared" si="34"/>
        <v>ﾔﾏｵｶ ﾅｵﾐ</v>
      </c>
      <c r="O722" t="str">
        <f t="shared" si="35"/>
        <v>YAMAOKA Naomi (04)</v>
      </c>
      <c r="P722">
        <f>IFERROR(INDEX(リスト!$AE:$AE,MATCH($G722,リスト!$AD:$AD,0)),"")</f>
        <v>49</v>
      </c>
      <c r="Q722" t="str">
        <f>IFERROR(INDEX(リスト!$AH:$AH,MATCH($J722,リスト!$AG:$AG,0)),"")</f>
        <v>JPN</v>
      </c>
      <c r="R722" s="118" t="str">
        <f>IF($B722="","",TEXT(RIGHT($E722,6)*1000+COUNTIF($E$2:$E722,$E722),"000000000"))</f>
        <v>041117001</v>
      </c>
    </row>
    <row r="723" spans="1:18" customFormat="1" x14ac:dyDescent="0.45">
      <c r="A723" t="s">
        <v>403</v>
      </c>
      <c r="B723">
        <v>722</v>
      </c>
      <c r="C723" t="s">
        <v>3854</v>
      </c>
      <c r="D723" t="s">
        <v>3855</v>
      </c>
      <c r="E723">
        <v>19990428</v>
      </c>
      <c r="F723" t="s">
        <v>4583</v>
      </c>
      <c r="G723" t="s">
        <v>4985</v>
      </c>
      <c r="H723" s="2" t="s">
        <v>86</v>
      </c>
      <c r="I723" t="s">
        <v>174</v>
      </c>
      <c r="J723" t="s">
        <v>6497</v>
      </c>
      <c r="L723">
        <f>IFERROR(INDEX(所属情報!$E:$E,MATCH(男子登録情報!A723,所属情報!$A:$A,0)),"")</f>
        <v>490048</v>
      </c>
      <c r="M723" t="str">
        <f t="shared" si="33"/>
        <v>前田　朝陽 (D3)</v>
      </c>
      <c r="N723" t="str">
        <f t="shared" si="34"/>
        <v>ﾏｴﾀﾞ ｱｻﾋ</v>
      </c>
      <c r="O723" t="str">
        <f t="shared" si="35"/>
        <v>MAEDA Asahi (99)</v>
      </c>
      <c r="P723">
        <f>IFERROR(INDEX(リスト!$AE:$AE,MATCH($G723,リスト!$AD:$AD,0)),"")</f>
        <v>22</v>
      </c>
      <c r="Q723" t="str">
        <f>IFERROR(INDEX(リスト!$AH:$AH,MATCH($J723,リスト!$AG:$AG,0)),"")</f>
        <v>JPN</v>
      </c>
      <c r="R723" s="118" t="str">
        <f>IF($B723="","",TEXT(RIGHT($E723,6)*1000+COUNTIF($E$2:$E723,$E723),"000000000"))</f>
        <v>990428001</v>
      </c>
    </row>
    <row r="724" spans="1:18" customFormat="1" x14ac:dyDescent="0.45">
      <c r="A724" t="s">
        <v>403</v>
      </c>
      <c r="B724">
        <v>723</v>
      </c>
      <c r="C724" t="s">
        <v>3856</v>
      </c>
      <c r="D724" t="s">
        <v>487</v>
      </c>
      <c r="E724">
        <v>20050925</v>
      </c>
      <c r="F724">
        <v>3</v>
      </c>
      <c r="G724" t="s">
        <v>4976</v>
      </c>
      <c r="H724" s="2" t="s">
        <v>100</v>
      </c>
      <c r="I724" t="s">
        <v>188</v>
      </c>
      <c r="J724" t="s">
        <v>6497</v>
      </c>
      <c r="L724">
        <f>IFERROR(INDEX(所属情報!$E:$E,MATCH(男子登録情報!A724,所属情報!$A:$A,0)),"")</f>
        <v>490048</v>
      </c>
      <c r="M724" t="str">
        <f t="shared" si="33"/>
        <v>田中　洋佑 (3)</v>
      </c>
      <c r="N724" t="str">
        <f t="shared" si="34"/>
        <v>ﾀﾅｶ ﾖｳｽｹ</v>
      </c>
      <c r="O724" t="str">
        <f t="shared" si="35"/>
        <v>TANAKA Yosuke (05)</v>
      </c>
      <c r="P724">
        <f>IFERROR(INDEX(リスト!$AE:$AE,MATCH($G724,リスト!$AD:$AD,0)),"")</f>
        <v>27</v>
      </c>
      <c r="Q724" t="str">
        <f>IFERROR(INDEX(リスト!$AH:$AH,MATCH($J724,リスト!$AG:$AG,0)),"")</f>
        <v>JPN</v>
      </c>
      <c r="R724" s="118" t="str">
        <f>IF($B724="","",TEXT(RIGHT($E724,6)*1000+COUNTIF($E$2:$E724,$E724),"000000000"))</f>
        <v>050925003</v>
      </c>
    </row>
    <row r="725" spans="1:18" customFormat="1" x14ac:dyDescent="0.45">
      <c r="A725" t="s">
        <v>403</v>
      </c>
      <c r="B725">
        <v>724</v>
      </c>
      <c r="C725" t="s">
        <v>3857</v>
      </c>
      <c r="D725" t="s">
        <v>3858</v>
      </c>
      <c r="E725">
        <v>20060129</v>
      </c>
      <c r="F725">
        <v>3</v>
      </c>
      <c r="G725" t="s">
        <v>5095</v>
      </c>
      <c r="H725" s="2" t="s">
        <v>4766</v>
      </c>
      <c r="I725" t="s">
        <v>4767</v>
      </c>
      <c r="J725" t="s">
        <v>6497</v>
      </c>
      <c r="L725">
        <f>IFERROR(INDEX(所属情報!$E:$E,MATCH(男子登録情報!A725,所属情報!$A:$A,0)),"")</f>
        <v>490048</v>
      </c>
      <c r="M725" t="str">
        <f t="shared" si="33"/>
        <v>瀬戸　信成 (3)</v>
      </c>
      <c r="N725" t="str">
        <f t="shared" si="34"/>
        <v>ｾﾄ ﾉﾌﾞﾅﾘ</v>
      </c>
      <c r="O725" t="str">
        <f t="shared" si="35"/>
        <v>SETO Nobunari (06)</v>
      </c>
      <c r="P725">
        <f>IFERROR(INDEX(リスト!$AE:$AE,MATCH($G725,リスト!$AD:$AD,0)),"")</f>
        <v>14</v>
      </c>
      <c r="Q725" t="str">
        <f>IFERROR(INDEX(リスト!$AH:$AH,MATCH($J725,リスト!$AG:$AG,0)),"")</f>
        <v>JPN</v>
      </c>
      <c r="R725" s="118" t="str">
        <f>IF($B725="","",TEXT(RIGHT($E725,6)*1000+COUNTIF($E$2:$E725,$E725),"000000000"))</f>
        <v>060129001</v>
      </c>
    </row>
    <row r="726" spans="1:18" customFormat="1" x14ac:dyDescent="0.45">
      <c r="A726" t="s">
        <v>403</v>
      </c>
      <c r="B726">
        <v>725</v>
      </c>
      <c r="C726" t="s">
        <v>3859</v>
      </c>
      <c r="D726" t="s">
        <v>3860</v>
      </c>
      <c r="E726">
        <v>20050702</v>
      </c>
      <c r="F726">
        <v>3</v>
      </c>
      <c r="G726" t="s">
        <v>4979</v>
      </c>
      <c r="H726" s="2" t="s">
        <v>113</v>
      </c>
      <c r="I726" t="s">
        <v>420</v>
      </c>
      <c r="J726" t="s">
        <v>6497</v>
      </c>
      <c r="L726">
        <f>IFERROR(INDEX(所属情報!$E:$E,MATCH(男子登録情報!A726,所属情報!$A:$A,0)),"")</f>
        <v>490048</v>
      </c>
      <c r="M726" t="str">
        <f t="shared" si="33"/>
        <v>小島　伸介 (3)</v>
      </c>
      <c r="N726" t="str">
        <f t="shared" si="34"/>
        <v>ｺｼﾞﾏ ｼﾝｽｹ</v>
      </c>
      <c r="O726" t="str">
        <f t="shared" si="35"/>
        <v>KOJIMA Shinsuke (05)</v>
      </c>
      <c r="P726">
        <f>IFERROR(INDEX(リスト!$AE:$AE,MATCH($G726,リスト!$AD:$AD,0)),"")</f>
        <v>29</v>
      </c>
      <c r="Q726" t="str">
        <f>IFERROR(INDEX(リスト!$AH:$AH,MATCH($J726,リスト!$AG:$AG,0)),"")</f>
        <v>JPN</v>
      </c>
      <c r="R726" s="118" t="str">
        <f>IF($B726="","",TEXT(RIGHT($E726,6)*1000+COUNTIF($E$2:$E726,$E726),"000000000"))</f>
        <v>050702002</v>
      </c>
    </row>
    <row r="727" spans="1:18" customFormat="1" x14ac:dyDescent="0.45">
      <c r="A727" t="s">
        <v>403</v>
      </c>
      <c r="B727">
        <v>726</v>
      </c>
      <c r="C727" t="s">
        <v>3861</v>
      </c>
      <c r="D727" t="s">
        <v>3862</v>
      </c>
      <c r="E727">
        <v>20060316</v>
      </c>
      <c r="F727">
        <v>3</v>
      </c>
      <c r="G727" t="s">
        <v>4981</v>
      </c>
      <c r="H727" s="2" t="s">
        <v>1885</v>
      </c>
      <c r="I727" t="s">
        <v>171</v>
      </c>
      <c r="J727" t="s">
        <v>6497</v>
      </c>
      <c r="L727">
        <f>IFERROR(INDEX(所属情報!$E:$E,MATCH(男子登録情報!A727,所属情報!$A:$A,0)),"")</f>
        <v>490048</v>
      </c>
      <c r="M727" t="str">
        <f t="shared" si="33"/>
        <v>北島　悠翔 (3)</v>
      </c>
      <c r="N727" t="str">
        <f t="shared" si="34"/>
        <v>ｷﾀｼﾞﾏ ﾕｳﾄ</v>
      </c>
      <c r="O727" t="str">
        <f t="shared" si="35"/>
        <v>KITAJIMA Yuto (06)</v>
      </c>
      <c r="P727">
        <f>IFERROR(INDEX(リスト!$AE:$AE,MATCH($G727,リスト!$AD:$AD,0)),"")</f>
        <v>20</v>
      </c>
      <c r="Q727" t="str">
        <f>IFERROR(INDEX(リスト!$AH:$AH,MATCH($J727,リスト!$AG:$AG,0)),"")</f>
        <v>JPN</v>
      </c>
      <c r="R727" s="118" t="str">
        <f>IF($B727="","",TEXT(RIGHT($E727,6)*1000+COUNTIF($E$2:$E727,$E727),"000000000"))</f>
        <v>060316003</v>
      </c>
    </row>
    <row r="728" spans="1:18" customFormat="1" x14ac:dyDescent="0.45">
      <c r="A728" t="s">
        <v>403</v>
      </c>
      <c r="B728">
        <v>727</v>
      </c>
      <c r="C728" t="s">
        <v>3863</v>
      </c>
      <c r="D728" t="s">
        <v>3864</v>
      </c>
      <c r="E728">
        <v>20050330</v>
      </c>
      <c r="F728">
        <v>3</v>
      </c>
      <c r="G728" t="s">
        <v>4989</v>
      </c>
      <c r="H728" s="2" t="s">
        <v>348</v>
      </c>
      <c r="I728" t="s">
        <v>77</v>
      </c>
      <c r="J728" t="s">
        <v>6497</v>
      </c>
      <c r="L728">
        <f>IFERROR(INDEX(所属情報!$E:$E,MATCH(男子登録情報!A728,所属情報!$A:$A,0)),"")</f>
        <v>490048</v>
      </c>
      <c r="M728" t="str">
        <f t="shared" si="33"/>
        <v>水野　椋介 (3)</v>
      </c>
      <c r="N728" t="str">
        <f t="shared" si="34"/>
        <v>ﾐｽﾞﾉ ﾘｮｳｽｹ</v>
      </c>
      <c r="O728" t="str">
        <f t="shared" si="35"/>
        <v>MIZUNO Ryosuke (05)</v>
      </c>
      <c r="P728">
        <f>IFERROR(INDEX(リスト!$AE:$AE,MATCH($G728,リスト!$AD:$AD,0)),"")</f>
        <v>25</v>
      </c>
      <c r="Q728" t="str">
        <f>IFERROR(INDEX(リスト!$AH:$AH,MATCH($J728,リスト!$AG:$AG,0)),"")</f>
        <v>JPN</v>
      </c>
      <c r="R728" s="118" t="str">
        <f>IF($B728="","",TEXT(RIGHT($E728,6)*1000+COUNTIF($E$2:$E728,$E728),"000000000"))</f>
        <v>050330001</v>
      </c>
    </row>
    <row r="729" spans="1:18" customFormat="1" x14ac:dyDescent="0.45">
      <c r="A729" t="s">
        <v>403</v>
      </c>
      <c r="B729">
        <v>728</v>
      </c>
      <c r="C729" t="s">
        <v>3865</v>
      </c>
      <c r="D729" t="s">
        <v>3866</v>
      </c>
      <c r="E729">
        <v>20050819</v>
      </c>
      <c r="F729">
        <v>3</v>
      </c>
      <c r="G729" t="s">
        <v>4976</v>
      </c>
      <c r="H729" s="2" t="s">
        <v>297</v>
      </c>
      <c r="I729" t="s">
        <v>129</v>
      </c>
      <c r="J729" t="s">
        <v>6497</v>
      </c>
      <c r="L729">
        <f>IFERROR(INDEX(所属情報!$E:$E,MATCH(男子登録情報!A729,所属情報!$A:$A,0)),"")</f>
        <v>490048</v>
      </c>
      <c r="M729" t="str">
        <f t="shared" si="33"/>
        <v>太田　航生 (3)</v>
      </c>
      <c r="N729" t="str">
        <f t="shared" si="34"/>
        <v>ｵｵﾀ ｺｳｾｲ</v>
      </c>
      <c r="O729" t="str">
        <f t="shared" si="35"/>
        <v>OTA Kosei (05)</v>
      </c>
      <c r="P729">
        <f>IFERROR(INDEX(リスト!$AE:$AE,MATCH($G729,リスト!$AD:$AD,0)),"")</f>
        <v>27</v>
      </c>
      <c r="Q729" t="str">
        <f>IFERROR(INDEX(リスト!$AH:$AH,MATCH($J729,リスト!$AG:$AG,0)),"")</f>
        <v>JPN</v>
      </c>
      <c r="R729" s="118" t="str">
        <f>IF($B729="","",TEXT(RIGHT($E729,6)*1000+COUNTIF($E$2:$E729,$E729),"000000000"))</f>
        <v>050819002</v>
      </c>
    </row>
    <row r="730" spans="1:18" customFormat="1" x14ac:dyDescent="0.45">
      <c r="A730" t="s">
        <v>403</v>
      </c>
      <c r="B730">
        <v>729</v>
      </c>
      <c r="C730" t="s">
        <v>3867</v>
      </c>
      <c r="D730" t="s">
        <v>3868</v>
      </c>
      <c r="E730">
        <v>20041216</v>
      </c>
      <c r="F730">
        <v>3</v>
      </c>
      <c r="G730" t="s">
        <v>4989</v>
      </c>
      <c r="H730" s="2" t="s">
        <v>220</v>
      </c>
      <c r="I730" t="s">
        <v>4768</v>
      </c>
      <c r="J730" t="s">
        <v>6497</v>
      </c>
      <c r="L730">
        <f>IFERROR(INDEX(所属情報!$E:$E,MATCH(男子登録情報!A730,所属情報!$A:$A,0)),"")</f>
        <v>490048</v>
      </c>
      <c r="M730" t="str">
        <f t="shared" si="33"/>
        <v>山本　泰平 (3)</v>
      </c>
      <c r="N730" t="str">
        <f t="shared" si="34"/>
        <v>ﾔﾏﾓﾄ ﾀｲﾍｲ</v>
      </c>
      <c r="O730" t="str">
        <f t="shared" si="35"/>
        <v>YAMAMOTO Taihei (04)</v>
      </c>
      <c r="P730">
        <f>IFERROR(INDEX(リスト!$AE:$AE,MATCH($G730,リスト!$AD:$AD,0)),"")</f>
        <v>25</v>
      </c>
      <c r="Q730" t="str">
        <f>IFERROR(INDEX(リスト!$AH:$AH,MATCH($J730,リスト!$AG:$AG,0)),"")</f>
        <v>JPN</v>
      </c>
      <c r="R730" s="118" t="str">
        <f>IF($B730="","",TEXT(RIGHT($E730,6)*1000+COUNTIF($E$2:$E730,$E730),"000000000"))</f>
        <v>041216001</v>
      </c>
    </row>
    <row r="731" spans="1:18" customFormat="1" x14ac:dyDescent="0.45">
      <c r="A731" t="s">
        <v>403</v>
      </c>
      <c r="B731">
        <v>730</v>
      </c>
      <c r="C731" t="s">
        <v>2840</v>
      </c>
      <c r="D731" t="s">
        <v>3869</v>
      </c>
      <c r="E731">
        <v>20051210</v>
      </c>
      <c r="F731">
        <v>3</v>
      </c>
      <c r="G731" t="s">
        <v>5243</v>
      </c>
      <c r="H731" s="2" t="s">
        <v>1862</v>
      </c>
      <c r="I731" t="s">
        <v>201</v>
      </c>
      <c r="J731" t="s">
        <v>6497</v>
      </c>
      <c r="L731">
        <f>IFERROR(INDEX(所属情報!$E:$E,MATCH(男子登録情報!A731,所属情報!$A:$A,0)),"")</f>
        <v>490048</v>
      </c>
      <c r="M731" t="str">
        <f t="shared" si="33"/>
        <v>中田　晴斗 (3)</v>
      </c>
      <c r="N731" t="str">
        <f t="shared" si="34"/>
        <v>ﾅｶﾀﾞ ﾊﾙﾄ</v>
      </c>
      <c r="O731" t="str">
        <f t="shared" si="35"/>
        <v>NAKADA Haruto (05)</v>
      </c>
      <c r="P731">
        <f>IFERROR(INDEX(リスト!$AE:$AE,MATCH($G731,リスト!$AD:$AD,0)),"")</f>
        <v>18</v>
      </c>
      <c r="Q731" t="str">
        <f>IFERROR(INDEX(リスト!$AH:$AH,MATCH($J731,リスト!$AG:$AG,0)),"")</f>
        <v>JPN</v>
      </c>
      <c r="R731" s="118" t="str">
        <f>IF($B731="","",TEXT(RIGHT($E731,6)*1000+COUNTIF($E$2:$E731,$E731),"000000000"))</f>
        <v>051210001</v>
      </c>
    </row>
    <row r="732" spans="1:18" customFormat="1" x14ac:dyDescent="0.45">
      <c r="A732" t="s">
        <v>403</v>
      </c>
      <c r="B732">
        <v>731</v>
      </c>
      <c r="C732" t="s">
        <v>3870</v>
      </c>
      <c r="D732" t="s">
        <v>3871</v>
      </c>
      <c r="E732">
        <v>20041003</v>
      </c>
      <c r="F732">
        <v>3</v>
      </c>
      <c r="G732" t="s">
        <v>4985</v>
      </c>
      <c r="H732" s="2" t="s">
        <v>96</v>
      </c>
      <c r="I732" t="s">
        <v>4769</v>
      </c>
      <c r="J732" t="s">
        <v>6497</v>
      </c>
      <c r="L732">
        <f>IFERROR(INDEX(所属情報!$E:$E,MATCH(男子登録情報!A732,所属情報!$A:$A,0)),"")</f>
        <v>490048</v>
      </c>
      <c r="M732" t="str">
        <f t="shared" si="33"/>
        <v>安藤　誉純 (3)</v>
      </c>
      <c r="N732" t="str">
        <f t="shared" si="34"/>
        <v>ｱﾝﾄﾞｳ ﾀｶｽﾞﾐ</v>
      </c>
      <c r="O732" t="str">
        <f t="shared" si="35"/>
        <v>ANDO Takazumi (04)</v>
      </c>
      <c r="P732">
        <f>IFERROR(INDEX(リスト!$AE:$AE,MATCH($G732,リスト!$AD:$AD,0)),"")</f>
        <v>22</v>
      </c>
      <c r="Q732" t="str">
        <f>IFERROR(INDEX(リスト!$AH:$AH,MATCH($J732,リスト!$AG:$AG,0)),"")</f>
        <v>JPN</v>
      </c>
      <c r="R732" s="118" t="str">
        <f>IF($B732="","",TEXT(RIGHT($E732,6)*1000+COUNTIF($E$2:$E732,$E732),"000000000"))</f>
        <v>041003002</v>
      </c>
    </row>
    <row r="733" spans="1:18" customFormat="1" x14ac:dyDescent="0.45">
      <c r="A733" t="s">
        <v>403</v>
      </c>
      <c r="B733">
        <v>732</v>
      </c>
      <c r="C733" t="s">
        <v>3872</v>
      </c>
      <c r="D733" t="s">
        <v>3873</v>
      </c>
      <c r="E733">
        <v>20041211</v>
      </c>
      <c r="F733">
        <v>3</v>
      </c>
      <c r="G733" t="s">
        <v>5096</v>
      </c>
      <c r="H733" s="2" t="s">
        <v>4770</v>
      </c>
      <c r="I733" t="s">
        <v>653</v>
      </c>
      <c r="J733" t="s">
        <v>6497</v>
      </c>
      <c r="L733">
        <f>IFERROR(INDEX(所属情報!$E:$E,MATCH(男子登録情報!A733,所属情報!$A:$A,0)),"")</f>
        <v>490048</v>
      </c>
      <c r="M733" t="str">
        <f t="shared" si="33"/>
        <v>丹野　啓仁 (3)</v>
      </c>
      <c r="N733" t="str">
        <f t="shared" si="34"/>
        <v>ﾀﾝﾉ ｹｲﾄ</v>
      </c>
      <c r="O733" t="str">
        <f t="shared" si="35"/>
        <v>TANNO Keito (04)</v>
      </c>
      <c r="P733">
        <f>IFERROR(INDEX(リスト!$AE:$AE,MATCH($G733,リスト!$AD:$AD,0)),"")</f>
        <v>11</v>
      </c>
      <c r="Q733" t="str">
        <f>IFERROR(INDEX(リスト!$AH:$AH,MATCH($J733,リスト!$AG:$AG,0)),"")</f>
        <v>JPN</v>
      </c>
      <c r="R733" s="118" t="str">
        <f>IF($B733="","",TEXT(RIGHT($E733,6)*1000+COUNTIF($E$2:$E733,$E733),"000000000"))</f>
        <v>041211001</v>
      </c>
    </row>
    <row r="734" spans="1:18" customFormat="1" x14ac:dyDescent="0.45">
      <c r="A734" t="s">
        <v>403</v>
      </c>
      <c r="B734">
        <v>733</v>
      </c>
      <c r="C734" t="s">
        <v>3874</v>
      </c>
      <c r="D734" t="s">
        <v>3875</v>
      </c>
      <c r="E734">
        <v>20040326</v>
      </c>
      <c r="F734">
        <v>3</v>
      </c>
      <c r="G734" t="s">
        <v>4986</v>
      </c>
      <c r="H734" s="2" t="s">
        <v>4771</v>
      </c>
      <c r="I734" t="s">
        <v>3095</v>
      </c>
      <c r="J734" t="s">
        <v>6497</v>
      </c>
      <c r="L734">
        <f>IFERROR(INDEX(所属情報!$E:$E,MATCH(男子登録情報!A734,所属情報!$A:$A,0)),"")</f>
        <v>490048</v>
      </c>
      <c r="M734" t="str">
        <f t="shared" si="33"/>
        <v>浦田　峻太朗 (3)</v>
      </c>
      <c r="N734" t="str">
        <f t="shared" si="34"/>
        <v>ｳﾗﾀ ｼｭﾝﾀﾛｳ</v>
      </c>
      <c r="O734" t="str">
        <f t="shared" si="35"/>
        <v>URATA Shuntaro (04)</v>
      </c>
      <c r="P734">
        <f>IFERROR(INDEX(リスト!$AE:$AE,MATCH($G734,リスト!$AD:$AD,0)),"")</f>
        <v>12</v>
      </c>
      <c r="Q734" t="str">
        <f>IFERROR(INDEX(リスト!$AH:$AH,MATCH($J734,リスト!$AG:$AG,0)),"")</f>
        <v>JPN</v>
      </c>
      <c r="R734" s="118" t="str">
        <f>IF($B734="","",TEXT(RIGHT($E734,6)*1000+COUNTIF($E$2:$E734,$E734),"000000000"))</f>
        <v>040326001</v>
      </c>
    </row>
    <row r="735" spans="1:18" customFormat="1" x14ac:dyDescent="0.45">
      <c r="A735" t="s">
        <v>403</v>
      </c>
      <c r="B735">
        <v>734</v>
      </c>
      <c r="C735" t="s">
        <v>3876</v>
      </c>
      <c r="D735" t="s">
        <v>3877</v>
      </c>
      <c r="E735">
        <v>20050917</v>
      </c>
      <c r="F735">
        <v>3</v>
      </c>
      <c r="G735" t="s">
        <v>5434</v>
      </c>
      <c r="H735" s="2" t="s">
        <v>4772</v>
      </c>
      <c r="I735" t="s">
        <v>241</v>
      </c>
      <c r="J735" t="s">
        <v>6497</v>
      </c>
      <c r="L735">
        <f>IFERROR(INDEX(所属情報!$E:$E,MATCH(男子登録情報!A735,所属情報!$A:$A,0)),"")</f>
        <v>490048</v>
      </c>
      <c r="M735" t="str">
        <f t="shared" si="33"/>
        <v>庄田　隆人 (3)</v>
      </c>
      <c r="N735" t="str">
        <f t="shared" si="34"/>
        <v>ｼｮｳﾀﾞ ﾘｭｳﾄ</v>
      </c>
      <c r="O735" t="str">
        <f t="shared" si="35"/>
        <v>SHODA Ryuto (05)</v>
      </c>
      <c r="P735">
        <f>IFERROR(INDEX(リスト!$AE:$AE,MATCH($G735,リスト!$AD:$AD,0)),"")</f>
        <v>19</v>
      </c>
      <c r="Q735" t="str">
        <f>IFERROR(INDEX(リスト!$AH:$AH,MATCH($J735,リスト!$AG:$AG,0)),"")</f>
        <v>JPN</v>
      </c>
      <c r="R735" s="118" t="str">
        <f>IF($B735="","",TEXT(RIGHT($E735,6)*1000+COUNTIF($E$2:$E735,$E735),"000000000"))</f>
        <v>050917002</v>
      </c>
    </row>
    <row r="736" spans="1:18" customFormat="1" x14ac:dyDescent="0.45">
      <c r="A736" t="s">
        <v>403</v>
      </c>
      <c r="B736">
        <v>735</v>
      </c>
      <c r="C736" t="s">
        <v>3878</v>
      </c>
      <c r="D736" t="s">
        <v>3879</v>
      </c>
      <c r="E736">
        <v>20050517</v>
      </c>
      <c r="F736">
        <v>3</v>
      </c>
      <c r="G736" t="s">
        <v>4976</v>
      </c>
      <c r="H736" s="2" t="s">
        <v>134</v>
      </c>
      <c r="I736" t="s">
        <v>77</v>
      </c>
      <c r="J736" t="s">
        <v>6497</v>
      </c>
      <c r="L736">
        <f>IFERROR(INDEX(所属情報!$E:$E,MATCH(男子登録情報!A736,所属情報!$A:$A,0)),"")</f>
        <v>490048</v>
      </c>
      <c r="M736" t="str">
        <f t="shared" si="33"/>
        <v>中尾　亮介 (3)</v>
      </c>
      <c r="N736" t="str">
        <f t="shared" si="34"/>
        <v>ﾅｶｵ ﾘｮｳｽｹ</v>
      </c>
      <c r="O736" t="str">
        <f t="shared" si="35"/>
        <v>NAKAO Ryosuke (05)</v>
      </c>
      <c r="P736">
        <f>IFERROR(INDEX(リスト!$AE:$AE,MATCH($G736,リスト!$AD:$AD,0)),"")</f>
        <v>27</v>
      </c>
      <c r="Q736" t="str">
        <f>IFERROR(INDEX(リスト!$AH:$AH,MATCH($J736,リスト!$AG:$AG,0)),"")</f>
        <v>JPN</v>
      </c>
      <c r="R736" s="118" t="str">
        <f>IF($B736="","",TEXT(RIGHT($E736,6)*1000+COUNTIF($E$2:$E736,$E736),"000000000"))</f>
        <v>050517002</v>
      </c>
    </row>
    <row r="737" spans="1:18" customFormat="1" x14ac:dyDescent="0.45">
      <c r="A737" t="s">
        <v>403</v>
      </c>
      <c r="B737">
        <v>736</v>
      </c>
      <c r="C737" t="s">
        <v>3880</v>
      </c>
      <c r="D737" t="s">
        <v>3881</v>
      </c>
      <c r="E737">
        <v>20051105</v>
      </c>
      <c r="F737">
        <v>3</v>
      </c>
      <c r="G737" t="s">
        <v>4999</v>
      </c>
      <c r="H737" s="2" t="s">
        <v>4773</v>
      </c>
      <c r="I737" t="s">
        <v>228</v>
      </c>
      <c r="J737" t="s">
        <v>6497</v>
      </c>
      <c r="L737">
        <f>IFERROR(INDEX(所属情報!$E:$E,MATCH(男子登録情報!A737,所属情報!$A:$A,0)),"")</f>
        <v>490048</v>
      </c>
      <c r="M737" t="str">
        <f t="shared" si="33"/>
        <v>造田　隼佑 (3)</v>
      </c>
      <c r="N737" t="str">
        <f t="shared" si="34"/>
        <v>ｿﾞｳﾀﾞ ｼｭﾝｽｹ</v>
      </c>
      <c r="O737" t="str">
        <f t="shared" si="35"/>
        <v>ZODA Shunsuke (05)</v>
      </c>
      <c r="P737">
        <f>IFERROR(INDEX(リスト!$AE:$AE,MATCH($G737,リスト!$AD:$AD,0)),"")</f>
        <v>36</v>
      </c>
      <c r="Q737" t="str">
        <f>IFERROR(INDEX(リスト!$AH:$AH,MATCH($J737,リスト!$AG:$AG,0)),"")</f>
        <v>JPN</v>
      </c>
      <c r="R737" s="118" t="str">
        <f>IF($B737="","",TEXT(RIGHT($E737,6)*1000+COUNTIF($E$2:$E737,$E737),"000000000"))</f>
        <v>051105003</v>
      </c>
    </row>
    <row r="738" spans="1:18" customFormat="1" x14ac:dyDescent="0.45">
      <c r="A738" t="s">
        <v>403</v>
      </c>
      <c r="B738">
        <v>737</v>
      </c>
      <c r="C738" t="s">
        <v>3882</v>
      </c>
      <c r="D738" t="s">
        <v>3883</v>
      </c>
      <c r="E738">
        <v>20060223</v>
      </c>
      <c r="F738">
        <v>3</v>
      </c>
      <c r="G738" t="s">
        <v>5099</v>
      </c>
      <c r="H738" s="2" t="s">
        <v>442</v>
      </c>
      <c r="I738" t="s">
        <v>310</v>
      </c>
      <c r="J738" t="s">
        <v>6497</v>
      </c>
      <c r="L738">
        <f>IFERROR(INDEX(所属情報!$E:$E,MATCH(男子登録情報!A738,所属情報!$A:$A,0)),"")</f>
        <v>490048</v>
      </c>
      <c r="M738" t="str">
        <f t="shared" si="33"/>
        <v>北田　泰基 (3)</v>
      </c>
      <c r="N738" t="str">
        <f t="shared" si="34"/>
        <v>ｷﾀﾀﾞ ﾀｲｷ</v>
      </c>
      <c r="O738" t="str">
        <f t="shared" si="35"/>
        <v>KITADA Taiki (06)</v>
      </c>
      <c r="P738">
        <f>IFERROR(INDEX(リスト!$AE:$AE,MATCH($G738,リスト!$AD:$AD,0)),"")</f>
        <v>21</v>
      </c>
      <c r="Q738" t="str">
        <f>IFERROR(INDEX(リスト!$AH:$AH,MATCH($J738,リスト!$AG:$AG,0)),"")</f>
        <v>JPN</v>
      </c>
      <c r="R738" s="118" t="str">
        <f>IF($B738="","",TEXT(RIGHT($E738,6)*1000+COUNTIF($E$2:$E738,$E738),"000000000"))</f>
        <v>060223001</v>
      </c>
    </row>
    <row r="739" spans="1:18" customFormat="1" x14ac:dyDescent="0.45">
      <c r="A739" t="s">
        <v>403</v>
      </c>
      <c r="B739">
        <v>738</v>
      </c>
      <c r="C739" t="s">
        <v>3884</v>
      </c>
      <c r="D739" t="s">
        <v>3885</v>
      </c>
      <c r="E739">
        <v>20040927</v>
      </c>
      <c r="F739">
        <v>3</v>
      </c>
      <c r="G739" t="s">
        <v>5074</v>
      </c>
      <c r="H739" s="2" t="s">
        <v>151</v>
      </c>
      <c r="I739" t="s">
        <v>480</v>
      </c>
      <c r="J739" t="s">
        <v>6497</v>
      </c>
      <c r="L739">
        <f>IFERROR(INDEX(所属情報!$E:$E,MATCH(男子登録情報!A739,所属情報!$A:$A,0)),"")</f>
        <v>490048</v>
      </c>
      <c r="M739" t="str">
        <f t="shared" si="33"/>
        <v>吉田　和史 (3)</v>
      </c>
      <c r="N739" t="str">
        <f t="shared" si="34"/>
        <v>ﾖｼﾀﾞ ｶｽﾞｼ</v>
      </c>
      <c r="O739" t="str">
        <f t="shared" si="35"/>
        <v>YOSHIDA Kazushi (04)</v>
      </c>
      <c r="P739">
        <f>IFERROR(INDEX(リスト!$AE:$AE,MATCH($G739,リスト!$AD:$AD,0)),"")</f>
        <v>4</v>
      </c>
      <c r="Q739" t="str">
        <f>IFERROR(INDEX(リスト!$AH:$AH,MATCH($J739,リスト!$AG:$AG,0)),"")</f>
        <v>JPN</v>
      </c>
      <c r="R739" s="118" t="str">
        <f>IF($B739="","",TEXT(RIGHT($E739,6)*1000+COUNTIF($E$2:$E739,$E739),"000000000"))</f>
        <v>040927001</v>
      </c>
    </row>
    <row r="740" spans="1:18" customFormat="1" x14ac:dyDescent="0.45">
      <c r="A740" t="s">
        <v>403</v>
      </c>
      <c r="B740">
        <v>739</v>
      </c>
      <c r="C740" t="s">
        <v>3886</v>
      </c>
      <c r="D740" t="s">
        <v>3887</v>
      </c>
      <c r="E740">
        <v>20050404</v>
      </c>
      <c r="F740">
        <v>3</v>
      </c>
      <c r="G740" t="s">
        <v>4975</v>
      </c>
      <c r="H740" s="2" t="s">
        <v>4774</v>
      </c>
      <c r="I740" t="s">
        <v>145</v>
      </c>
      <c r="J740" t="s">
        <v>6497</v>
      </c>
      <c r="L740">
        <f>IFERROR(INDEX(所属情報!$E:$E,MATCH(男子登録情報!A740,所属情報!$A:$A,0)),"")</f>
        <v>490048</v>
      </c>
      <c r="M740" t="str">
        <f t="shared" si="33"/>
        <v>新美　凌大 (3)</v>
      </c>
      <c r="N740" t="str">
        <f t="shared" si="34"/>
        <v>ﾆｲﾐ ﾘｮｳﾀ</v>
      </c>
      <c r="O740" t="str">
        <f t="shared" si="35"/>
        <v>NIIMI Ryota (05)</v>
      </c>
      <c r="P740">
        <f>IFERROR(INDEX(リスト!$AE:$AE,MATCH($G740,リスト!$AD:$AD,0)),"")</f>
        <v>28</v>
      </c>
      <c r="Q740" t="str">
        <f>IFERROR(INDEX(リスト!$AH:$AH,MATCH($J740,リスト!$AG:$AG,0)),"")</f>
        <v>JPN</v>
      </c>
      <c r="R740" s="118" t="str">
        <f>IF($B740="","",TEXT(RIGHT($E740,6)*1000+COUNTIF($E$2:$E740,$E740),"000000000"))</f>
        <v>050404001</v>
      </c>
    </row>
    <row r="741" spans="1:18" customFormat="1" x14ac:dyDescent="0.45">
      <c r="A741" t="s">
        <v>403</v>
      </c>
      <c r="B741">
        <v>740</v>
      </c>
      <c r="C741" t="s">
        <v>3888</v>
      </c>
      <c r="D741" t="s">
        <v>3889</v>
      </c>
      <c r="E741">
        <v>20041112</v>
      </c>
      <c r="F741">
        <v>4</v>
      </c>
      <c r="G741" t="s">
        <v>4982</v>
      </c>
      <c r="H741" s="2" t="s">
        <v>202</v>
      </c>
      <c r="I741" t="s">
        <v>784</v>
      </c>
      <c r="J741" t="s">
        <v>6497</v>
      </c>
      <c r="L741">
        <f>IFERROR(INDEX(所属情報!$E:$E,MATCH(男子登録情報!A741,所属情報!$A:$A,0)),"")</f>
        <v>490048</v>
      </c>
      <c r="M741" t="str">
        <f t="shared" si="33"/>
        <v>山口　貴也 (4)</v>
      </c>
      <c r="N741" t="str">
        <f t="shared" si="34"/>
        <v>ﾔﾏｸﾞﾁ ﾀｶﾔ</v>
      </c>
      <c r="O741" t="str">
        <f t="shared" si="35"/>
        <v>YAMAGUCHI Takaya (04)</v>
      </c>
      <c r="P741">
        <f>IFERROR(INDEX(リスト!$AE:$AE,MATCH($G741,リスト!$AD:$AD,0)),"")</f>
        <v>26</v>
      </c>
      <c r="Q741" t="str">
        <f>IFERROR(INDEX(リスト!$AH:$AH,MATCH($J741,リスト!$AG:$AG,0)),"")</f>
        <v>JPN</v>
      </c>
      <c r="R741" s="118" t="str">
        <f>IF($B741="","",TEXT(RIGHT($E741,6)*1000+COUNTIF($E$2:$E741,$E741),"000000000"))</f>
        <v>041112001</v>
      </c>
    </row>
    <row r="742" spans="1:18" customFormat="1" x14ac:dyDescent="0.45">
      <c r="A742" t="s">
        <v>403</v>
      </c>
      <c r="B742">
        <v>741</v>
      </c>
      <c r="C742" t="s">
        <v>3890</v>
      </c>
      <c r="D742" t="s">
        <v>3891</v>
      </c>
      <c r="E742">
        <v>20040731</v>
      </c>
      <c r="F742">
        <v>3</v>
      </c>
      <c r="G742" t="s">
        <v>4979</v>
      </c>
      <c r="H742" s="2" t="s">
        <v>677</v>
      </c>
      <c r="I742" t="s">
        <v>110</v>
      </c>
      <c r="J742" t="s">
        <v>6497</v>
      </c>
      <c r="L742">
        <f>IFERROR(INDEX(所属情報!$E:$E,MATCH(男子登録情報!A742,所属情報!$A:$A,0)),"")</f>
        <v>490048</v>
      </c>
      <c r="M742" t="str">
        <f t="shared" si="33"/>
        <v>赤松　和樹 (3)</v>
      </c>
      <c r="N742" t="str">
        <f t="shared" si="34"/>
        <v>ｱｶﾏﾂ ｶｽﾞｷ</v>
      </c>
      <c r="O742" t="str">
        <f t="shared" si="35"/>
        <v>AKAMATSU Kazuki (04)</v>
      </c>
      <c r="P742">
        <f>IFERROR(INDEX(リスト!$AE:$AE,MATCH($G742,リスト!$AD:$AD,0)),"")</f>
        <v>29</v>
      </c>
      <c r="Q742" t="str">
        <f>IFERROR(INDEX(リスト!$AH:$AH,MATCH($J742,リスト!$AG:$AG,0)),"")</f>
        <v>JPN</v>
      </c>
      <c r="R742" s="118" t="str">
        <f>IF($B742="","",TEXT(RIGHT($E742,6)*1000+COUNTIF($E$2:$E742,$E742),"000000000"))</f>
        <v>040731001</v>
      </c>
    </row>
    <row r="743" spans="1:18" customFormat="1" x14ac:dyDescent="0.45">
      <c r="A743" t="s">
        <v>403</v>
      </c>
      <c r="B743">
        <v>742</v>
      </c>
      <c r="C743" t="s">
        <v>688</v>
      </c>
      <c r="D743" t="s">
        <v>689</v>
      </c>
      <c r="E743">
        <v>20030307</v>
      </c>
      <c r="F743" t="s">
        <v>381</v>
      </c>
      <c r="G743" t="s">
        <v>4985</v>
      </c>
      <c r="H743" s="2" t="s">
        <v>690</v>
      </c>
      <c r="I743" t="s">
        <v>474</v>
      </c>
      <c r="J743" t="s">
        <v>6497</v>
      </c>
      <c r="L743">
        <f>IFERROR(INDEX(所属情報!$E:$E,MATCH(男子登録情報!A743,所属情報!$A:$A,0)),"")</f>
        <v>490048</v>
      </c>
      <c r="M743" t="str">
        <f t="shared" si="33"/>
        <v>二村　草輔 (M2)</v>
      </c>
      <c r="N743" t="str">
        <f t="shared" si="34"/>
        <v>ﾆﾑﾗ ｿｳｽｹ</v>
      </c>
      <c r="O743" t="str">
        <f t="shared" si="35"/>
        <v>NIMURA Sosuke (03)</v>
      </c>
      <c r="P743">
        <f>IFERROR(INDEX(リスト!$AE:$AE,MATCH($G743,リスト!$AD:$AD,0)),"")</f>
        <v>22</v>
      </c>
      <c r="Q743" t="str">
        <f>IFERROR(INDEX(リスト!$AH:$AH,MATCH($J743,リスト!$AG:$AG,0)),"")</f>
        <v>JPN</v>
      </c>
      <c r="R743" s="118" t="str">
        <f>IF($B743="","",TEXT(RIGHT($E743,6)*1000+COUNTIF($E$2:$E743,$E743),"000000000"))</f>
        <v>030307001</v>
      </c>
    </row>
    <row r="744" spans="1:18" customFormat="1" x14ac:dyDescent="0.45">
      <c r="A744" t="s">
        <v>403</v>
      </c>
      <c r="B744">
        <v>743</v>
      </c>
      <c r="C744" t="s">
        <v>5435</v>
      </c>
      <c r="D744" t="s">
        <v>5436</v>
      </c>
      <c r="E744">
        <v>20060818</v>
      </c>
      <c r="F744">
        <v>2</v>
      </c>
      <c r="G744" t="s">
        <v>4984</v>
      </c>
      <c r="H744" s="2" t="s">
        <v>282</v>
      </c>
      <c r="I744" t="s">
        <v>78</v>
      </c>
      <c r="J744" t="s">
        <v>6497</v>
      </c>
      <c r="L744">
        <f>IFERROR(INDEX(所属情報!$E:$E,MATCH(男子登録情報!A744,所属情報!$A:$A,0)),"")</f>
        <v>490048</v>
      </c>
      <c r="M744" t="str">
        <f t="shared" si="33"/>
        <v>和田　泰直 (2)</v>
      </c>
      <c r="N744" t="str">
        <f t="shared" si="34"/>
        <v>ﾜﾀﾞ ﾀｲﾁ</v>
      </c>
      <c r="O744" t="str">
        <f t="shared" si="35"/>
        <v>WADA Taichi (06)</v>
      </c>
      <c r="P744">
        <f>IFERROR(INDEX(リスト!$AE:$AE,MATCH($G744,リスト!$AD:$AD,0)),"")</f>
        <v>49</v>
      </c>
      <c r="Q744" t="str">
        <f>IFERROR(INDEX(リスト!$AH:$AH,MATCH($J744,リスト!$AG:$AG,0)),"")</f>
        <v>JPN</v>
      </c>
      <c r="R744" s="118" t="str">
        <f>IF($B744="","",TEXT(RIGHT($E744,6)*1000+COUNTIF($E$2:$E744,$E744),"000000000"))</f>
        <v>060818002</v>
      </c>
    </row>
    <row r="745" spans="1:18" customFormat="1" x14ac:dyDescent="0.45">
      <c r="A745" t="s">
        <v>403</v>
      </c>
      <c r="B745">
        <v>744</v>
      </c>
      <c r="C745" t="s">
        <v>5437</v>
      </c>
      <c r="D745" t="s">
        <v>5438</v>
      </c>
      <c r="E745">
        <v>20041112</v>
      </c>
      <c r="F745">
        <v>3</v>
      </c>
      <c r="G745" t="s">
        <v>5099</v>
      </c>
      <c r="H745" s="2" t="s">
        <v>7055</v>
      </c>
      <c r="I745" t="s">
        <v>549</v>
      </c>
      <c r="J745" t="s">
        <v>6497</v>
      </c>
      <c r="L745">
        <f>IFERROR(INDEX(所属情報!$E:$E,MATCH(男子登録情報!A745,所属情報!$A:$A,0)),"")</f>
        <v>490048</v>
      </c>
      <c r="M745" t="str">
        <f t="shared" si="33"/>
        <v>大城　龍之介 (3)</v>
      </c>
      <c r="N745" t="str">
        <f t="shared" si="34"/>
        <v>ｵｵｼﾛ ﾘｭｳﾉｽｹ</v>
      </c>
      <c r="O745" t="str">
        <f t="shared" si="35"/>
        <v>OSHIRO Ryunosuke (04)</v>
      </c>
      <c r="P745">
        <f>IFERROR(INDEX(リスト!$AE:$AE,MATCH($G745,リスト!$AD:$AD,0)),"")</f>
        <v>21</v>
      </c>
      <c r="Q745" t="str">
        <f>IFERROR(INDEX(リスト!$AH:$AH,MATCH($J745,リスト!$AG:$AG,0)),"")</f>
        <v>JPN</v>
      </c>
      <c r="R745" s="118" t="str">
        <f>IF($B745="","",TEXT(RIGHT($E745,6)*1000+COUNTIF($E$2:$E745,$E745),"000000000"))</f>
        <v>041112002</v>
      </c>
    </row>
    <row r="746" spans="1:18" customFormat="1" x14ac:dyDescent="0.45">
      <c r="A746" t="s">
        <v>403</v>
      </c>
      <c r="B746">
        <v>745</v>
      </c>
      <c r="C746" t="s">
        <v>5439</v>
      </c>
      <c r="D746" t="s">
        <v>5440</v>
      </c>
      <c r="E746">
        <v>20060621</v>
      </c>
      <c r="F746">
        <v>2</v>
      </c>
      <c r="G746" t="s">
        <v>4978</v>
      </c>
      <c r="H746" s="2" t="s">
        <v>245</v>
      </c>
      <c r="I746" t="s">
        <v>103</v>
      </c>
      <c r="J746" t="s">
        <v>6497</v>
      </c>
      <c r="L746">
        <f>IFERROR(INDEX(所属情報!$E:$E,MATCH(男子登録情報!A746,所属情報!$A:$A,0)),"")</f>
        <v>490048</v>
      </c>
      <c r="M746" t="str">
        <f t="shared" si="33"/>
        <v>前川　璃空 (2)</v>
      </c>
      <c r="N746" t="str">
        <f t="shared" si="34"/>
        <v>ﾏｴｶﾜ ﾘｸ</v>
      </c>
      <c r="O746" t="str">
        <f t="shared" si="35"/>
        <v>MAEKAWA Riku (06)</v>
      </c>
      <c r="P746">
        <f>IFERROR(INDEX(リスト!$AE:$AE,MATCH($G746,リスト!$AD:$AD,0)),"")</f>
        <v>30</v>
      </c>
      <c r="Q746" t="str">
        <f>IFERROR(INDEX(リスト!$AH:$AH,MATCH($J746,リスト!$AG:$AG,0)),"")</f>
        <v>JPN</v>
      </c>
      <c r="R746" s="118" t="str">
        <f>IF($B746="","",TEXT(RIGHT($E746,6)*1000+COUNTIF($E$2:$E746,$E746),"000000000"))</f>
        <v>060621002</v>
      </c>
    </row>
    <row r="747" spans="1:18" customFormat="1" x14ac:dyDescent="0.45">
      <c r="A747" t="s">
        <v>403</v>
      </c>
      <c r="B747">
        <v>746</v>
      </c>
      <c r="C747" t="s">
        <v>5441</v>
      </c>
      <c r="D747" t="s">
        <v>5442</v>
      </c>
      <c r="E747">
        <v>20060620</v>
      </c>
      <c r="F747">
        <v>2</v>
      </c>
      <c r="G747" t="s">
        <v>5094</v>
      </c>
      <c r="H747" s="2" t="s">
        <v>7056</v>
      </c>
      <c r="I747" t="s">
        <v>238</v>
      </c>
      <c r="J747" t="s">
        <v>6497</v>
      </c>
      <c r="L747">
        <f>IFERROR(INDEX(所属情報!$E:$E,MATCH(男子登録情報!A747,所属情報!$A:$A,0)),"")</f>
        <v>490048</v>
      </c>
      <c r="M747" t="str">
        <f t="shared" si="33"/>
        <v>爲安　瑞樹 (2)</v>
      </c>
      <c r="N747" t="str">
        <f t="shared" si="34"/>
        <v>ﾀﾒﾔｽ ﾐｽﾞｷ</v>
      </c>
      <c r="O747" t="str">
        <f t="shared" si="35"/>
        <v>TAMEYASU Mizuki (06)</v>
      </c>
      <c r="P747">
        <f>IFERROR(INDEX(リスト!$AE:$AE,MATCH($G747,リスト!$AD:$AD,0)),"")</f>
        <v>1</v>
      </c>
      <c r="Q747" t="str">
        <f>IFERROR(INDEX(リスト!$AH:$AH,MATCH($J747,リスト!$AG:$AG,0)),"")</f>
        <v>JPN</v>
      </c>
      <c r="R747" s="118" t="str">
        <f>IF($B747="","",TEXT(RIGHT($E747,6)*1000+COUNTIF($E$2:$E747,$E747),"000000000"))</f>
        <v>060620001</v>
      </c>
    </row>
    <row r="748" spans="1:18" customFormat="1" x14ac:dyDescent="0.45">
      <c r="A748" t="s">
        <v>403</v>
      </c>
      <c r="B748">
        <v>747</v>
      </c>
      <c r="C748" t="s">
        <v>5443</v>
      </c>
      <c r="D748" t="s">
        <v>5444</v>
      </c>
      <c r="E748">
        <v>20061024</v>
      </c>
      <c r="F748">
        <v>2</v>
      </c>
      <c r="G748" t="s">
        <v>4984</v>
      </c>
      <c r="H748" s="2" t="s">
        <v>7057</v>
      </c>
      <c r="I748" t="s">
        <v>4591</v>
      </c>
      <c r="J748" t="s">
        <v>6497</v>
      </c>
      <c r="L748">
        <f>IFERROR(INDEX(所属情報!$E:$E,MATCH(男子登録情報!A748,所属情報!$A:$A,0)),"")</f>
        <v>490048</v>
      </c>
      <c r="M748" t="str">
        <f t="shared" si="33"/>
        <v>柳川　瑛太 (2)</v>
      </c>
      <c r="N748" t="str">
        <f t="shared" si="34"/>
        <v>ﾔﾅｶﾞﾜ ｴｲﾀ</v>
      </c>
      <c r="O748" t="str">
        <f t="shared" si="35"/>
        <v>YANAGAWA Eita (06)</v>
      </c>
      <c r="P748">
        <f>IFERROR(INDEX(リスト!$AE:$AE,MATCH($G748,リスト!$AD:$AD,0)),"")</f>
        <v>49</v>
      </c>
      <c r="Q748" t="str">
        <f>IFERROR(INDEX(リスト!$AH:$AH,MATCH($J748,リスト!$AG:$AG,0)),"")</f>
        <v>JPN</v>
      </c>
      <c r="R748" s="118" t="str">
        <f>IF($B748="","",TEXT(RIGHT($E748,6)*1000+COUNTIF($E$2:$E748,$E748),"000000000"))</f>
        <v>061024001</v>
      </c>
    </row>
    <row r="749" spans="1:18" customFormat="1" x14ac:dyDescent="0.45">
      <c r="A749" t="s">
        <v>403</v>
      </c>
      <c r="B749">
        <v>748</v>
      </c>
      <c r="C749" t="s">
        <v>5445</v>
      </c>
      <c r="D749" t="s">
        <v>5446</v>
      </c>
      <c r="E749">
        <v>20050731</v>
      </c>
      <c r="F749">
        <v>2</v>
      </c>
      <c r="G749" t="s">
        <v>4982</v>
      </c>
      <c r="H749" s="2" t="s">
        <v>7058</v>
      </c>
      <c r="I749" t="s">
        <v>462</v>
      </c>
      <c r="J749" t="s">
        <v>6497</v>
      </c>
      <c r="L749">
        <f>IFERROR(INDEX(所属情報!$E:$E,MATCH(男子登録情報!A749,所属情報!$A:$A,0)),"")</f>
        <v>490048</v>
      </c>
      <c r="M749" t="str">
        <f t="shared" si="33"/>
        <v>蘆田　健心 (2)</v>
      </c>
      <c r="N749" t="str">
        <f t="shared" si="34"/>
        <v>ｱｼﾀﾞ ｹﾝｼﾝ</v>
      </c>
      <c r="O749" t="str">
        <f t="shared" si="35"/>
        <v>ASHIDA Kenshin (05)</v>
      </c>
      <c r="P749">
        <f>IFERROR(INDEX(リスト!$AE:$AE,MATCH($G749,リスト!$AD:$AD,0)),"")</f>
        <v>26</v>
      </c>
      <c r="Q749" t="str">
        <f>IFERROR(INDEX(リスト!$AH:$AH,MATCH($J749,リスト!$AG:$AG,0)),"")</f>
        <v>JPN</v>
      </c>
      <c r="R749" s="118" t="str">
        <f>IF($B749="","",TEXT(RIGHT($E749,6)*1000+COUNTIF($E$2:$E749,$E749),"000000000"))</f>
        <v>050731001</v>
      </c>
    </row>
    <row r="750" spans="1:18" customFormat="1" x14ac:dyDescent="0.45">
      <c r="A750" t="s">
        <v>403</v>
      </c>
      <c r="B750">
        <v>749</v>
      </c>
      <c r="C750" t="s">
        <v>5447</v>
      </c>
      <c r="D750" t="s">
        <v>5448</v>
      </c>
      <c r="E750">
        <v>20051124</v>
      </c>
      <c r="F750">
        <v>2</v>
      </c>
      <c r="G750" t="s">
        <v>4979</v>
      </c>
      <c r="H750" s="2" t="s">
        <v>7059</v>
      </c>
      <c r="I750" t="s">
        <v>4645</v>
      </c>
      <c r="J750" t="s">
        <v>6497</v>
      </c>
      <c r="L750">
        <f>IFERROR(INDEX(所属情報!$E:$E,MATCH(男子登録情報!A750,所属情報!$A:$A,0)),"")</f>
        <v>490048</v>
      </c>
      <c r="M750" t="str">
        <f t="shared" si="33"/>
        <v>北林　誠康 (2)</v>
      </c>
      <c r="N750" t="str">
        <f t="shared" si="34"/>
        <v>ｷﾀﾊﾞﾔｼ ﾏｻﾔｽ</v>
      </c>
      <c r="O750" t="str">
        <f t="shared" si="35"/>
        <v>KITABAYASHI Masayasu (05)</v>
      </c>
      <c r="P750">
        <f>IFERROR(INDEX(リスト!$AE:$AE,MATCH($G750,リスト!$AD:$AD,0)),"")</f>
        <v>29</v>
      </c>
      <c r="Q750" t="str">
        <f>IFERROR(INDEX(リスト!$AH:$AH,MATCH($J750,リスト!$AG:$AG,0)),"")</f>
        <v>JPN</v>
      </c>
      <c r="R750" s="118" t="str">
        <f>IF($B750="","",TEXT(RIGHT($E750,6)*1000+COUNTIF($E$2:$E750,$E750),"000000000"))</f>
        <v>051124001</v>
      </c>
    </row>
    <row r="751" spans="1:18" customFormat="1" x14ac:dyDescent="0.45">
      <c r="A751" t="s">
        <v>403</v>
      </c>
      <c r="B751">
        <v>750</v>
      </c>
      <c r="C751" t="s">
        <v>5449</v>
      </c>
      <c r="D751" t="s">
        <v>5450</v>
      </c>
      <c r="E751">
        <v>20060930</v>
      </c>
      <c r="F751">
        <v>2</v>
      </c>
      <c r="G751" t="s">
        <v>4982</v>
      </c>
      <c r="H751" s="2" t="s">
        <v>4922</v>
      </c>
      <c r="I751" t="s">
        <v>7060</v>
      </c>
      <c r="J751" t="s">
        <v>6497</v>
      </c>
      <c r="L751">
        <f>IFERROR(INDEX(所属情報!$E:$E,MATCH(男子登録情報!A751,所属情報!$A:$A,0)),"")</f>
        <v>490048</v>
      </c>
      <c r="M751" t="str">
        <f t="shared" si="33"/>
        <v>脇阪　みやび (2)</v>
      </c>
      <c r="N751" t="str">
        <f t="shared" si="34"/>
        <v>ﾜｷｻｶ ﾐﾔﾋﾞ</v>
      </c>
      <c r="O751" t="str">
        <f t="shared" si="35"/>
        <v>WAKISAKA Miyabi (06)</v>
      </c>
      <c r="P751">
        <f>IFERROR(INDEX(リスト!$AE:$AE,MATCH($G751,リスト!$AD:$AD,0)),"")</f>
        <v>26</v>
      </c>
      <c r="Q751" t="str">
        <f>IFERROR(INDEX(リスト!$AH:$AH,MATCH($J751,リスト!$AG:$AG,0)),"")</f>
        <v>JPN</v>
      </c>
      <c r="R751" s="118" t="str">
        <f>IF($B751="","",TEXT(RIGHT($E751,6)*1000+COUNTIF($E$2:$E751,$E751),"000000000"))</f>
        <v>060930001</v>
      </c>
    </row>
    <row r="752" spans="1:18" customFormat="1" x14ac:dyDescent="0.45">
      <c r="A752" t="s">
        <v>403</v>
      </c>
      <c r="B752">
        <v>751</v>
      </c>
      <c r="C752" t="s">
        <v>5451</v>
      </c>
      <c r="D752" t="s">
        <v>5452</v>
      </c>
      <c r="E752">
        <v>20060522</v>
      </c>
      <c r="F752">
        <v>2</v>
      </c>
      <c r="G752" t="s">
        <v>4985</v>
      </c>
      <c r="H752" s="2" t="s">
        <v>373</v>
      </c>
      <c r="I752" t="s">
        <v>7061</v>
      </c>
      <c r="J752" t="s">
        <v>6497</v>
      </c>
      <c r="L752">
        <f>IFERROR(INDEX(所属情報!$E:$E,MATCH(男子登録情報!A752,所属情報!$A:$A,0)),"")</f>
        <v>490048</v>
      </c>
      <c r="M752" t="str">
        <f t="shared" si="33"/>
        <v>三浦　舜真 (2)</v>
      </c>
      <c r="N752" t="str">
        <f t="shared" si="34"/>
        <v>ﾐｳﾗ ｼｭﾝﾏ</v>
      </c>
      <c r="O752" t="str">
        <f t="shared" si="35"/>
        <v>MIURA Shumma (06)</v>
      </c>
      <c r="P752">
        <f>IFERROR(INDEX(リスト!$AE:$AE,MATCH($G752,リスト!$AD:$AD,0)),"")</f>
        <v>22</v>
      </c>
      <c r="Q752" t="str">
        <f>IFERROR(INDEX(リスト!$AH:$AH,MATCH($J752,リスト!$AG:$AG,0)),"")</f>
        <v>JPN</v>
      </c>
      <c r="R752" s="118" t="str">
        <f>IF($B752="","",TEXT(RIGHT($E752,6)*1000+COUNTIF($E$2:$E752,$E752),"000000000"))</f>
        <v>060522002</v>
      </c>
    </row>
    <row r="753" spans="1:18" customFormat="1" x14ac:dyDescent="0.45">
      <c r="A753" t="s">
        <v>403</v>
      </c>
      <c r="B753">
        <v>752</v>
      </c>
      <c r="C753" t="s">
        <v>5453</v>
      </c>
      <c r="D753" t="s">
        <v>5454</v>
      </c>
      <c r="E753">
        <v>20060206</v>
      </c>
      <c r="F753">
        <v>2</v>
      </c>
      <c r="G753" t="s">
        <v>4982</v>
      </c>
      <c r="H753" s="2" t="s">
        <v>7062</v>
      </c>
      <c r="I753" t="s">
        <v>7063</v>
      </c>
      <c r="J753" t="s">
        <v>6497</v>
      </c>
      <c r="L753">
        <f>IFERROR(INDEX(所属情報!$E:$E,MATCH(男子登録情報!A753,所属情報!$A:$A,0)),"")</f>
        <v>490048</v>
      </c>
      <c r="M753" t="str">
        <f t="shared" si="33"/>
        <v>菊田　一颯 (2)</v>
      </c>
      <c r="N753" t="str">
        <f t="shared" si="34"/>
        <v>ｷｸﾀ ｲｯｻ</v>
      </c>
      <c r="O753" t="str">
        <f t="shared" si="35"/>
        <v>KIKUTA Issa (06)</v>
      </c>
      <c r="P753">
        <f>IFERROR(INDEX(リスト!$AE:$AE,MATCH($G753,リスト!$AD:$AD,0)),"")</f>
        <v>26</v>
      </c>
      <c r="Q753" t="str">
        <f>IFERROR(INDEX(リスト!$AH:$AH,MATCH($J753,リスト!$AG:$AG,0)),"")</f>
        <v>JPN</v>
      </c>
      <c r="R753" s="118" t="str">
        <f>IF($B753="","",TEXT(RIGHT($E753,6)*1000+COUNTIF($E$2:$E753,$E753),"000000000"))</f>
        <v>060206001</v>
      </c>
    </row>
    <row r="754" spans="1:18" customFormat="1" x14ac:dyDescent="0.45">
      <c r="A754" t="s">
        <v>403</v>
      </c>
      <c r="B754">
        <v>753</v>
      </c>
      <c r="C754" t="s">
        <v>5455</v>
      </c>
      <c r="D754" t="s">
        <v>5456</v>
      </c>
      <c r="E754">
        <v>20060715</v>
      </c>
      <c r="F754">
        <v>2</v>
      </c>
      <c r="G754" t="s">
        <v>4982</v>
      </c>
      <c r="H754" s="2" t="s">
        <v>100</v>
      </c>
      <c r="I754" t="s">
        <v>357</v>
      </c>
      <c r="J754" t="s">
        <v>6497</v>
      </c>
      <c r="L754">
        <f>IFERROR(INDEX(所属情報!$E:$E,MATCH(男子登録情報!A754,所属情報!$A:$A,0)),"")</f>
        <v>490048</v>
      </c>
      <c r="M754" t="str">
        <f t="shared" si="33"/>
        <v>田中　崚雅 (2)</v>
      </c>
      <c r="N754" t="str">
        <f t="shared" si="34"/>
        <v>ﾀﾅｶ ﾘｮｳｶﾞ</v>
      </c>
      <c r="O754" t="str">
        <f t="shared" si="35"/>
        <v>TANAKA Ryoga (06)</v>
      </c>
      <c r="P754">
        <f>IFERROR(INDEX(リスト!$AE:$AE,MATCH($G754,リスト!$AD:$AD,0)),"")</f>
        <v>26</v>
      </c>
      <c r="Q754" t="str">
        <f>IFERROR(INDEX(リスト!$AH:$AH,MATCH($J754,リスト!$AG:$AG,0)),"")</f>
        <v>JPN</v>
      </c>
      <c r="R754" s="118" t="str">
        <f>IF($B754="","",TEXT(RIGHT($E754,6)*1000+COUNTIF($E$2:$E754,$E754),"000000000"))</f>
        <v>060715002</v>
      </c>
    </row>
    <row r="755" spans="1:18" customFormat="1" x14ac:dyDescent="0.45">
      <c r="A755" t="s">
        <v>403</v>
      </c>
      <c r="B755">
        <v>754</v>
      </c>
      <c r="C755" t="s">
        <v>5457</v>
      </c>
      <c r="D755" t="s">
        <v>5458</v>
      </c>
      <c r="E755">
        <v>20051012</v>
      </c>
      <c r="F755">
        <v>2</v>
      </c>
      <c r="G755" t="s">
        <v>5105</v>
      </c>
      <c r="H755" s="2" t="s">
        <v>317</v>
      </c>
      <c r="I755" t="s">
        <v>7064</v>
      </c>
      <c r="J755" t="s">
        <v>6497</v>
      </c>
      <c r="L755">
        <f>IFERROR(INDEX(所属情報!$E:$E,MATCH(男子登録情報!A755,所属情報!$A:$A,0)),"")</f>
        <v>490048</v>
      </c>
      <c r="M755" t="str">
        <f t="shared" si="33"/>
        <v>高木　丈太朗 (2)</v>
      </c>
      <c r="N755" t="str">
        <f t="shared" si="34"/>
        <v>ﾀｶｷﾞ ｼﾞｮｳﾀﾛｳ</v>
      </c>
      <c r="O755" t="str">
        <f t="shared" si="35"/>
        <v>TAKAGI Jotaro (05)</v>
      </c>
      <c r="P755">
        <f>IFERROR(INDEX(リスト!$AE:$AE,MATCH($G755,リスト!$AD:$AD,0)),"")</f>
        <v>24</v>
      </c>
      <c r="Q755" t="str">
        <f>IFERROR(INDEX(リスト!$AH:$AH,MATCH($J755,リスト!$AG:$AG,0)),"")</f>
        <v>JPN</v>
      </c>
      <c r="R755" s="118" t="str">
        <f>IF($B755="","",TEXT(RIGHT($E755,6)*1000+COUNTIF($E$2:$E755,$E755),"000000000"))</f>
        <v>051012001</v>
      </c>
    </row>
    <row r="756" spans="1:18" customFormat="1" x14ac:dyDescent="0.45">
      <c r="A756" t="s">
        <v>403</v>
      </c>
      <c r="B756">
        <v>755</v>
      </c>
      <c r="C756" t="s">
        <v>5459</v>
      </c>
      <c r="D756" t="s">
        <v>5460</v>
      </c>
      <c r="E756">
        <v>20040913</v>
      </c>
      <c r="F756">
        <v>2</v>
      </c>
      <c r="G756" t="s">
        <v>4975</v>
      </c>
      <c r="H756" s="2" t="s">
        <v>7065</v>
      </c>
      <c r="I756" t="s">
        <v>116</v>
      </c>
      <c r="J756" t="s">
        <v>6497</v>
      </c>
      <c r="L756">
        <f>IFERROR(INDEX(所属情報!$E:$E,MATCH(男子登録情報!A756,所属情報!$A:$A,0)),"")</f>
        <v>490048</v>
      </c>
      <c r="M756" t="str">
        <f t="shared" si="33"/>
        <v>中塚　陸斗 (2)</v>
      </c>
      <c r="N756" t="str">
        <f t="shared" si="34"/>
        <v>ﾅｶﾂｶ ﾘｸﾄ</v>
      </c>
      <c r="O756" t="str">
        <f t="shared" si="35"/>
        <v>NAKATSUKA Rikuto (04)</v>
      </c>
      <c r="P756">
        <f>IFERROR(INDEX(リスト!$AE:$AE,MATCH($G756,リスト!$AD:$AD,0)),"")</f>
        <v>28</v>
      </c>
      <c r="Q756" t="str">
        <f>IFERROR(INDEX(リスト!$AH:$AH,MATCH($J756,リスト!$AG:$AG,0)),"")</f>
        <v>JPN</v>
      </c>
      <c r="R756" s="118" t="str">
        <f>IF($B756="","",TEXT(RIGHT($E756,6)*1000+COUNTIF($E$2:$E756,$E756),"000000000"))</f>
        <v>040913001</v>
      </c>
    </row>
    <row r="757" spans="1:18" customFormat="1" x14ac:dyDescent="0.45">
      <c r="A757" t="s">
        <v>403</v>
      </c>
      <c r="B757">
        <v>756</v>
      </c>
      <c r="C757" t="s">
        <v>5461</v>
      </c>
      <c r="D757" t="s">
        <v>5462</v>
      </c>
      <c r="E757">
        <v>20060103</v>
      </c>
      <c r="F757">
        <v>2</v>
      </c>
      <c r="G757" t="s">
        <v>4984</v>
      </c>
      <c r="H757" s="2" t="s">
        <v>489</v>
      </c>
      <c r="I757" t="s">
        <v>136</v>
      </c>
      <c r="J757" t="s">
        <v>6497</v>
      </c>
      <c r="L757">
        <f>IFERROR(INDEX(所属情報!$E:$E,MATCH(男子登録情報!A757,所属情報!$A:$A,0)),"")</f>
        <v>490048</v>
      </c>
      <c r="M757" t="str">
        <f t="shared" si="33"/>
        <v>中島　悠成 (2)</v>
      </c>
      <c r="N757" t="str">
        <f t="shared" si="34"/>
        <v>ﾅｶｼﾏ ﾕｳｾｲ</v>
      </c>
      <c r="O757" t="str">
        <f t="shared" si="35"/>
        <v>NAKASHIMA Yusei (06)</v>
      </c>
      <c r="P757">
        <f>IFERROR(INDEX(リスト!$AE:$AE,MATCH($G757,リスト!$AD:$AD,0)),"")</f>
        <v>49</v>
      </c>
      <c r="Q757" t="str">
        <f>IFERROR(INDEX(リスト!$AH:$AH,MATCH($J757,リスト!$AG:$AG,0)),"")</f>
        <v>JPN</v>
      </c>
      <c r="R757" s="118" t="str">
        <f>IF($B757="","",TEXT(RIGHT($E757,6)*1000+COUNTIF($E$2:$E757,$E757),"000000000"))</f>
        <v>060103001</v>
      </c>
    </row>
    <row r="758" spans="1:18" customFormat="1" x14ac:dyDescent="0.45">
      <c r="A758" t="s">
        <v>403</v>
      </c>
      <c r="B758">
        <v>757</v>
      </c>
      <c r="C758" t="s">
        <v>5463</v>
      </c>
      <c r="D758" t="s">
        <v>5464</v>
      </c>
      <c r="E758">
        <v>20061010</v>
      </c>
      <c r="F758">
        <v>2</v>
      </c>
      <c r="G758" t="s">
        <v>5097</v>
      </c>
      <c r="H758" s="2" t="s">
        <v>7066</v>
      </c>
      <c r="I758" t="s">
        <v>136</v>
      </c>
      <c r="J758" t="s">
        <v>6497</v>
      </c>
      <c r="L758">
        <f>IFERROR(INDEX(所属情報!$E:$E,MATCH(男子登録情報!A758,所属情報!$A:$A,0)),"")</f>
        <v>490048</v>
      </c>
      <c r="M758" t="str">
        <f t="shared" si="33"/>
        <v>小此木　祐星 (2)</v>
      </c>
      <c r="N758" t="str">
        <f t="shared" si="34"/>
        <v>ｵｺﾉｷﾞ ﾕｳｾｲ</v>
      </c>
      <c r="O758" t="str">
        <f t="shared" si="35"/>
        <v>OKONOGI Yusei (06)</v>
      </c>
      <c r="P758">
        <f>IFERROR(INDEX(リスト!$AE:$AE,MATCH($G758,リスト!$AD:$AD,0)),"")</f>
        <v>8</v>
      </c>
      <c r="Q758" t="str">
        <f>IFERROR(INDEX(リスト!$AH:$AH,MATCH($J758,リスト!$AG:$AG,0)),"")</f>
        <v>JPN</v>
      </c>
      <c r="R758" s="118" t="str">
        <f>IF($B758="","",TEXT(RIGHT($E758,6)*1000+COUNTIF($E$2:$E758,$E758),"000000000"))</f>
        <v>061010002</v>
      </c>
    </row>
    <row r="759" spans="1:18" customFormat="1" x14ac:dyDescent="0.45">
      <c r="A759" t="s">
        <v>403</v>
      </c>
      <c r="B759">
        <v>758</v>
      </c>
      <c r="C759" t="s">
        <v>5465</v>
      </c>
      <c r="D759" t="s">
        <v>5466</v>
      </c>
      <c r="E759">
        <v>20061023</v>
      </c>
      <c r="F759">
        <v>2</v>
      </c>
      <c r="G759" t="s">
        <v>4975</v>
      </c>
      <c r="H759" s="2" t="s">
        <v>307</v>
      </c>
      <c r="I759" t="s">
        <v>7067</v>
      </c>
      <c r="J759" t="s">
        <v>6497</v>
      </c>
      <c r="L759">
        <f>IFERROR(INDEX(所属情報!$E:$E,MATCH(男子登録情報!A759,所属情報!$A:$A,0)),"")</f>
        <v>490048</v>
      </c>
      <c r="M759" t="str">
        <f t="shared" si="33"/>
        <v>高橋　敦博 (2)</v>
      </c>
      <c r="N759" t="str">
        <f t="shared" si="34"/>
        <v>ﾀｶﾊｼ ｱﾂﾋﾛ</v>
      </c>
      <c r="O759" t="str">
        <f t="shared" si="35"/>
        <v>TAKAHASHI Atsuhiro (06)</v>
      </c>
      <c r="P759">
        <f>IFERROR(INDEX(リスト!$AE:$AE,MATCH($G759,リスト!$AD:$AD,0)),"")</f>
        <v>28</v>
      </c>
      <c r="Q759" t="str">
        <f>IFERROR(INDEX(リスト!$AH:$AH,MATCH($J759,リスト!$AG:$AG,0)),"")</f>
        <v>JPN</v>
      </c>
      <c r="R759" s="118" t="str">
        <f>IF($B759="","",TEXT(RIGHT($E759,6)*1000+COUNTIF($E$2:$E759,$E759),"000000000"))</f>
        <v>061023001</v>
      </c>
    </row>
    <row r="760" spans="1:18" customFormat="1" x14ac:dyDescent="0.45">
      <c r="A760" t="s">
        <v>403</v>
      </c>
      <c r="B760">
        <v>759</v>
      </c>
      <c r="C760" t="s">
        <v>5467</v>
      </c>
      <c r="D760" t="s">
        <v>5468</v>
      </c>
      <c r="E760">
        <v>20051019</v>
      </c>
      <c r="F760">
        <v>2</v>
      </c>
      <c r="G760" t="s">
        <v>4982</v>
      </c>
      <c r="H760" s="2" t="s">
        <v>2893</v>
      </c>
      <c r="I760" t="s">
        <v>148</v>
      </c>
      <c r="J760" t="s">
        <v>6497</v>
      </c>
      <c r="L760">
        <f>IFERROR(INDEX(所属情報!$E:$E,MATCH(男子登録情報!A760,所属情報!$A:$A,0)),"")</f>
        <v>490048</v>
      </c>
      <c r="M760" t="str">
        <f t="shared" si="33"/>
        <v>五十嵐　快人 (2)</v>
      </c>
      <c r="N760" t="str">
        <f t="shared" si="34"/>
        <v>ｲｶﾞﾗｼ ｶｲﾄ</v>
      </c>
      <c r="O760" t="str">
        <f t="shared" si="35"/>
        <v>IGARASHI Kaito (05)</v>
      </c>
      <c r="P760">
        <f>IFERROR(INDEX(リスト!$AE:$AE,MATCH($G760,リスト!$AD:$AD,0)),"")</f>
        <v>26</v>
      </c>
      <c r="Q760" t="str">
        <f>IFERROR(INDEX(リスト!$AH:$AH,MATCH($J760,リスト!$AG:$AG,0)),"")</f>
        <v>JPN</v>
      </c>
      <c r="R760" s="118" t="str">
        <f>IF($B760="","",TEXT(RIGHT($E760,6)*1000+COUNTIF($E$2:$E760,$E760),"000000000"))</f>
        <v>051019001</v>
      </c>
    </row>
    <row r="761" spans="1:18" customFormat="1" x14ac:dyDescent="0.45">
      <c r="A761" t="s">
        <v>403</v>
      </c>
      <c r="B761">
        <v>760</v>
      </c>
      <c r="C761" t="s">
        <v>5469</v>
      </c>
      <c r="D761" t="s">
        <v>5470</v>
      </c>
      <c r="E761">
        <v>20030501</v>
      </c>
      <c r="F761">
        <v>4</v>
      </c>
      <c r="G761" t="s">
        <v>5094</v>
      </c>
      <c r="H761" s="2" t="s">
        <v>7068</v>
      </c>
      <c r="I761" t="s">
        <v>7069</v>
      </c>
      <c r="J761" t="s">
        <v>6497</v>
      </c>
      <c r="L761">
        <f>IFERROR(INDEX(所属情報!$E:$E,MATCH(男子登録情報!A761,所属情報!$A:$A,0)),"")</f>
        <v>490048</v>
      </c>
      <c r="M761" t="str">
        <f t="shared" si="33"/>
        <v>米根　岳大 (4)</v>
      </c>
      <c r="N761" t="str">
        <f t="shared" si="34"/>
        <v>ｺﾒﾈ ｶﾞｸﾀﾞｲ</v>
      </c>
      <c r="O761" t="str">
        <f t="shared" si="35"/>
        <v>KOMENE Gakudai (03)</v>
      </c>
      <c r="P761">
        <f>IFERROR(INDEX(リスト!$AE:$AE,MATCH($G761,リスト!$AD:$AD,0)),"")</f>
        <v>1</v>
      </c>
      <c r="Q761" t="str">
        <f>IFERROR(INDEX(リスト!$AH:$AH,MATCH($J761,リスト!$AG:$AG,0)),"")</f>
        <v>JPN</v>
      </c>
      <c r="R761" s="118" t="str">
        <f>IF($B761="","",TEXT(RIGHT($E761,6)*1000+COUNTIF($E$2:$E761,$E761),"000000000"))</f>
        <v>030501001</v>
      </c>
    </row>
    <row r="762" spans="1:18" customFormat="1" x14ac:dyDescent="0.45">
      <c r="A762" t="s">
        <v>403</v>
      </c>
      <c r="B762">
        <v>761</v>
      </c>
      <c r="C762" t="s">
        <v>5471</v>
      </c>
      <c r="D762" t="s">
        <v>5472</v>
      </c>
      <c r="E762">
        <v>20040303</v>
      </c>
      <c r="F762">
        <v>4</v>
      </c>
      <c r="G762" t="s">
        <v>4984</v>
      </c>
      <c r="H762" s="2" t="s">
        <v>387</v>
      </c>
      <c r="I762" t="s">
        <v>7070</v>
      </c>
      <c r="J762" t="s">
        <v>6497</v>
      </c>
      <c r="L762">
        <f>IFERROR(INDEX(所属情報!$E:$E,MATCH(男子登録情報!A762,所属情報!$A:$A,0)),"")</f>
        <v>490048</v>
      </c>
      <c r="M762" t="str">
        <f t="shared" si="33"/>
        <v>本田　頼蔵 (4)</v>
      </c>
      <c r="N762" t="str">
        <f t="shared" si="34"/>
        <v>ﾎﾝﾀﾞ ﾗｲｿﾞｳ</v>
      </c>
      <c r="O762" t="str">
        <f t="shared" si="35"/>
        <v>HONDA Raizo (04)</v>
      </c>
      <c r="P762">
        <f>IFERROR(INDEX(リスト!$AE:$AE,MATCH($G762,リスト!$AD:$AD,0)),"")</f>
        <v>49</v>
      </c>
      <c r="Q762" t="str">
        <f>IFERROR(INDEX(リスト!$AH:$AH,MATCH($J762,リスト!$AG:$AG,0)),"")</f>
        <v>JPN</v>
      </c>
      <c r="R762" s="118" t="str">
        <f>IF($B762="","",TEXT(RIGHT($E762,6)*1000+COUNTIF($E$2:$E762,$E762),"000000000"))</f>
        <v>040303001</v>
      </c>
    </row>
    <row r="763" spans="1:18" customFormat="1" x14ac:dyDescent="0.45">
      <c r="A763" t="s">
        <v>403</v>
      </c>
      <c r="B763">
        <v>762</v>
      </c>
      <c r="C763" t="s">
        <v>5473</v>
      </c>
      <c r="D763" t="s">
        <v>5474</v>
      </c>
      <c r="E763">
        <v>20061217</v>
      </c>
      <c r="F763">
        <v>2</v>
      </c>
      <c r="G763" t="s">
        <v>4976</v>
      </c>
      <c r="H763" s="2" t="s">
        <v>55</v>
      </c>
      <c r="I763" t="s">
        <v>7071</v>
      </c>
      <c r="J763" t="s">
        <v>6497</v>
      </c>
      <c r="L763">
        <f>IFERROR(INDEX(所属情報!$E:$E,MATCH(男子登録情報!A763,所属情報!$A:$A,0)),"")</f>
        <v>490048</v>
      </c>
      <c r="M763" t="str">
        <f t="shared" si="33"/>
        <v>村上　聖馬 (2)</v>
      </c>
      <c r="N763" t="str">
        <f t="shared" si="34"/>
        <v>ﾑﾗｶﾐ ｾｲﾏ</v>
      </c>
      <c r="O763" t="str">
        <f t="shared" si="35"/>
        <v>MURAKAMI Seima (06)</v>
      </c>
      <c r="P763">
        <f>IFERROR(INDEX(リスト!$AE:$AE,MATCH($G763,リスト!$AD:$AD,0)),"")</f>
        <v>27</v>
      </c>
      <c r="Q763" t="str">
        <f>IFERROR(INDEX(リスト!$AH:$AH,MATCH($J763,リスト!$AG:$AG,0)),"")</f>
        <v>JPN</v>
      </c>
      <c r="R763" s="118" t="str">
        <f>IF($B763="","",TEXT(RIGHT($E763,6)*1000+COUNTIF($E$2:$E763,$E763),"000000000"))</f>
        <v>061217001</v>
      </c>
    </row>
    <row r="764" spans="1:18" customFormat="1" x14ac:dyDescent="0.45">
      <c r="A764" t="s">
        <v>403</v>
      </c>
      <c r="B764">
        <v>763</v>
      </c>
      <c r="C764" t="s">
        <v>5475</v>
      </c>
      <c r="D764" t="s">
        <v>5476</v>
      </c>
      <c r="E764">
        <v>20000507</v>
      </c>
      <c r="F764" t="s">
        <v>381</v>
      </c>
      <c r="G764" t="s">
        <v>4982</v>
      </c>
      <c r="H764" s="2" t="s">
        <v>4691</v>
      </c>
      <c r="I764" t="s">
        <v>95</v>
      </c>
      <c r="J764" t="s">
        <v>6497</v>
      </c>
      <c r="L764">
        <f>IFERROR(INDEX(所属情報!$E:$E,MATCH(男子登録情報!A764,所属情報!$A:$A,0)),"")</f>
        <v>490048</v>
      </c>
      <c r="M764" t="str">
        <f t="shared" si="33"/>
        <v>小濵　孝佑 (M2)</v>
      </c>
      <c r="N764" t="str">
        <f t="shared" si="34"/>
        <v>ｺﾊﾏ ｺｳｽｹ</v>
      </c>
      <c r="O764" t="str">
        <f t="shared" si="35"/>
        <v>KOHAMA Kosuke (00)</v>
      </c>
      <c r="P764">
        <f>IFERROR(INDEX(リスト!$AE:$AE,MATCH($G764,リスト!$AD:$AD,0)),"")</f>
        <v>26</v>
      </c>
      <c r="Q764" t="str">
        <f>IFERROR(INDEX(リスト!$AH:$AH,MATCH($J764,リスト!$AG:$AG,0)),"")</f>
        <v>JPN</v>
      </c>
      <c r="R764" s="118" t="str">
        <f>IF($B764="","",TEXT(RIGHT($E764,6)*1000+COUNTIF($E$2:$E764,$E764),"000000000"))</f>
        <v>000507001</v>
      </c>
    </row>
    <row r="765" spans="1:18" customFormat="1" x14ac:dyDescent="0.45">
      <c r="A765" t="s">
        <v>403</v>
      </c>
      <c r="B765">
        <v>764</v>
      </c>
      <c r="C765" t="s">
        <v>5477</v>
      </c>
      <c r="D765" t="s">
        <v>5478</v>
      </c>
      <c r="E765">
        <v>20070116</v>
      </c>
      <c r="F765">
        <v>2</v>
      </c>
      <c r="G765" t="s">
        <v>4976</v>
      </c>
      <c r="H765" s="2" t="s">
        <v>7072</v>
      </c>
      <c r="I765" t="s">
        <v>78</v>
      </c>
      <c r="J765" t="s">
        <v>6497</v>
      </c>
      <c r="L765">
        <f>IFERROR(INDEX(所属情報!$E:$E,MATCH(男子登録情報!A765,所属情報!$A:$A,0)),"")</f>
        <v>490048</v>
      </c>
      <c r="M765" t="str">
        <f t="shared" si="33"/>
        <v>松野　泰知 (2)</v>
      </c>
      <c r="N765" t="str">
        <f t="shared" si="34"/>
        <v>ﾏﾂﾉ ﾀｲﾁ</v>
      </c>
      <c r="O765" t="str">
        <f t="shared" si="35"/>
        <v>MATSUNO Taichi (07)</v>
      </c>
      <c r="P765">
        <f>IFERROR(INDEX(リスト!$AE:$AE,MATCH($G765,リスト!$AD:$AD,0)),"")</f>
        <v>27</v>
      </c>
      <c r="Q765" t="str">
        <f>IFERROR(INDEX(リスト!$AH:$AH,MATCH($J765,リスト!$AG:$AG,0)),"")</f>
        <v>JPN</v>
      </c>
      <c r="R765" s="118" t="str">
        <f>IF($B765="","",TEXT(RIGHT($E765,6)*1000+COUNTIF($E$2:$E765,$E765),"000000000"))</f>
        <v>070116002</v>
      </c>
    </row>
    <row r="766" spans="1:18" customFormat="1" x14ac:dyDescent="0.45">
      <c r="A766" t="s">
        <v>403</v>
      </c>
      <c r="B766">
        <v>765</v>
      </c>
      <c r="C766" t="s">
        <v>5479</v>
      </c>
      <c r="D766" t="s">
        <v>5480</v>
      </c>
      <c r="E766">
        <v>20060808</v>
      </c>
      <c r="F766">
        <v>2</v>
      </c>
      <c r="G766" t="s">
        <v>4999</v>
      </c>
      <c r="H766" s="2" t="s">
        <v>395</v>
      </c>
      <c r="I766" t="s">
        <v>7073</v>
      </c>
      <c r="J766" t="s">
        <v>6497</v>
      </c>
      <c r="L766">
        <f>IFERROR(INDEX(所属情報!$E:$E,MATCH(男子登録情報!A766,所属情報!$A:$A,0)),"")</f>
        <v>490048</v>
      </c>
      <c r="M766" t="str">
        <f t="shared" si="33"/>
        <v>原　雅宗 (2)</v>
      </c>
      <c r="N766" t="str">
        <f t="shared" si="34"/>
        <v>ﾊﾗ ﾏｻﾑﾈ</v>
      </c>
      <c r="O766" t="str">
        <f t="shared" si="35"/>
        <v>HARA Masamune (06)</v>
      </c>
      <c r="P766">
        <f>IFERROR(INDEX(リスト!$AE:$AE,MATCH($G766,リスト!$AD:$AD,0)),"")</f>
        <v>36</v>
      </c>
      <c r="Q766" t="str">
        <f>IFERROR(INDEX(リスト!$AH:$AH,MATCH($J766,リスト!$AG:$AG,0)),"")</f>
        <v>JPN</v>
      </c>
      <c r="R766" s="118" t="str">
        <f>IF($B766="","",TEXT(RIGHT($E766,6)*1000+COUNTIF($E$2:$E766,$E766),"000000000"))</f>
        <v>060808001</v>
      </c>
    </row>
    <row r="767" spans="1:18" customFormat="1" x14ac:dyDescent="0.45">
      <c r="A767" t="s">
        <v>271</v>
      </c>
      <c r="B767">
        <v>766</v>
      </c>
      <c r="C767" t="s">
        <v>692</v>
      </c>
      <c r="D767" t="s">
        <v>693</v>
      </c>
      <c r="E767">
        <v>20030302</v>
      </c>
      <c r="F767" t="s">
        <v>381</v>
      </c>
      <c r="G767" t="s">
        <v>4982</v>
      </c>
      <c r="H767" s="2" t="s">
        <v>224</v>
      </c>
      <c r="I767" t="s">
        <v>273</v>
      </c>
      <c r="J767" t="s">
        <v>6497</v>
      </c>
      <c r="L767">
        <f>IFERROR(INDEX(所属情報!$E:$E,MATCH(男子登録情報!A767,所属情報!$A:$A,0)),"")</f>
        <v>492195</v>
      </c>
      <c r="M767" t="str">
        <f t="shared" si="33"/>
        <v>井上　貴文 (M2)</v>
      </c>
      <c r="N767" t="str">
        <f t="shared" si="34"/>
        <v>ｲﾉｳｴ ﾀｶﾌﾐ</v>
      </c>
      <c r="O767" t="str">
        <f t="shared" si="35"/>
        <v>INOUE Takafumi (03)</v>
      </c>
      <c r="P767">
        <f>IFERROR(INDEX(リスト!$AE:$AE,MATCH($G767,リスト!$AD:$AD,0)),"")</f>
        <v>26</v>
      </c>
      <c r="Q767" t="str">
        <f>IFERROR(INDEX(リスト!$AH:$AH,MATCH($J767,リスト!$AG:$AG,0)),"")</f>
        <v>JPN</v>
      </c>
      <c r="R767" s="118" t="str">
        <f>IF($B767="","",TEXT(RIGHT($E767,6)*1000+COUNTIF($E$2:$E767,$E767),"000000000"))</f>
        <v>030302001</v>
      </c>
    </row>
    <row r="768" spans="1:18" customFormat="1" x14ac:dyDescent="0.45">
      <c r="A768" t="s">
        <v>271</v>
      </c>
      <c r="B768">
        <v>767</v>
      </c>
      <c r="C768" t="s">
        <v>694</v>
      </c>
      <c r="D768" t="s">
        <v>695</v>
      </c>
      <c r="E768">
        <v>20010930</v>
      </c>
      <c r="F768" t="s">
        <v>381</v>
      </c>
      <c r="G768" t="s">
        <v>4976</v>
      </c>
      <c r="H768" s="2" t="s">
        <v>100</v>
      </c>
      <c r="I768" t="s">
        <v>508</v>
      </c>
      <c r="J768" t="s">
        <v>6497</v>
      </c>
      <c r="L768">
        <f>IFERROR(INDEX(所属情報!$E:$E,MATCH(男子登録情報!A768,所属情報!$A:$A,0)),"")</f>
        <v>492195</v>
      </c>
      <c r="M768" t="str">
        <f t="shared" si="33"/>
        <v>田中　駿一朗 (M2)</v>
      </c>
      <c r="N768" t="str">
        <f t="shared" si="34"/>
        <v>ﾀﾅｶ ｼｭﾝｲﾁﾛｳ</v>
      </c>
      <c r="O768" t="str">
        <f t="shared" si="35"/>
        <v>TANAKA Shunichiro (01)</v>
      </c>
      <c r="P768">
        <f>IFERROR(INDEX(リスト!$AE:$AE,MATCH($G768,リスト!$AD:$AD,0)),"")</f>
        <v>27</v>
      </c>
      <c r="Q768" t="str">
        <f>IFERROR(INDEX(リスト!$AH:$AH,MATCH($J768,リスト!$AG:$AG,0)),"")</f>
        <v>JPN</v>
      </c>
      <c r="R768" s="118" t="str">
        <f>IF($B768="","",TEXT(RIGHT($E768,6)*1000+COUNTIF($E$2:$E768,$E768),"000000000"))</f>
        <v>010930001</v>
      </c>
    </row>
    <row r="769" spans="1:18" customFormat="1" x14ac:dyDescent="0.45">
      <c r="A769" t="s">
        <v>271</v>
      </c>
      <c r="B769">
        <v>768</v>
      </c>
      <c r="C769" t="s">
        <v>1415</v>
      </c>
      <c r="D769" t="s">
        <v>1416</v>
      </c>
      <c r="E769">
        <v>20030921</v>
      </c>
      <c r="F769" t="s">
        <v>140</v>
      </c>
      <c r="G769" t="s">
        <v>4976</v>
      </c>
      <c r="H769" s="2" t="s">
        <v>214</v>
      </c>
      <c r="I769" t="s">
        <v>504</v>
      </c>
      <c r="J769" t="s">
        <v>6497</v>
      </c>
      <c r="L769">
        <f>IFERROR(INDEX(所属情報!$E:$E,MATCH(男子登録情報!A769,所属情報!$A:$A,0)),"")</f>
        <v>492195</v>
      </c>
      <c r="M769" t="str">
        <f t="shared" si="33"/>
        <v>喜多　博一 (M1)</v>
      </c>
      <c r="N769" t="str">
        <f t="shared" si="34"/>
        <v>ｷﾀ ﾋﾛｶｽﾞ</v>
      </c>
      <c r="O769" t="str">
        <f t="shared" si="35"/>
        <v>KITA Hirokazu (03)</v>
      </c>
      <c r="P769">
        <f>IFERROR(INDEX(リスト!$AE:$AE,MATCH($G769,リスト!$AD:$AD,0)),"")</f>
        <v>27</v>
      </c>
      <c r="Q769" t="str">
        <f>IFERROR(INDEX(リスト!$AH:$AH,MATCH($J769,リスト!$AG:$AG,0)),"")</f>
        <v>JPN</v>
      </c>
      <c r="R769" s="118" t="str">
        <f>IF($B769="","",TEXT(RIGHT($E769,6)*1000+COUNTIF($E$2:$E769,$E769),"000000000"))</f>
        <v>030921001</v>
      </c>
    </row>
    <row r="770" spans="1:18" customFormat="1" x14ac:dyDescent="0.45">
      <c r="A770" t="s">
        <v>271</v>
      </c>
      <c r="B770">
        <v>769</v>
      </c>
      <c r="C770" t="s">
        <v>1417</v>
      </c>
      <c r="D770" t="s">
        <v>1418</v>
      </c>
      <c r="E770">
        <v>20041228</v>
      </c>
      <c r="F770">
        <v>4</v>
      </c>
      <c r="G770" t="s">
        <v>5119</v>
      </c>
      <c r="H770" s="2" t="s">
        <v>1419</v>
      </c>
      <c r="I770" t="s">
        <v>254</v>
      </c>
      <c r="J770" t="s">
        <v>6497</v>
      </c>
      <c r="L770">
        <f>IFERROR(INDEX(所属情報!$E:$E,MATCH(男子登録情報!A770,所属情報!$A:$A,0)),"")</f>
        <v>492195</v>
      </c>
      <c r="M770" t="str">
        <f t="shared" si="33"/>
        <v>須賀田　陽 (4)</v>
      </c>
      <c r="N770" t="str">
        <f t="shared" si="34"/>
        <v>ｽｶﾞﾀ ﾊﾙ</v>
      </c>
      <c r="O770" t="str">
        <f t="shared" si="35"/>
        <v>SUGATA Haru (04)</v>
      </c>
      <c r="P770">
        <f>IFERROR(INDEX(リスト!$AE:$AE,MATCH($G770,リスト!$AD:$AD,0)),"")</f>
        <v>38</v>
      </c>
      <c r="Q770" t="str">
        <f>IFERROR(INDEX(リスト!$AH:$AH,MATCH($J770,リスト!$AG:$AG,0)),"")</f>
        <v>JPN</v>
      </c>
      <c r="R770" s="118" t="str">
        <f>IF($B770="","",TEXT(RIGHT($E770,6)*1000+COUNTIF($E$2:$E770,$E770),"000000000"))</f>
        <v>041228002</v>
      </c>
    </row>
    <row r="771" spans="1:18" customFormat="1" x14ac:dyDescent="0.45">
      <c r="A771" t="s">
        <v>271</v>
      </c>
      <c r="B771">
        <v>770</v>
      </c>
      <c r="C771" t="s">
        <v>1420</v>
      </c>
      <c r="D771" t="s">
        <v>1421</v>
      </c>
      <c r="E771">
        <v>20040523</v>
      </c>
      <c r="F771">
        <v>4</v>
      </c>
      <c r="G771" t="s">
        <v>4984</v>
      </c>
      <c r="H771" s="2" t="s">
        <v>471</v>
      </c>
      <c r="I771" t="s">
        <v>1422</v>
      </c>
      <c r="J771" t="s">
        <v>6497</v>
      </c>
      <c r="L771">
        <f>IFERROR(INDEX(所属情報!$E:$E,MATCH(男子登録情報!A771,所属情報!$A:$A,0)),"")</f>
        <v>492195</v>
      </c>
      <c r="M771" t="str">
        <f t="shared" ref="M771:M834" si="36">$C771&amp;" "&amp;"("&amp;$F771&amp;")"</f>
        <v>藤野　一寿 (4)</v>
      </c>
      <c r="N771" t="str">
        <f t="shared" ref="N771:N834" si="37">$D771</f>
        <v>ﾌｼﾞﾉ ｶｽﾞﾄｼ</v>
      </c>
      <c r="O771" t="str">
        <f t="shared" ref="O771:O834" si="38">$H771&amp;" "&amp;$I771&amp;" "&amp;"("&amp;MID($E771,3,2)&amp;")"</f>
        <v>FUJINO Kazutoshi (04)</v>
      </c>
      <c r="P771">
        <f>IFERROR(INDEX(リスト!$AE:$AE,MATCH($G771,リスト!$AD:$AD,0)),"")</f>
        <v>49</v>
      </c>
      <c r="Q771" t="str">
        <f>IFERROR(INDEX(リスト!$AH:$AH,MATCH($J771,リスト!$AG:$AG,0)),"")</f>
        <v>JPN</v>
      </c>
      <c r="R771" s="118" t="str">
        <f>IF($B771="","",TEXT(RIGHT($E771,6)*1000+COUNTIF($E$2:$E771,$E771),"000000000"))</f>
        <v>040523001</v>
      </c>
    </row>
    <row r="772" spans="1:18" customFormat="1" x14ac:dyDescent="0.45">
      <c r="A772" t="s">
        <v>271</v>
      </c>
      <c r="B772">
        <v>771</v>
      </c>
      <c r="C772" t="s">
        <v>1423</v>
      </c>
      <c r="D772" t="s">
        <v>1424</v>
      </c>
      <c r="E772">
        <v>20040609</v>
      </c>
      <c r="F772">
        <v>4</v>
      </c>
      <c r="G772" t="s">
        <v>4984</v>
      </c>
      <c r="H772" s="2" t="s">
        <v>727</v>
      </c>
      <c r="I772" t="s">
        <v>1425</v>
      </c>
      <c r="J772" t="s">
        <v>6497</v>
      </c>
      <c r="L772">
        <f>IFERROR(INDEX(所属情報!$E:$E,MATCH(男子登録情報!A772,所属情報!$A:$A,0)),"")</f>
        <v>492195</v>
      </c>
      <c r="M772" t="str">
        <f t="shared" si="36"/>
        <v>奥谷　拓征 (4)</v>
      </c>
      <c r="N772" t="str">
        <f t="shared" si="37"/>
        <v>ｵｸﾀﾆ ﾀｸｾｲ</v>
      </c>
      <c r="O772" t="str">
        <f t="shared" si="38"/>
        <v>OKUTANI Takusei (04)</v>
      </c>
      <c r="P772">
        <f>IFERROR(INDEX(リスト!$AE:$AE,MATCH($G772,リスト!$AD:$AD,0)),"")</f>
        <v>49</v>
      </c>
      <c r="Q772" t="str">
        <f>IFERROR(INDEX(リスト!$AH:$AH,MATCH($J772,リスト!$AG:$AG,0)),"")</f>
        <v>JPN</v>
      </c>
      <c r="R772" s="118" t="str">
        <f>IF($B772="","",TEXT(RIGHT($E772,6)*1000+COUNTIF($E$2:$E772,$E772),"000000000"))</f>
        <v>040609001</v>
      </c>
    </row>
    <row r="773" spans="1:18" customFormat="1" x14ac:dyDescent="0.45">
      <c r="A773" t="s">
        <v>271</v>
      </c>
      <c r="B773">
        <v>772</v>
      </c>
      <c r="C773" t="s">
        <v>1426</v>
      </c>
      <c r="D773" t="s">
        <v>1427</v>
      </c>
      <c r="E773">
        <v>20050223</v>
      </c>
      <c r="F773">
        <v>4</v>
      </c>
      <c r="G773" t="s">
        <v>5434</v>
      </c>
      <c r="H773" s="2" t="s">
        <v>1428</v>
      </c>
      <c r="I773" t="s">
        <v>36</v>
      </c>
      <c r="J773" t="s">
        <v>6497</v>
      </c>
      <c r="L773">
        <f>IFERROR(INDEX(所属情報!$E:$E,MATCH(男子登録情報!A773,所属情報!$A:$A,0)),"")</f>
        <v>492195</v>
      </c>
      <c r="M773" t="str">
        <f t="shared" si="36"/>
        <v>三柳　遥暉 (4)</v>
      </c>
      <c r="N773" t="str">
        <f t="shared" si="37"/>
        <v>ﾐﾂﾔﾅｷﾞ ﾊﾙｷ</v>
      </c>
      <c r="O773" t="str">
        <f t="shared" si="38"/>
        <v>MITSUYANAGI Haruki (05)</v>
      </c>
      <c r="P773">
        <f>IFERROR(INDEX(リスト!$AE:$AE,MATCH($G773,リスト!$AD:$AD,0)),"")</f>
        <v>19</v>
      </c>
      <c r="Q773" t="str">
        <f>IFERROR(INDEX(リスト!$AH:$AH,MATCH($J773,リスト!$AG:$AG,0)),"")</f>
        <v>JPN</v>
      </c>
      <c r="R773" s="118" t="str">
        <f>IF($B773="","",TEXT(RIGHT($E773,6)*1000+COUNTIF($E$2:$E773,$E773),"000000000"))</f>
        <v>050223001</v>
      </c>
    </row>
    <row r="774" spans="1:18" customFormat="1" x14ac:dyDescent="0.45">
      <c r="A774" t="s">
        <v>271</v>
      </c>
      <c r="B774">
        <v>773</v>
      </c>
      <c r="C774" t="s">
        <v>1429</v>
      </c>
      <c r="D774" t="s">
        <v>1430</v>
      </c>
      <c r="E774">
        <v>20040801</v>
      </c>
      <c r="F774">
        <v>4</v>
      </c>
      <c r="G774" t="s">
        <v>4976</v>
      </c>
      <c r="H774" s="2" t="s">
        <v>289</v>
      </c>
      <c r="I774" t="s">
        <v>817</v>
      </c>
      <c r="J774" t="s">
        <v>6497</v>
      </c>
      <c r="L774">
        <f>IFERROR(INDEX(所属情報!$E:$E,MATCH(男子登録情報!A774,所属情報!$A:$A,0)),"")</f>
        <v>492195</v>
      </c>
      <c r="M774" t="str">
        <f t="shared" si="36"/>
        <v>谷本　琳 (4)</v>
      </c>
      <c r="N774" t="str">
        <f t="shared" si="37"/>
        <v>ﾀﾆﾓﾄ ﾘﾝ</v>
      </c>
      <c r="O774" t="str">
        <f t="shared" si="38"/>
        <v>TANIMOTO Rin (04)</v>
      </c>
      <c r="P774">
        <f>IFERROR(INDEX(リスト!$AE:$AE,MATCH($G774,リスト!$AD:$AD,0)),"")</f>
        <v>27</v>
      </c>
      <c r="Q774" t="str">
        <f>IFERROR(INDEX(リスト!$AH:$AH,MATCH($J774,リスト!$AG:$AG,0)),"")</f>
        <v>JPN</v>
      </c>
      <c r="R774" s="118" t="str">
        <f>IF($B774="","",TEXT(RIGHT($E774,6)*1000+COUNTIF($E$2:$E774,$E774),"000000000"))</f>
        <v>040801002</v>
      </c>
    </row>
    <row r="775" spans="1:18" customFormat="1" x14ac:dyDescent="0.45">
      <c r="A775" t="s">
        <v>271</v>
      </c>
      <c r="B775">
        <v>774</v>
      </c>
      <c r="C775" t="s">
        <v>1965</v>
      </c>
      <c r="D775" t="s">
        <v>1966</v>
      </c>
      <c r="E775">
        <v>20050205</v>
      </c>
      <c r="F775">
        <v>4</v>
      </c>
      <c r="G775" t="s">
        <v>4975</v>
      </c>
      <c r="H775" s="2" t="s">
        <v>1967</v>
      </c>
      <c r="I775" t="s">
        <v>109</v>
      </c>
      <c r="J775" t="s">
        <v>6497</v>
      </c>
      <c r="L775">
        <f>IFERROR(INDEX(所属情報!$E:$E,MATCH(男子登録情報!A775,所属情報!$A:$A,0)),"")</f>
        <v>492195</v>
      </c>
      <c r="M775" t="str">
        <f t="shared" si="36"/>
        <v>萩野　俊 (4)</v>
      </c>
      <c r="N775" t="str">
        <f t="shared" si="37"/>
        <v>ﾊｷﾞﾉ ｼｭﾝ</v>
      </c>
      <c r="O775" t="str">
        <f t="shared" si="38"/>
        <v>HAGINO Shun (05)</v>
      </c>
      <c r="P775">
        <f>IFERROR(INDEX(リスト!$AE:$AE,MATCH($G775,リスト!$AD:$AD,0)),"")</f>
        <v>28</v>
      </c>
      <c r="Q775" t="str">
        <f>IFERROR(INDEX(リスト!$AH:$AH,MATCH($J775,リスト!$AG:$AG,0)),"")</f>
        <v>JPN</v>
      </c>
      <c r="R775" s="118" t="str">
        <f>IF($B775="","",TEXT(RIGHT($E775,6)*1000+COUNTIF($E$2:$E775,$E775),"000000000"))</f>
        <v>050205001</v>
      </c>
    </row>
    <row r="776" spans="1:18" customFormat="1" x14ac:dyDescent="0.45">
      <c r="A776" t="s">
        <v>271</v>
      </c>
      <c r="B776">
        <v>775</v>
      </c>
      <c r="C776" t="s">
        <v>2303</v>
      </c>
      <c r="D776" t="s">
        <v>2304</v>
      </c>
      <c r="E776">
        <v>20040519</v>
      </c>
      <c r="F776">
        <v>4</v>
      </c>
      <c r="G776" t="s">
        <v>5481</v>
      </c>
      <c r="H776" s="2" t="s">
        <v>248</v>
      </c>
      <c r="I776" t="s">
        <v>77</v>
      </c>
      <c r="J776" t="s">
        <v>6497</v>
      </c>
      <c r="L776">
        <f>IFERROR(INDEX(所属情報!$E:$E,MATCH(男子登録情報!A776,所属情報!$A:$A,0)),"")</f>
        <v>492195</v>
      </c>
      <c r="M776" t="str">
        <f t="shared" si="36"/>
        <v>森下　涼介 (4)</v>
      </c>
      <c r="N776" t="str">
        <f t="shared" si="37"/>
        <v>ﾓﾘｼﾀ ﾘｮｳｽｹ</v>
      </c>
      <c r="O776" t="str">
        <f t="shared" si="38"/>
        <v>MORISHITA Ryosuke (04)</v>
      </c>
      <c r="P776">
        <f>IFERROR(INDEX(リスト!$AE:$AE,MATCH($G776,リスト!$AD:$AD,0)),"")</f>
        <v>41</v>
      </c>
      <c r="Q776" t="str">
        <f>IFERROR(INDEX(リスト!$AH:$AH,MATCH($J776,リスト!$AG:$AG,0)),"")</f>
        <v>JPN</v>
      </c>
      <c r="R776" s="118" t="str">
        <f>IF($B776="","",TEXT(RIGHT($E776,6)*1000+COUNTIF($E$2:$E776,$E776),"000000000"))</f>
        <v>040519002</v>
      </c>
    </row>
    <row r="777" spans="1:18" customFormat="1" x14ac:dyDescent="0.45">
      <c r="A777" t="s">
        <v>271</v>
      </c>
      <c r="B777">
        <v>776</v>
      </c>
      <c r="C777" t="s">
        <v>5482</v>
      </c>
      <c r="D777" t="s">
        <v>2305</v>
      </c>
      <c r="E777">
        <v>20041113</v>
      </c>
      <c r="F777">
        <v>4</v>
      </c>
      <c r="G777" t="s">
        <v>4984</v>
      </c>
      <c r="H777" s="2" t="s">
        <v>317</v>
      </c>
      <c r="I777" t="s">
        <v>169</v>
      </c>
      <c r="J777" t="s">
        <v>6497</v>
      </c>
      <c r="L777">
        <f>IFERROR(INDEX(所属情報!$E:$E,MATCH(男子登録情報!A777,所属情報!$A:$A,0)),"")</f>
        <v>492195</v>
      </c>
      <c r="M777" t="str">
        <f t="shared" si="36"/>
        <v>髙木　隆誠 (4)</v>
      </c>
      <c r="N777" t="str">
        <f t="shared" si="37"/>
        <v>ﾀｶｷﾞ ﾘｭｳｾｲ</v>
      </c>
      <c r="O777" t="str">
        <f t="shared" si="38"/>
        <v>TAKAGI Ryusei (04)</v>
      </c>
      <c r="P777">
        <f>IFERROR(INDEX(リスト!$AE:$AE,MATCH($G777,リスト!$AD:$AD,0)),"")</f>
        <v>49</v>
      </c>
      <c r="Q777" t="str">
        <f>IFERROR(INDEX(リスト!$AH:$AH,MATCH($J777,リスト!$AG:$AG,0)),"")</f>
        <v>JPN</v>
      </c>
      <c r="R777" s="118" t="str">
        <f>IF($B777="","",TEXT(RIGHT($E777,6)*1000+COUNTIF($E$2:$E777,$E777),"000000000"))</f>
        <v>041113001</v>
      </c>
    </row>
    <row r="778" spans="1:18" customFormat="1" x14ac:dyDescent="0.45">
      <c r="A778" t="s">
        <v>271</v>
      </c>
      <c r="B778">
        <v>777</v>
      </c>
      <c r="C778" t="s">
        <v>2306</v>
      </c>
      <c r="D778" t="s">
        <v>2307</v>
      </c>
      <c r="E778">
        <v>20040614</v>
      </c>
      <c r="F778">
        <v>4</v>
      </c>
      <c r="G778" t="s">
        <v>4976</v>
      </c>
      <c r="H778" s="2" t="s">
        <v>102</v>
      </c>
      <c r="I778" t="s">
        <v>2944</v>
      </c>
      <c r="J778" t="s">
        <v>6497</v>
      </c>
      <c r="L778">
        <f>IFERROR(INDEX(所属情報!$E:$E,MATCH(男子登録情報!A778,所属情報!$A:$A,0)),"")</f>
        <v>492195</v>
      </c>
      <c r="M778" t="str">
        <f t="shared" si="36"/>
        <v>中村　寛 (4)</v>
      </c>
      <c r="N778" t="str">
        <f t="shared" si="37"/>
        <v>ﾅｶﾑﾗ ｶﾝ</v>
      </c>
      <c r="O778" t="str">
        <f t="shared" si="38"/>
        <v>NAKAMURA Kan (04)</v>
      </c>
      <c r="P778">
        <f>IFERROR(INDEX(リスト!$AE:$AE,MATCH($G778,リスト!$AD:$AD,0)),"")</f>
        <v>27</v>
      </c>
      <c r="Q778" t="str">
        <f>IFERROR(INDEX(リスト!$AH:$AH,MATCH($J778,リスト!$AG:$AG,0)),"")</f>
        <v>JPN</v>
      </c>
      <c r="R778" s="118" t="str">
        <f>IF($B778="","",TEXT(RIGHT($E778,6)*1000+COUNTIF($E$2:$E778,$E778),"000000000"))</f>
        <v>040614001</v>
      </c>
    </row>
    <row r="779" spans="1:18" customFormat="1" x14ac:dyDescent="0.45">
      <c r="A779" t="s">
        <v>271</v>
      </c>
      <c r="B779">
        <v>778</v>
      </c>
      <c r="C779" t="s">
        <v>2308</v>
      </c>
      <c r="D779" t="s">
        <v>2309</v>
      </c>
      <c r="E779">
        <v>20031024</v>
      </c>
      <c r="F779">
        <v>4</v>
      </c>
      <c r="G779" t="s">
        <v>5119</v>
      </c>
      <c r="H779" s="2" t="s">
        <v>81</v>
      </c>
      <c r="I779" t="s">
        <v>30</v>
      </c>
      <c r="J779" t="s">
        <v>6497</v>
      </c>
      <c r="L779">
        <f>IFERROR(INDEX(所属情報!$E:$E,MATCH(男子登録情報!A779,所属情報!$A:$A,0)),"")</f>
        <v>492195</v>
      </c>
      <c r="M779" t="str">
        <f t="shared" si="36"/>
        <v>小林　泰輔 (4)</v>
      </c>
      <c r="N779" t="str">
        <f t="shared" si="37"/>
        <v>ｺﾊﾞﾔｼ ﾀｲｽｹ</v>
      </c>
      <c r="O779" t="str">
        <f t="shared" si="38"/>
        <v>KOBAYASHI Taisuke (03)</v>
      </c>
      <c r="P779">
        <f>IFERROR(INDEX(リスト!$AE:$AE,MATCH($G779,リスト!$AD:$AD,0)),"")</f>
        <v>38</v>
      </c>
      <c r="Q779" t="str">
        <f>IFERROR(INDEX(リスト!$AH:$AH,MATCH($J779,リスト!$AG:$AG,0)),"")</f>
        <v>JPN</v>
      </c>
      <c r="R779" s="118" t="str">
        <f>IF($B779="","",TEXT(RIGHT($E779,6)*1000+COUNTIF($E$2:$E779,$E779),"000000000"))</f>
        <v>031024001</v>
      </c>
    </row>
    <row r="780" spans="1:18" customFormat="1" x14ac:dyDescent="0.45">
      <c r="A780" t="s">
        <v>271</v>
      </c>
      <c r="B780">
        <v>779</v>
      </c>
      <c r="C780" t="s">
        <v>2310</v>
      </c>
      <c r="D780" t="s">
        <v>2311</v>
      </c>
      <c r="E780">
        <v>20030722</v>
      </c>
      <c r="F780">
        <v>4</v>
      </c>
      <c r="G780" t="s">
        <v>4984</v>
      </c>
      <c r="H780" s="2" t="s">
        <v>220</v>
      </c>
      <c r="I780" t="s">
        <v>265</v>
      </c>
      <c r="J780" t="s">
        <v>6497</v>
      </c>
      <c r="L780">
        <f>IFERROR(INDEX(所属情報!$E:$E,MATCH(男子登録情報!A780,所属情報!$A:$A,0)),"")</f>
        <v>492195</v>
      </c>
      <c r="M780" t="str">
        <f t="shared" si="36"/>
        <v>山本　一満 (4)</v>
      </c>
      <c r="N780" t="str">
        <f t="shared" si="37"/>
        <v>ﾔﾏﾓﾄ ｶｽﾞﾏ</v>
      </c>
      <c r="O780" t="str">
        <f t="shared" si="38"/>
        <v>YAMAMOTO Kazuma (03)</v>
      </c>
      <c r="P780">
        <f>IFERROR(INDEX(リスト!$AE:$AE,MATCH($G780,リスト!$AD:$AD,0)),"")</f>
        <v>49</v>
      </c>
      <c r="Q780" t="str">
        <f>IFERROR(INDEX(リスト!$AH:$AH,MATCH($J780,リスト!$AG:$AG,0)),"")</f>
        <v>JPN</v>
      </c>
      <c r="R780" s="118" t="str">
        <f>IF($B780="","",TEXT(RIGHT($E780,6)*1000+COUNTIF($E$2:$E780,$E780),"000000000"))</f>
        <v>030722001</v>
      </c>
    </row>
    <row r="781" spans="1:18" customFormat="1" x14ac:dyDescent="0.45">
      <c r="A781" t="s">
        <v>271</v>
      </c>
      <c r="B781">
        <v>780</v>
      </c>
      <c r="C781" t="s">
        <v>2312</v>
      </c>
      <c r="D781" t="s">
        <v>2313</v>
      </c>
      <c r="E781">
        <v>20030728</v>
      </c>
      <c r="F781">
        <v>4</v>
      </c>
      <c r="G781" t="s">
        <v>5532</v>
      </c>
      <c r="H781" s="2" t="s">
        <v>193</v>
      </c>
      <c r="I781" t="s">
        <v>653</v>
      </c>
      <c r="J781" t="s">
        <v>6497</v>
      </c>
      <c r="L781">
        <f>IFERROR(INDEX(所属情報!$E:$E,MATCH(男子登録情報!A781,所属情報!$A:$A,0)),"")</f>
        <v>492195</v>
      </c>
      <c r="M781" t="str">
        <f t="shared" si="36"/>
        <v>山﨑　恵澄 (4)</v>
      </c>
      <c r="N781" t="str">
        <f t="shared" si="37"/>
        <v>ﾔﾏｻﾞｷ ｹｲﾄ</v>
      </c>
      <c r="O781" t="str">
        <f t="shared" si="38"/>
        <v>YAMAZAKI Keito (03)</v>
      </c>
      <c r="P781">
        <f>IFERROR(INDEX(リスト!$AE:$AE,MATCH($G781,リスト!$AD:$AD,0)),"")</f>
        <v>16</v>
      </c>
      <c r="Q781" t="str">
        <f>IFERROR(INDEX(リスト!$AH:$AH,MATCH($J781,リスト!$AG:$AG,0)),"")</f>
        <v>JPN</v>
      </c>
      <c r="R781" s="118" t="str">
        <f>IF($B781="","",TEXT(RIGHT($E781,6)*1000+COUNTIF($E$2:$E781,$E781),"000000000"))</f>
        <v>030728001</v>
      </c>
    </row>
    <row r="782" spans="1:18" customFormat="1" x14ac:dyDescent="0.45">
      <c r="A782" t="s">
        <v>271</v>
      </c>
      <c r="B782">
        <v>781</v>
      </c>
      <c r="C782" t="s">
        <v>2314</v>
      </c>
      <c r="D782" t="s">
        <v>2315</v>
      </c>
      <c r="E782">
        <v>20040907</v>
      </c>
      <c r="F782">
        <v>4</v>
      </c>
      <c r="G782" t="s">
        <v>4984</v>
      </c>
      <c r="H782" s="2" t="s">
        <v>592</v>
      </c>
      <c r="I782" t="s">
        <v>35</v>
      </c>
      <c r="J782" t="s">
        <v>6497</v>
      </c>
      <c r="L782">
        <f>IFERROR(INDEX(所属情報!$E:$E,MATCH(男子登録情報!A782,所属情報!$A:$A,0)),"")</f>
        <v>492195</v>
      </c>
      <c r="M782" t="str">
        <f t="shared" si="36"/>
        <v>古田　優輝 (4)</v>
      </c>
      <c r="N782" t="str">
        <f t="shared" si="37"/>
        <v>ﾌﾙﾀ ﾕｳｷ</v>
      </c>
      <c r="O782" t="str">
        <f t="shared" si="38"/>
        <v>FURUTA Yuki (04)</v>
      </c>
      <c r="P782">
        <f>IFERROR(INDEX(リスト!$AE:$AE,MATCH($G782,リスト!$AD:$AD,0)),"")</f>
        <v>49</v>
      </c>
      <c r="Q782" t="str">
        <f>IFERROR(INDEX(リスト!$AH:$AH,MATCH($J782,リスト!$AG:$AG,0)),"")</f>
        <v>JPN</v>
      </c>
      <c r="R782" s="118" t="str">
        <f>IF($B782="","",TEXT(RIGHT($E782,6)*1000+COUNTIF($E$2:$E782,$E782),"000000000"))</f>
        <v>040907004</v>
      </c>
    </row>
    <row r="783" spans="1:18" customFormat="1" x14ac:dyDescent="0.45">
      <c r="A783" t="s">
        <v>271</v>
      </c>
      <c r="B783">
        <v>782</v>
      </c>
      <c r="C783" t="s">
        <v>2316</v>
      </c>
      <c r="D783" t="s">
        <v>2317</v>
      </c>
      <c r="E783">
        <v>20040709</v>
      </c>
      <c r="F783">
        <v>4</v>
      </c>
      <c r="G783" t="s">
        <v>4976</v>
      </c>
      <c r="H783" s="2" t="s">
        <v>478</v>
      </c>
      <c r="I783" t="s">
        <v>2946</v>
      </c>
      <c r="J783" t="s">
        <v>6497</v>
      </c>
      <c r="L783">
        <f>IFERROR(INDEX(所属情報!$E:$E,MATCH(男子登録情報!A783,所属情報!$A:$A,0)),"")</f>
        <v>492195</v>
      </c>
      <c r="M783" t="str">
        <f t="shared" si="36"/>
        <v>南部　悠陽 (4)</v>
      </c>
      <c r="N783" t="str">
        <f t="shared" si="37"/>
        <v>ﾅﾝﾌﾞ ﾕｳﾋ</v>
      </c>
      <c r="O783" t="str">
        <f t="shared" si="38"/>
        <v>NAMBU Yuhi (04)</v>
      </c>
      <c r="P783">
        <f>IFERROR(INDEX(リスト!$AE:$AE,MATCH($G783,リスト!$AD:$AD,0)),"")</f>
        <v>27</v>
      </c>
      <c r="Q783" t="str">
        <f>IFERROR(INDEX(リスト!$AH:$AH,MATCH($J783,リスト!$AG:$AG,0)),"")</f>
        <v>JPN</v>
      </c>
      <c r="R783" s="118" t="str">
        <f>IF($B783="","",TEXT(RIGHT($E783,6)*1000+COUNTIF($E$2:$E783,$E783),"000000000"))</f>
        <v>040709001</v>
      </c>
    </row>
    <row r="784" spans="1:18" customFormat="1" x14ac:dyDescent="0.45">
      <c r="A784" t="s">
        <v>271</v>
      </c>
      <c r="B784">
        <v>783</v>
      </c>
      <c r="C784" t="s">
        <v>2318</v>
      </c>
      <c r="D784" t="s">
        <v>2319</v>
      </c>
      <c r="E784">
        <v>20040402</v>
      </c>
      <c r="F784">
        <v>4</v>
      </c>
      <c r="G784" t="s">
        <v>4979</v>
      </c>
      <c r="H784" s="2" t="s">
        <v>214</v>
      </c>
      <c r="I784" t="s">
        <v>228</v>
      </c>
      <c r="J784" t="s">
        <v>6497</v>
      </c>
      <c r="L784">
        <f>IFERROR(INDEX(所属情報!$E:$E,MATCH(男子登録情報!A784,所属情報!$A:$A,0)),"")</f>
        <v>492195</v>
      </c>
      <c r="M784" t="str">
        <f t="shared" si="36"/>
        <v>北　駿介 (4)</v>
      </c>
      <c r="N784" t="str">
        <f t="shared" si="37"/>
        <v>ｷﾀ ｼｭﾝｽｹ</v>
      </c>
      <c r="O784" t="str">
        <f t="shared" si="38"/>
        <v>KITA Shunsuke (04)</v>
      </c>
      <c r="P784">
        <f>IFERROR(INDEX(リスト!$AE:$AE,MATCH($G784,リスト!$AD:$AD,0)),"")</f>
        <v>29</v>
      </c>
      <c r="Q784" t="str">
        <f>IFERROR(INDEX(リスト!$AH:$AH,MATCH($J784,リスト!$AG:$AG,0)),"")</f>
        <v>JPN</v>
      </c>
      <c r="R784" s="118" t="str">
        <f>IF($B784="","",TEXT(RIGHT($E784,6)*1000+COUNTIF($E$2:$E784,$E784),"000000000"))</f>
        <v>040402001</v>
      </c>
    </row>
    <row r="785" spans="1:18" customFormat="1" x14ac:dyDescent="0.45">
      <c r="A785" t="s">
        <v>271</v>
      </c>
      <c r="B785">
        <v>784</v>
      </c>
      <c r="C785" t="s">
        <v>2320</v>
      </c>
      <c r="D785" t="s">
        <v>2321</v>
      </c>
      <c r="E785">
        <v>20040621</v>
      </c>
      <c r="F785">
        <v>4</v>
      </c>
      <c r="G785" t="s">
        <v>4988</v>
      </c>
      <c r="H785" s="2" t="s">
        <v>1885</v>
      </c>
      <c r="I785" t="s">
        <v>428</v>
      </c>
      <c r="J785" t="s">
        <v>6497</v>
      </c>
      <c r="L785">
        <f>IFERROR(INDEX(所属情報!$E:$E,MATCH(男子登録情報!A785,所属情報!$A:$A,0)),"")</f>
        <v>492195</v>
      </c>
      <c r="M785" t="str">
        <f t="shared" si="36"/>
        <v>北島　正裕 (4)</v>
      </c>
      <c r="N785" t="str">
        <f t="shared" si="37"/>
        <v>ｷﾀｼﾞﾏ ﾏｻﾋﾛ</v>
      </c>
      <c r="O785" t="str">
        <f t="shared" si="38"/>
        <v>KITAJIMA Masahiro (04)</v>
      </c>
      <c r="P785">
        <f>IFERROR(INDEX(リスト!$AE:$AE,MATCH($G785,リスト!$AD:$AD,0)),"")</f>
        <v>40</v>
      </c>
      <c r="Q785" t="str">
        <f>IFERROR(INDEX(リスト!$AH:$AH,MATCH($J785,リスト!$AG:$AG,0)),"")</f>
        <v>JPN</v>
      </c>
      <c r="R785" s="118" t="str">
        <f>IF($B785="","",TEXT(RIGHT($E785,6)*1000+COUNTIF($E$2:$E785,$E785),"000000000"))</f>
        <v>040621002</v>
      </c>
    </row>
    <row r="786" spans="1:18" customFormat="1" x14ac:dyDescent="0.45">
      <c r="A786" t="s">
        <v>271</v>
      </c>
      <c r="B786">
        <v>785</v>
      </c>
      <c r="C786" t="s">
        <v>2322</v>
      </c>
      <c r="D786" t="s">
        <v>2323</v>
      </c>
      <c r="E786">
        <v>20041016</v>
      </c>
      <c r="F786">
        <v>4</v>
      </c>
      <c r="G786" t="s">
        <v>4976</v>
      </c>
      <c r="H786" s="2" t="s">
        <v>498</v>
      </c>
      <c r="I786" t="s">
        <v>2947</v>
      </c>
      <c r="J786" t="s">
        <v>6497</v>
      </c>
      <c r="L786">
        <f>IFERROR(INDEX(所属情報!$E:$E,MATCH(男子登録情報!A786,所属情報!$A:$A,0)),"")</f>
        <v>492195</v>
      </c>
      <c r="M786" t="str">
        <f t="shared" si="36"/>
        <v>川﨑　太翔 (4)</v>
      </c>
      <c r="N786" t="str">
        <f t="shared" si="37"/>
        <v>ｶﾜｻｷ ﾀｲｼｮｳ</v>
      </c>
      <c r="O786" t="str">
        <f t="shared" si="38"/>
        <v>KAWASAKI Taisho (04)</v>
      </c>
      <c r="P786">
        <f>IFERROR(INDEX(リスト!$AE:$AE,MATCH($G786,リスト!$AD:$AD,0)),"")</f>
        <v>27</v>
      </c>
      <c r="Q786" t="str">
        <f>IFERROR(INDEX(リスト!$AH:$AH,MATCH($J786,リスト!$AG:$AG,0)),"")</f>
        <v>JPN</v>
      </c>
      <c r="R786" s="118" t="str">
        <f>IF($B786="","",TEXT(RIGHT($E786,6)*1000+COUNTIF($E$2:$E786,$E786),"000000000"))</f>
        <v>041016001</v>
      </c>
    </row>
    <row r="787" spans="1:18" customFormat="1" x14ac:dyDescent="0.45">
      <c r="A787" t="s">
        <v>271</v>
      </c>
      <c r="B787">
        <v>786</v>
      </c>
      <c r="C787" t="s">
        <v>2324</v>
      </c>
      <c r="D787" t="s">
        <v>2325</v>
      </c>
      <c r="E787">
        <v>20041119</v>
      </c>
      <c r="F787">
        <v>4</v>
      </c>
      <c r="G787" t="s">
        <v>4984</v>
      </c>
      <c r="H787" s="2" t="s">
        <v>240</v>
      </c>
      <c r="I787" t="s">
        <v>171</v>
      </c>
      <c r="J787" t="s">
        <v>6497</v>
      </c>
      <c r="L787">
        <f>IFERROR(INDEX(所属情報!$E:$E,MATCH(男子登録情報!A787,所属情報!$A:$A,0)),"")</f>
        <v>492195</v>
      </c>
      <c r="M787" t="str">
        <f t="shared" si="36"/>
        <v>平井　優透 (4)</v>
      </c>
      <c r="N787" t="str">
        <f t="shared" si="37"/>
        <v>ﾋﾗｲ ﾕｳﾄ</v>
      </c>
      <c r="O787" t="str">
        <f t="shared" si="38"/>
        <v>HIRAI Yuto (04)</v>
      </c>
      <c r="P787">
        <f>IFERROR(INDEX(リスト!$AE:$AE,MATCH($G787,リスト!$AD:$AD,0)),"")</f>
        <v>49</v>
      </c>
      <c r="Q787" t="str">
        <f>IFERROR(INDEX(リスト!$AH:$AH,MATCH($J787,リスト!$AG:$AG,0)),"")</f>
        <v>JPN</v>
      </c>
      <c r="R787" s="118" t="str">
        <f>IF($B787="","",TEXT(RIGHT($E787,6)*1000+COUNTIF($E$2:$E787,$E787),"000000000"))</f>
        <v>041119002</v>
      </c>
    </row>
    <row r="788" spans="1:18" customFormat="1" x14ac:dyDescent="0.45">
      <c r="A788" t="s">
        <v>271</v>
      </c>
      <c r="B788">
        <v>787</v>
      </c>
      <c r="C788" t="s">
        <v>2326</v>
      </c>
      <c r="D788" t="s">
        <v>2327</v>
      </c>
      <c r="E788">
        <v>20041216</v>
      </c>
      <c r="F788">
        <v>4</v>
      </c>
      <c r="G788" t="s">
        <v>4976</v>
      </c>
      <c r="H788" s="2" t="s">
        <v>2948</v>
      </c>
      <c r="I788" t="s">
        <v>405</v>
      </c>
      <c r="J788" t="s">
        <v>6497</v>
      </c>
      <c r="L788">
        <f>IFERROR(INDEX(所属情報!$E:$E,MATCH(男子登録情報!A788,所属情報!$A:$A,0)),"")</f>
        <v>492195</v>
      </c>
      <c r="M788" t="str">
        <f t="shared" si="36"/>
        <v>岩永　倫太郎 (4)</v>
      </c>
      <c r="N788" t="str">
        <f t="shared" si="37"/>
        <v>ｲﾜﾅｶﾞ ﾘﾝﾀﾛｳ</v>
      </c>
      <c r="O788" t="str">
        <f t="shared" si="38"/>
        <v>IWANAGA Rintaro (04)</v>
      </c>
      <c r="P788">
        <f>IFERROR(INDEX(リスト!$AE:$AE,MATCH($G788,リスト!$AD:$AD,0)),"")</f>
        <v>27</v>
      </c>
      <c r="Q788" t="str">
        <f>IFERROR(INDEX(リスト!$AH:$AH,MATCH($J788,リスト!$AG:$AG,0)),"")</f>
        <v>JPN</v>
      </c>
      <c r="R788" s="118" t="str">
        <f>IF($B788="","",TEXT(RIGHT($E788,6)*1000+COUNTIF($E$2:$E788,$E788),"000000000"))</f>
        <v>041216002</v>
      </c>
    </row>
    <row r="789" spans="1:18" customFormat="1" x14ac:dyDescent="0.45">
      <c r="A789" t="s">
        <v>271</v>
      </c>
      <c r="B789">
        <v>788</v>
      </c>
      <c r="C789" t="s">
        <v>2328</v>
      </c>
      <c r="D789" t="s">
        <v>2329</v>
      </c>
      <c r="E789">
        <v>20050329</v>
      </c>
      <c r="F789">
        <v>4</v>
      </c>
      <c r="G789" t="s">
        <v>4975</v>
      </c>
      <c r="H789" s="2" t="s">
        <v>120</v>
      </c>
      <c r="I789" t="s">
        <v>2949</v>
      </c>
      <c r="J789" t="s">
        <v>6497</v>
      </c>
      <c r="L789">
        <f>IFERROR(INDEX(所属情報!$E:$E,MATCH(男子登録情報!A789,所属情報!$A:$A,0)),"")</f>
        <v>492195</v>
      </c>
      <c r="M789" t="str">
        <f t="shared" si="36"/>
        <v>佐藤　英次 (4)</v>
      </c>
      <c r="N789" t="str">
        <f t="shared" si="37"/>
        <v>ｻﾄｳ ｴｲｼﾞ</v>
      </c>
      <c r="O789" t="str">
        <f t="shared" si="38"/>
        <v>SATO Eiji (05)</v>
      </c>
      <c r="P789">
        <f>IFERROR(INDEX(リスト!$AE:$AE,MATCH($G789,リスト!$AD:$AD,0)),"")</f>
        <v>28</v>
      </c>
      <c r="Q789" t="str">
        <f>IFERROR(INDEX(リスト!$AH:$AH,MATCH($J789,リスト!$AG:$AG,0)),"")</f>
        <v>JPN</v>
      </c>
      <c r="R789" s="118" t="str">
        <f>IF($B789="","",TEXT(RIGHT($E789,6)*1000+COUNTIF($E$2:$E789,$E789),"000000000"))</f>
        <v>050329001</v>
      </c>
    </row>
    <row r="790" spans="1:18" customFormat="1" x14ac:dyDescent="0.45">
      <c r="A790" t="s">
        <v>271</v>
      </c>
      <c r="B790">
        <v>789</v>
      </c>
      <c r="C790" t="s">
        <v>2330</v>
      </c>
      <c r="D790" t="s">
        <v>2331</v>
      </c>
      <c r="E790">
        <v>20050717</v>
      </c>
      <c r="F790">
        <v>3</v>
      </c>
      <c r="G790" t="s">
        <v>4982</v>
      </c>
      <c r="H790" s="2" t="s">
        <v>117</v>
      </c>
      <c r="I790" t="s">
        <v>148</v>
      </c>
      <c r="J790" t="s">
        <v>6497</v>
      </c>
      <c r="L790">
        <f>IFERROR(INDEX(所属情報!$E:$E,MATCH(男子登録情報!A790,所属情報!$A:$A,0)),"")</f>
        <v>492195</v>
      </c>
      <c r="M790" t="str">
        <f t="shared" si="36"/>
        <v>中田　凱斗 (3)</v>
      </c>
      <c r="N790" t="str">
        <f t="shared" si="37"/>
        <v>ﾅｶﾀ ｶｲﾄ</v>
      </c>
      <c r="O790" t="str">
        <f t="shared" si="38"/>
        <v>NAKATA Kaito (05)</v>
      </c>
      <c r="P790">
        <f>IFERROR(INDEX(リスト!$AE:$AE,MATCH($G790,リスト!$AD:$AD,0)),"")</f>
        <v>26</v>
      </c>
      <c r="Q790" t="str">
        <f>IFERROR(INDEX(リスト!$AH:$AH,MATCH($J790,リスト!$AG:$AG,0)),"")</f>
        <v>JPN</v>
      </c>
      <c r="R790" s="118" t="str">
        <f>IF($B790="","",TEXT(RIGHT($E790,6)*1000+COUNTIF($E$2:$E790,$E790),"000000000"))</f>
        <v>050717001</v>
      </c>
    </row>
    <row r="791" spans="1:18" customFormat="1" x14ac:dyDescent="0.45">
      <c r="A791" t="s">
        <v>271</v>
      </c>
      <c r="B791">
        <v>790</v>
      </c>
      <c r="C791" t="s">
        <v>2332</v>
      </c>
      <c r="D791" t="s">
        <v>2333</v>
      </c>
      <c r="E791">
        <v>20050402</v>
      </c>
      <c r="F791">
        <v>3</v>
      </c>
      <c r="G791" t="s">
        <v>4982</v>
      </c>
      <c r="H791" s="2" t="s">
        <v>2950</v>
      </c>
      <c r="I791" t="s">
        <v>2951</v>
      </c>
      <c r="J791" t="s">
        <v>6497</v>
      </c>
      <c r="L791">
        <f>IFERROR(INDEX(所属情報!$E:$E,MATCH(男子登録情報!A791,所属情報!$A:$A,0)),"")</f>
        <v>492195</v>
      </c>
      <c r="M791" t="str">
        <f t="shared" si="36"/>
        <v>寺内　亨志郎 (3)</v>
      </c>
      <c r="N791" t="str">
        <f t="shared" si="37"/>
        <v>ﾃﾗｳﾁ ｷｮｳｼﾛｳ</v>
      </c>
      <c r="O791" t="str">
        <f t="shared" si="38"/>
        <v>TERAUCHI Kyoshiro (05)</v>
      </c>
      <c r="P791">
        <f>IFERROR(INDEX(リスト!$AE:$AE,MATCH($G791,リスト!$AD:$AD,0)),"")</f>
        <v>26</v>
      </c>
      <c r="Q791" t="str">
        <f>IFERROR(INDEX(リスト!$AH:$AH,MATCH($J791,リスト!$AG:$AG,0)),"")</f>
        <v>JPN</v>
      </c>
      <c r="R791" s="118" t="str">
        <f>IF($B791="","",TEXT(RIGHT($E791,6)*1000+COUNTIF($E$2:$E791,$E791),"000000000"))</f>
        <v>050402002</v>
      </c>
    </row>
    <row r="792" spans="1:18" customFormat="1" x14ac:dyDescent="0.45">
      <c r="A792" t="s">
        <v>271</v>
      </c>
      <c r="B792">
        <v>791</v>
      </c>
      <c r="C792" t="s">
        <v>2334</v>
      </c>
      <c r="D792" t="s">
        <v>2335</v>
      </c>
      <c r="E792">
        <v>20050703</v>
      </c>
      <c r="F792">
        <v>3</v>
      </c>
      <c r="G792" t="s">
        <v>4975</v>
      </c>
      <c r="H792" s="2" t="s">
        <v>2952</v>
      </c>
      <c r="I792" t="s">
        <v>180</v>
      </c>
      <c r="J792" t="s">
        <v>6497</v>
      </c>
      <c r="L792">
        <f>IFERROR(INDEX(所属情報!$E:$E,MATCH(男子登録情報!A792,所属情報!$A:$A,0)),"")</f>
        <v>492195</v>
      </c>
      <c r="M792" t="str">
        <f t="shared" si="36"/>
        <v>蓮香　颯 (3)</v>
      </c>
      <c r="N792" t="str">
        <f t="shared" si="37"/>
        <v>ﾊｽｶ ﾊﾔﾃ</v>
      </c>
      <c r="O792" t="str">
        <f t="shared" si="38"/>
        <v>HASUKA Hayate (05)</v>
      </c>
      <c r="P792">
        <f>IFERROR(INDEX(リスト!$AE:$AE,MATCH($G792,リスト!$AD:$AD,0)),"")</f>
        <v>28</v>
      </c>
      <c r="Q792" t="str">
        <f>IFERROR(INDEX(リスト!$AH:$AH,MATCH($J792,リスト!$AG:$AG,0)),"")</f>
        <v>JPN</v>
      </c>
      <c r="R792" s="118" t="str">
        <f>IF($B792="","",TEXT(RIGHT($E792,6)*1000+COUNTIF($E$2:$E792,$E792),"000000000"))</f>
        <v>050703002</v>
      </c>
    </row>
    <row r="793" spans="1:18" customFormat="1" x14ac:dyDescent="0.45">
      <c r="A793" t="s">
        <v>271</v>
      </c>
      <c r="B793">
        <v>792</v>
      </c>
      <c r="C793" t="s">
        <v>2336</v>
      </c>
      <c r="D793" t="s">
        <v>2337</v>
      </c>
      <c r="E793">
        <v>20060129</v>
      </c>
      <c r="F793">
        <v>3</v>
      </c>
      <c r="G793" t="s">
        <v>4981</v>
      </c>
      <c r="H793" s="2" t="s">
        <v>123</v>
      </c>
      <c r="I793" t="s">
        <v>2953</v>
      </c>
      <c r="J793" t="s">
        <v>6497</v>
      </c>
      <c r="L793">
        <f>IFERROR(INDEX(所属情報!$E:$E,MATCH(男子登録情報!A793,所属情報!$A:$A,0)),"")</f>
        <v>492195</v>
      </c>
      <c r="M793" t="str">
        <f t="shared" si="36"/>
        <v>髙田　真平 (3)</v>
      </c>
      <c r="N793" t="str">
        <f t="shared" si="37"/>
        <v>ﾀｶﾀﾞ ｼﾝﾍﾟｲ</v>
      </c>
      <c r="O793" t="str">
        <f t="shared" si="38"/>
        <v>TAKADA Shimpei (06)</v>
      </c>
      <c r="P793">
        <f>IFERROR(INDEX(リスト!$AE:$AE,MATCH($G793,リスト!$AD:$AD,0)),"")</f>
        <v>20</v>
      </c>
      <c r="Q793" t="str">
        <f>IFERROR(INDEX(リスト!$AH:$AH,MATCH($J793,リスト!$AG:$AG,0)),"")</f>
        <v>JPN</v>
      </c>
      <c r="R793" s="118" t="str">
        <f>IF($B793="","",TEXT(RIGHT($E793,6)*1000+COUNTIF($E$2:$E793,$E793),"000000000"))</f>
        <v>060129002</v>
      </c>
    </row>
    <row r="794" spans="1:18" customFormat="1" x14ac:dyDescent="0.45">
      <c r="A794" t="s">
        <v>271</v>
      </c>
      <c r="B794">
        <v>793</v>
      </c>
      <c r="C794" t="s">
        <v>3789</v>
      </c>
      <c r="D794" t="s">
        <v>3790</v>
      </c>
      <c r="E794">
        <v>20060104</v>
      </c>
      <c r="F794">
        <v>3</v>
      </c>
      <c r="G794" t="s">
        <v>4984</v>
      </c>
      <c r="H794" s="2" t="s">
        <v>204</v>
      </c>
      <c r="I794" t="s">
        <v>171</v>
      </c>
      <c r="J794" t="s">
        <v>6497</v>
      </c>
      <c r="L794">
        <f>IFERROR(INDEX(所属情報!$E:$E,MATCH(男子登録情報!A794,所属情報!$A:$A,0)),"")</f>
        <v>492195</v>
      </c>
      <c r="M794" t="str">
        <f t="shared" si="36"/>
        <v>樋口　夢叶 (3)</v>
      </c>
      <c r="N794" t="str">
        <f t="shared" si="37"/>
        <v>ﾋｸﾞﾁ ﾕｳﾄ</v>
      </c>
      <c r="O794" t="str">
        <f t="shared" si="38"/>
        <v>HIGUCHI Yuto (06)</v>
      </c>
      <c r="P794">
        <f>IFERROR(INDEX(リスト!$AE:$AE,MATCH($G794,リスト!$AD:$AD,0)),"")</f>
        <v>49</v>
      </c>
      <c r="Q794" t="str">
        <f>IFERROR(INDEX(リスト!$AH:$AH,MATCH($J794,リスト!$AG:$AG,0)),"")</f>
        <v>JPN</v>
      </c>
      <c r="R794" s="118" t="str">
        <f>IF($B794="","",TEXT(RIGHT($E794,6)*1000+COUNTIF($E$2:$E794,$E794),"000000000"))</f>
        <v>060104001</v>
      </c>
    </row>
    <row r="795" spans="1:18" customFormat="1" x14ac:dyDescent="0.45">
      <c r="A795" t="s">
        <v>271</v>
      </c>
      <c r="B795">
        <v>794</v>
      </c>
      <c r="C795" t="s">
        <v>3791</v>
      </c>
      <c r="D795" t="s">
        <v>3792</v>
      </c>
      <c r="E795">
        <v>20050503</v>
      </c>
      <c r="F795">
        <v>3</v>
      </c>
      <c r="G795" t="s">
        <v>5200</v>
      </c>
      <c r="H795" s="2" t="s">
        <v>316</v>
      </c>
      <c r="I795" t="s">
        <v>4744</v>
      </c>
      <c r="J795" t="s">
        <v>6497</v>
      </c>
      <c r="L795">
        <f>IFERROR(INDEX(所属情報!$E:$E,MATCH(男子登録情報!A795,所属情報!$A:$A,0)),"")</f>
        <v>492195</v>
      </c>
      <c r="M795" t="str">
        <f t="shared" si="36"/>
        <v>木下　富美之 (3)</v>
      </c>
      <c r="N795" t="str">
        <f t="shared" si="37"/>
        <v>ｷﾉｼﾀ ﾌﾐﾕｷ</v>
      </c>
      <c r="O795" t="str">
        <f t="shared" si="38"/>
        <v>KINOSHITA Fumiyuki (05)</v>
      </c>
      <c r="P795">
        <f>IFERROR(INDEX(リスト!$AE:$AE,MATCH($G795,リスト!$AD:$AD,0)),"")</f>
        <v>13</v>
      </c>
      <c r="Q795" t="str">
        <f>IFERROR(INDEX(リスト!$AH:$AH,MATCH($J795,リスト!$AG:$AG,0)),"")</f>
        <v>JPN</v>
      </c>
      <c r="R795" s="118" t="str">
        <f>IF($B795="","",TEXT(RIGHT($E795,6)*1000+COUNTIF($E$2:$E795,$E795),"000000000"))</f>
        <v>050503001</v>
      </c>
    </row>
    <row r="796" spans="1:18" customFormat="1" x14ac:dyDescent="0.45">
      <c r="A796" t="s">
        <v>271</v>
      </c>
      <c r="B796">
        <v>795</v>
      </c>
      <c r="C796" t="s">
        <v>3793</v>
      </c>
      <c r="D796" t="s">
        <v>3794</v>
      </c>
      <c r="E796">
        <v>20060110</v>
      </c>
      <c r="F796">
        <v>3</v>
      </c>
      <c r="G796" t="s">
        <v>4984</v>
      </c>
      <c r="H796" s="2" t="s">
        <v>821</v>
      </c>
      <c r="I796" t="s">
        <v>310</v>
      </c>
      <c r="J796" t="s">
        <v>6497</v>
      </c>
      <c r="L796">
        <f>IFERROR(INDEX(所属情報!$E:$E,MATCH(男子登録情報!A796,所属情報!$A:$A,0)),"")</f>
        <v>492195</v>
      </c>
      <c r="M796" t="str">
        <f t="shared" si="36"/>
        <v>青山　泰樹 (3)</v>
      </c>
      <c r="N796" t="str">
        <f t="shared" si="37"/>
        <v>ｱｵﾔﾏ ﾀｲｷ</v>
      </c>
      <c r="O796" t="str">
        <f t="shared" si="38"/>
        <v>AOYAMA Taiki (06)</v>
      </c>
      <c r="P796">
        <f>IFERROR(INDEX(リスト!$AE:$AE,MATCH($G796,リスト!$AD:$AD,0)),"")</f>
        <v>49</v>
      </c>
      <c r="Q796" t="str">
        <f>IFERROR(INDEX(リスト!$AH:$AH,MATCH($J796,リスト!$AG:$AG,0)),"")</f>
        <v>JPN</v>
      </c>
      <c r="R796" s="118" t="str">
        <f>IF($B796="","",TEXT(RIGHT($E796,6)*1000+COUNTIF($E$2:$E796,$E796),"000000000"))</f>
        <v>060110001</v>
      </c>
    </row>
    <row r="797" spans="1:18" customFormat="1" x14ac:dyDescent="0.45">
      <c r="A797" t="s">
        <v>271</v>
      </c>
      <c r="B797">
        <v>796</v>
      </c>
      <c r="C797" t="s">
        <v>3795</v>
      </c>
      <c r="D797" t="s">
        <v>3796</v>
      </c>
      <c r="E797">
        <v>20050407</v>
      </c>
      <c r="F797">
        <v>3</v>
      </c>
      <c r="G797" t="s">
        <v>4989</v>
      </c>
      <c r="H797" s="2" t="s">
        <v>361</v>
      </c>
      <c r="I797" t="s">
        <v>53</v>
      </c>
      <c r="J797" t="s">
        <v>6497</v>
      </c>
      <c r="L797">
        <f>IFERROR(INDEX(所属情報!$E:$E,MATCH(男子登録情報!A797,所属情報!$A:$A,0)),"")</f>
        <v>492195</v>
      </c>
      <c r="M797" t="str">
        <f t="shared" si="36"/>
        <v>細見　昂輝 (3)</v>
      </c>
      <c r="N797" t="str">
        <f t="shared" si="37"/>
        <v>ﾎｿﾐ ｺｳｷ</v>
      </c>
      <c r="O797" t="str">
        <f t="shared" si="38"/>
        <v>HOSOMI Koki (05)</v>
      </c>
      <c r="P797">
        <f>IFERROR(INDEX(リスト!$AE:$AE,MATCH($G797,リスト!$AD:$AD,0)),"")</f>
        <v>25</v>
      </c>
      <c r="Q797" t="str">
        <f>IFERROR(INDEX(リスト!$AH:$AH,MATCH($J797,リスト!$AG:$AG,0)),"")</f>
        <v>JPN</v>
      </c>
      <c r="R797" s="118" t="str">
        <f>IF($B797="","",TEXT(RIGHT($E797,6)*1000+COUNTIF($E$2:$E797,$E797),"000000000"))</f>
        <v>050407002</v>
      </c>
    </row>
    <row r="798" spans="1:18" customFormat="1" x14ac:dyDescent="0.45">
      <c r="A798" t="s">
        <v>271</v>
      </c>
      <c r="B798">
        <v>797</v>
      </c>
      <c r="C798" t="s">
        <v>3797</v>
      </c>
      <c r="D798" t="s">
        <v>3798</v>
      </c>
      <c r="E798">
        <v>20050620</v>
      </c>
      <c r="F798">
        <v>3</v>
      </c>
      <c r="G798" t="s">
        <v>4977</v>
      </c>
      <c r="H798" s="2" t="s">
        <v>4635</v>
      </c>
      <c r="I798" t="s">
        <v>175</v>
      </c>
      <c r="J798" t="s">
        <v>6497</v>
      </c>
      <c r="L798">
        <f>IFERROR(INDEX(所属情報!$E:$E,MATCH(男子登録情報!A798,所属情報!$A:$A,0)),"")</f>
        <v>492195</v>
      </c>
      <c r="M798" t="str">
        <f t="shared" si="36"/>
        <v>梶山　大輝 (3)</v>
      </c>
      <c r="N798" t="str">
        <f t="shared" si="37"/>
        <v>ｶｼﾞﾔﾏ ﾀﾞｲｷ</v>
      </c>
      <c r="O798" t="str">
        <f t="shared" si="38"/>
        <v>KAJIYAMA Daiki (05)</v>
      </c>
      <c r="P798">
        <f>IFERROR(INDEX(リスト!$AE:$AE,MATCH($G798,リスト!$AD:$AD,0)),"")</f>
        <v>34</v>
      </c>
      <c r="Q798" t="str">
        <f>IFERROR(INDEX(リスト!$AH:$AH,MATCH($J798,リスト!$AG:$AG,0)),"")</f>
        <v>JPN</v>
      </c>
      <c r="R798" s="118" t="str">
        <f>IF($B798="","",TEXT(RIGHT($E798,6)*1000+COUNTIF($E$2:$E798,$E798),"000000000"))</f>
        <v>050620001</v>
      </c>
    </row>
    <row r="799" spans="1:18" customFormat="1" x14ac:dyDescent="0.45">
      <c r="A799" t="s">
        <v>271</v>
      </c>
      <c r="B799">
        <v>798</v>
      </c>
      <c r="C799" t="s">
        <v>3799</v>
      </c>
      <c r="D799" t="s">
        <v>3800</v>
      </c>
      <c r="E799">
        <v>20051001</v>
      </c>
      <c r="F799">
        <v>3</v>
      </c>
      <c r="G799" t="s">
        <v>4977</v>
      </c>
      <c r="H799" s="2" t="s">
        <v>204</v>
      </c>
      <c r="I799" t="s">
        <v>4660</v>
      </c>
      <c r="J799" t="s">
        <v>6497</v>
      </c>
      <c r="L799">
        <f>IFERROR(INDEX(所属情報!$E:$E,MATCH(男子登録情報!A799,所属情報!$A:$A,0)),"")</f>
        <v>492195</v>
      </c>
      <c r="M799" t="str">
        <f t="shared" si="36"/>
        <v>樋口　聡一 (3)</v>
      </c>
      <c r="N799" t="str">
        <f t="shared" si="37"/>
        <v>ﾋｸﾞﾁ ｿｳｲﾁ</v>
      </c>
      <c r="O799" t="str">
        <f t="shared" si="38"/>
        <v>HIGUCHI Soichi (05)</v>
      </c>
      <c r="P799">
        <f>IFERROR(INDEX(リスト!$AE:$AE,MATCH($G799,リスト!$AD:$AD,0)),"")</f>
        <v>34</v>
      </c>
      <c r="Q799" t="str">
        <f>IFERROR(INDEX(リスト!$AH:$AH,MATCH($J799,リスト!$AG:$AG,0)),"")</f>
        <v>JPN</v>
      </c>
      <c r="R799" s="118" t="str">
        <f>IF($B799="","",TEXT(RIGHT($E799,6)*1000+COUNTIF($E$2:$E799,$E799),"000000000"))</f>
        <v>051001001</v>
      </c>
    </row>
    <row r="800" spans="1:18" customFormat="1" x14ac:dyDescent="0.45">
      <c r="A800" t="s">
        <v>271</v>
      </c>
      <c r="B800">
        <v>799</v>
      </c>
      <c r="C800" t="s">
        <v>3801</v>
      </c>
      <c r="D800" t="s">
        <v>3802</v>
      </c>
      <c r="E800">
        <v>20040924</v>
      </c>
      <c r="F800">
        <v>3</v>
      </c>
      <c r="G800" t="s">
        <v>5096</v>
      </c>
      <c r="H800" s="2" t="s">
        <v>4745</v>
      </c>
      <c r="I800" t="s">
        <v>4746</v>
      </c>
      <c r="J800" t="s">
        <v>6497</v>
      </c>
      <c r="L800">
        <f>IFERROR(INDEX(所属情報!$E:$E,MATCH(男子登録情報!A800,所属情報!$A:$A,0)),"")</f>
        <v>492195</v>
      </c>
      <c r="M800" t="str">
        <f t="shared" si="36"/>
        <v>稲垣　喜一 (3)</v>
      </c>
      <c r="N800" t="str">
        <f t="shared" si="37"/>
        <v>ｲﾅｶﾞｷ ﾖｼｶｽﾞ</v>
      </c>
      <c r="O800" t="str">
        <f t="shared" si="38"/>
        <v>INAGAKI Yoshikazu (04)</v>
      </c>
      <c r="P800">
        <f>IFERROR(INDEX(リスト!$AE:$AE,MATCH($G800,リスト!$AD:$AD,0)),"")</f>
        <v>11</v>
      </c>
      <c r="Q800" t="str">
        <f>IFERROR(INDEX(リスト!$AH:$AH,MATCH($J800,リスト!$AG:$AG,0)),"")</f>
        <v>JPN</v>
      </c>
      <c r="R800" s="118" t="str">
        <f>IF($B800="","",TEXT(RIGHT($E800,6)*1000+COUNTIF($E$2:$E800,$E800),"000000000"))</f>
        <v>040924003</v>
      </c>
    </row>
    <row r="801" spans="1:18" customFormat="1" x14ac:dyDescent="0.45">
      <c r="A801" t="s">
        <v>271</v>
      </c>
      <c r="B801">
        <v>800</v>
      </c>
      <c r="C801" t="s">
        <v>3803</v>
      </c>
      <c r="D801" t="s">
        <v>3804</v>
      </c>
      <c r="E801">
        <v>20060319</v>
      </c>
      <c r="F801">
        <v>3</v>
      </c>
      <c r="G801" t="s">
        <v>4976</v>
      </c>
      <c r="H801" s="2" t="s">
        <v>4747</v>
      </c>
      <c r="I801" t="s">
        <v>254</v>
      </c>
      <c r="J801" t="s">
        <v>6497</v>
      </c>
      <c r="L801">
        <f>IFERROR(INDEX(所属情報!$E:$E,MATCH(男子登録情報!A801,所属情報!$A:$A,0)),"")</f>
        <v>492195</v>
      </c>
      <c r="M801" t="str">
        <f t="shared" si="36"/>
        <v>押谷　征明 (3)</v>
      </c>
      <c r="N801" t="str">
        <f t="shared" si="37"/>
        <v>ｵｼﾀﾆ ﾊﾙ</v>
      </c>
      <c r="O801" t="str">
        <f t="shared" si="38"/>
        <v>OSHITANI Haru (06)</v>
      </c>
      <c r="P801">
        <f>IFERROR(INDEX(リスト!$AE:$AE,MATCH($G801,リスト!$AD:$AD,0)),"")</f>
        <v>27</v>
      </c>
      <c r="Q801" t="str">
        <f>IFERROR(INDEX(リスト!$AH:$AH,MATCH($J801,リスト!$AG:$AG,0)),"")</f>
        <v>JPN</v>
      </c>
      <c r="R801" s="118" t="str">
        <f>IF($B801="","",TEXT(RIGHT($E801,6)*1000+COUNTIF($E$2:$E801,$E801),"000000000"))</f>
        <v>060319001</v>
      </c>
    </row>
    <row r="802" spans="1:18" customFormat="1" x14ac:dyDescent="0.45">
      <c r="A802" t="s">
        <v>271</v>
      </c>
      <c r="B802">
        <v>801</v>
      </c>
      <c r="C802" t="s">
        <v>3805</v>
      </c>
      <c r="D802" t="s">
        <v>3806</v>
      </c>
      <c r="E802">
        <v>20040412</v>
      </c>
      <c r="F802">
        <v>3</v>
      </c>
      <c r="G802" t="s">
        <v>4976</v>
      </c>
      <c r="H802" s="2" t="s">
        <v>4748</v>
      </c>
      <c r="I802" t="s">
        <v>234</v>
      </c>
      <c r="J802" t="s">
        <v>6497</v>
      </c>
      <c r="L802">
        <f>IFERROR(INDEX(所属情報!$E:$E,MATCH(男子登録情報!A802,所属情報!$A:$A,0)),"")</f>
        <v>492195</v>
      </c>
      <c r="M802" t="str">
        <f t="shared" si="36"/>
        <v>名代　涼真 (3)</v>
      </c>
      <c r="N802" t="str">
        <f t="shared" si="37"/>
        <v>ﾅﾀﾞｲ ﾘｮｳﾏ</v>
      </c>
      <c r="O802" t="str">
        <f t="shared" si="38"/>
        <v>NADAI Ryoma (04)</v>
      </c>
      <c r="P802">
        <f>IFERROR(INDEX(リスト!$AE:$AE,MATCH($G802,リスト!$AD:$AD,0)),"")</f>
        <v>27</v>
      </c>
      <c r="Q802" t="str">
        <f>IFERROR(INDEX(リスト!$AH:$AH,MATCH($J802,リスト!$AG:$AG,0)),"")</f>
        <v>JPN</v>
      </c>
      <c r="R802" s="118" t="str">
        <f>IF($B802="","",TEXT(RIGHT($E802,6)*1000+COUNTIF($E$2:$E802,$E802),"000000000"))</f>
        <v>040412003</v>
      </c>
    </row>
    <row r="803" spans="1:18" customFormat="1" x14ac:dyDescent="0.45">
      <c r="A803" t="s">
        <v>271</v>
      </c>
      <c r="B803">
        <v>802</v>
      </c>
      <c r="C803" t="s">
        <v>3807</v>
      </c>
      <c r="D803" t="s">
        <v>3808</v>
      </c>
      <c r="E803">
        <v>20041102</v>
      </c>
      <c r="F803">
        <v>3</v>
      </c>
      <c r="G803" t="s">
        <v>4976</v>
      </c>
      <c r="H803" s="2" t="s">
        <v>4750</v>
      </c>
      <c r="I803" t="s">
        <v>742</v>
      </c>
      <c r="J803" t="s">
        <v>6497</v>
      </c>
      <c r="L803">
        <f>IFERROR(INDEX(所属情報!$E:$E,MATCH(男子登録情報!A803,所属情報!$A:$A,0)),"")</f>
        <v>492195</v>
      </c>
      <c r="M803" t="str">
        <f t="shared" si="36"/>
        <v>若林　亮彦 (3)</v>
      </c>
      <c r="N803" t="str">
        <f t="shared" si="37"/>
        <v>ﾜｶﾊﾞﾔｼ ﾖｼﾋｺ</v>
      </c>
      <c r="O803" t="str">
        <f t="shared" si="38"/>
        <v>WAKABAYASHI Yoshihiko (04)</v>
      </c>
      <c r="P803">
        <f>IFERROR(INDEX(リスト!$AE:$AE,MATCH($G803,リスト!$AD:$AD,0)),"")</f>
        <v>27</v>
      </c>
      <c r="Q803" t="str">
        <f>IFERROR(INDEX(リスト!$AH:$AH,MATCH($J803,リスト!$AG:$AG,0)),"")</f>
        <v>JPN</v>
      </c>
      <c r="R803" s="118" t="str">
        <f>IF($B803="","",TEXT(RIGHT($E803,6)*1000+COUNTIF($E$2:$E803,$E803),"000000000"))</f>
        <v>041102001</v>
      </c>
    </row>
    <row r="804" spans="1:18" customFormat="1" x14ac:dyDescent="0.45">
      <c r="A804" t="s">
        <v>271</v>
      </c>
      <c r="B804">
        <v>803</v>
      </c>
      <c r="C804" t="s">
        <v>3809</v>
      </c>
      <c r="D804" t="s">
        <v>3810</v>
      </c>
      <c r="E804">
        <v>20050514</v>
      </c>
      <c r="F804">
        <v>3</v>
      </c>
      <c r="G804" t="s">
        <v>4989</v>
      </c>
      <c r="H804" s="2" t="s">
        <v>91</v>
      </c>
      <c r="I804" t="s">
        <v>129</v>
      </c>
      <c r="J804" t="s">
        <v>6497</v>
      </c>
      <c r="L804">
        <f>IFERROR(INDEX(所属情報!$E:$E,MATCH(男子登録情報!A804,所属情報!$A:$A,0)),"")</f>
        <v>492195</v>
      </c>
      <c r="M804" t="str">
        <f t="shared" si="36"/>
        <v>川口　航生 (3)</v>
      </c>
      <c r="N804" t="str">
        <f t="shared" si="37"/>
        <v>ｶﾜｸﾞﾁ ｺｳｾｲ</v>
      </c>
      <c r="O804" t="str">
        <f t="shared" si="38"/>
        <v>KAWAGUCHI Kosei (05)</v>
      </c>
      <c r="P804">
        <f>IFERROR(INDEX(リスト!$AE:$AE,MATCH($G804,リスト!$AD:$AD,0)),"")</f>
        <v>25</v>
      </c>
      <c r="Q804" t="str">
        <f>IFERROR(INDEX(リスト!$AH:$AH,MATCH($J804,リスト!$AG:$AG,0)),"")</f>
        <v>JPN</v>
      </c>
      <c r="R804" s="118" t="str">
        <f>IF($B804="","",TEXT(RIGHT($E804,6)*1000+COUNTIF($E$2:$E804,$E804),"000000000"))</f>
        <v>050514003</v>
      </c>
    </row>
    <row r="805" spans="1:18" customFormat="1" x14ac:dyDescent="0.45">
      <c r="A805" t="s">
        <v>271</v>
      </c>
      <c r="B805">
        <v>804</v>
      </c>
      <c r="C805" t="s">
        <v>3811</v>
      </c>
      <c r="D805" t="s">
        <v>3812</v>
      </c>
      <c r="E805">
        <v>20050525</v>
      </c>
      <c r="F805">
        <v>3</v>
      </c>
      <c r="G805" t="s">
        <v>4976</v>
      </c>
      <c r="H805" s="2" t="s">
        <v>411</v>
      </c>
      <c r="I805" t="s">
        <v>64</v>
      </c>
      <c r="J805" t="s">
        <v>6497</v>
      </c>
      <c r="L805">
        <f>IFERROR(INDEX(所属情報!$E:$E,MATCH(男子登録情報!A805,所属情報!$A:$A,0)),"")</f>
        <v>492195</v>
      </c>
      <c r="M805" t="str">
        <f t="shared" si="36"/>
        <v>阪口　航太 (3)</v>
      </c>
      <c r="N805" t="str">
        <f t="shared" si="37"/>
        <v>ｻｶｸﾞﾁ ｺｳﾀ</v>
      </c>
      <c r="O805" t="str">
        <f t="shared" si="38"/>
        <v>SAKAGUCHI Kota (05)</v>
      </c>
      <c r="P805">
        <f>IFERROR(INDEX(リスト!$AE:$AE,MATCH($G805,リスト!$AD:$AD,0)),"")</f>
        <v>27</v>
      </c>
      <c r="Q805" t="str">
        <f>IFERROR(INDEX(リスト!$AH:$AH,MATCH($J805,リスト!$AG:$AG,0)),"")</f>
        <v>JPN</v>
      </c>
      <c r="R805" s="118" t="str">
        <f>IF($B805="","",TEXT(RIGHT($E805,6)*1000+COUNTIF($E$2:$E805,$E805),"000000000"))</f>
        <v>050525002</v>
      </c>
    </row>
    <row r="806" spans="1:18" customFormat="1" x14ac:dyDescent="0.45">
      <c r="A806" t="s">
        <v>271</v>
      </c>
      <c r="B806">
        <v>805</v>
      </c>
      <c r="C806" t="s">
        <v>3813</v>
      </c>
      <c r="D806" t="s">
        <v>3814</v>
      </c>
      <c r="E806">
        <v>20050802</v>
      </c>
      <c r="F806">
        <v>3</v>
      </c>
      <c r="G806" t="s">
        <v>4989</v>
      </c>
      <c r="H806" s="2" t="s">
        <v>457</v>
      </c>
      <c r="I806" t="s">
        <v>95</v>
      </c>
      <c r="J806" t="s">
        <v>6497</v>
      </c>
      <c r="L806">
        <f>IFERROR(INDEX(所属情報!$E:$E,MATCH(男子登録情報!A806,所属情報!$A:$A,0)),"")</f>
        <v>492195</v>
      </c>
      <c r="M806" t="str">
        <f t="shared" si="36"/>
        <v>大久保　康祐 (3)</v>
      </c>
      <c r="N806" t="str">
        <f t="shared" si="37"/>
        <v>ｵｵｸﾎﾞ ｺｳｽｹ</v>
      </c>
      <c r="O806" t="str">
        <f t="shared" si="38"/>
        <v>OKUBO Kosuke (05)</v>
      </c>
      <c r="P806">
        <f>IFERROR(INDEX(リスト!$AE:$AE,MATCH($G806,リスト!$AD:$AD,0)),"")</f>
        <v>25</v>
      </c>
      <c r="Q806" t="str">
        <f>IFERROR(INDEX(リスト!$AH:$AH,MATCH($J806,リスト!$AG:$AG,0)),"")</f>
        <v>JPN</v>
      </c>
      <c r="R806" s="118" t="str">
        <f>IF($B806="","",TEXT(RIGHT($E806,6)*1000+COUNTIF($E$2:$E806,$E806),"000000000"))</f>
        <v>050802002</v>
      </c>
    </row>
    <row r="807" spans="1:18" customFormat="1" x14ac:dyDescent="0.45">
      <c r="A807" t="s">
        <v>271</v>
      </c>
      <c r="B807">
        <v>806</v>
      </c>
      <c r="C807" t="s">
        <v>3815</v>
      </c>
      <c r="D807" t="s">
        <v>3816</v>
      </c>
      <c r="E807">
        <v>20060131</v>
      </c>
      <c r="F807">
        <v>3</v>
      </c>
      <c r="G807" t="s">
        <v>4984</v>
      </c>
      <c r="H807" s="2" t="s">
        <v>202</v>
      </c>
      <c r="I807" t="s">
        <v>225</v>
      </c>
      <c r="J807" t="s">
        <v>6497</v>
      </c>
      <c r="L807">
        <f>IFERROR(INDEX(所属情報!$E:$E,MATCH(男子登録情報!A807,所属情報!$A:$A,0)),"")</f>
        <v>492195</v>
      </c>
      <c r="M807" t="str">
        <f t="shared" si="36"/>
        <v>山口　裕士 (3)</v>
      </c>
      <c r="N807" t="str">
        <f t="shared" si="37"/>
        <v>ﾔﾏｸﾞﾁ ﾕｳｼﾞ</v>
      </c>
      <c r="O807" t="str">
        <f t="shared" si="38"/>
        <v>YAMAGUCHI Yuji (06)</v>
      </c>
      <c r="P807">
        <f>IFERROR(INDEX(リスト!$AE:$AE,MATCH($G807,リスト!$AD:$AD,0)),"")</f>
        <v>49</v>
      </c>
      <c r="Q807" t="str">
        <f>IFERROR(INDEX(リスト!$AH:$AH,MATCH($J807,リスト!$AG:$AG,0)),"")</f>
        <v>JPN</v>
      </c>
      <c r="R807" s="118" t="str">
        <f>IF($B807="","",TEXT(RIGHT($E807,6)*1000+COUNTIF($E$2:$E807,$E807),"000000000"))</f>
        <v>060131003</v>
      </c>
    </row>
    <row r="808" spans="1:18" customFormat="1" x14ac:dyDescent="0.45">
      <c r="A808" t="s">
        <v>271</v>
      </c>
      <c r="B808">
        <v>807</v>
      </c>
      <c r="C808" t="s">
        <v>5483</v>
      </c>
      <c r="D808" t="s">
        <v>3817</v>
      </c>
      <c r="E808">
        <v>20050708</v>
      </c>
      <c r="F808">
        <v>3</v>
      </c>
      <c r="G808" t="s">
        <v>5119</v>
      </c>
      <c r="H808" s="2" t="s">
        <v>307</v>
      </c>
      <c r="I808" t="s">
        <v>1531</v>
      </c>
      <c r="J808" t="s">
        <v>6497</v>
      </c>
      <c r="L808">
        <f>IFERROR(INDEX(所属情報!$E:$E,MATCH(男子登録情報!A808,所属情報!$A:$A,0)),"")</f>
        <v>492195</v>
      </c>
      <c r="M808" t="str">
        <f t="shared" si="36"/>
        <v>高橋　由一朗 (3)</v>
      </c>
      <c r="N808" t="str">
        <f t="shared" si="37"/>
        <v>ﾀｶﾊｼ ﾕｳｲﾁﾛｳ</v>
      </c>
      <c r="O808" t="str">
        <f t="shared" si="38"/>
        <v>TAKAHASHI Yuichiro (05)</v>
      </c>
      <c r="P808">
        <f>IFERROR(INDEX(リスト!$AE:$AE,MATCH($G808,リスト!$AD:$AD,0)),"")</f>
        <v>38</v>
      </c>
      <c r="Q808" t="str">
        <f>IFERROR(INDEX(リスト!$AH:$AH,MATCH($J808,リスト!$AG:$AG,0)),"")</f>
        <v>JPN</v>
      </c>
      <c r="R808" s="118" t="str">
        <f>IF($B808="","",TEXT(RIGHT($E808,6)*1000+COUNTIF($E$2:$E808,$E808),"000000000"))</f>
        <v>050708002</v>
      </c>
    </row>
    <row r="809" spans="1:18" customFormat="1" x14ac:dyDescent="0.45">
      <c r="A809" t="s">
        <v>271</v>
      </c>
      <c r="B809">
        <v>808</v>
      </c>
      <c r="C809" t="s">
        <v>3818</v>
      </c>
      <c r="D809" t="s">
        <v>3819</v>
      </c>
      <c r="E809">
        <v>20051112</v>
      </c>
      <c r="F809">
        <v>3</v>
      </c>
      <c r="G809" t="s">
        <v>5031</v>
      </c>
      <c r="H809" s="2" t="s">
        <v>280</v>
      </c>
      <c r="I809" t="s">
        <v>302</v>
      </c>
      <c r="J809" t="s">
        <v>6497</v>
      </c>
      <c r="L809">
        <f>IFERROR(INDEX(所属情報!$E:$E,MATCH(男子登録情報!A809,所属情報!$A:$A,0)),"")</f>
        <v>492195</v>
      </c>
      <c r="M809" t="str">
        <f t="shared" si="36"/>
        <v>武下　侃巧 (3)</v>
      </c>
      <c r="N809" t="str">
        <f t="shared" si="37"/>
        <v>ﾀｹｼﾀ ｶﾝﾀ</v>
      </c>
      <c r="O809" t="str">
        <f t="shared" si="38"/>
        <v>TAKESHITA Kanta (05)</v>
      </c>
      <c r="P809">
        <f>IFERROR(INDEX(リスト!$AE:$AE,MATCH($G809,リスト!$AD:$AD,0)),"")</f>
        <v>37</v>
      </c>
      <c r="Q809" t="str">
        <f>IFERROR(INDEX(リスト!$AH:$AH,MATCH($J809,リスト!$AG:$AG,0)),"")</f>
        <v>JPN</v>
      </c>
      <c r="R809" s="118" t="str">
        <f>IF($B809="","",TEXT(RIGHT($E809,6)*1000+COUNTIF($E$2:$E809,$E809),"000000000"))</f>
        <v>051112002</v>
      </c>
    </row>
    <row r="810" spans="1:18" customFormat="1" x14ac:dyDescent="0.45">
      <c r="A810" t="s">
        <v>271</v>
      </c>
      <c r="B810">
        <v>809</v>
      </c>
      <c r="C810" t="s">
        <v>3820</v>
      </c>
      <c r="D810" t="s">
        <v>3821</v>
      </c>
      <c r="E810">
        <v>20051216</v>
      </c>
      <c r="F810">
        <v>3</v>
      </c>
      <c r="G810" t="s">
        <v>5434</v>
      </c>
      <c r="H810" s="2" t="s">
        <v>4751</v>
      </c>
      <c r="I810" t="s">
        <v>27</v>
      </c>
      <c r="J810" t="s">
        <v>6497</v>
      </c>
      <c r="L810">
        <f>IFERROR(INDEX(所属情報!$E:$E,MATCH(男子登録情報!A810,所属情報!$A:$A,0)),"")</f>
        <v>492195</v>
      </c>
      <c r="M810" t="str">
        <f t="shared" si="36"/>
        <v>深沢　虎太朗 (3)</v>
      </c>
      <c r="N810" t="str">
        <f t="shared" si="37"/>
        <v>ﾌｶｻﾜ ｺﾀﾛｳ</v>
      </c>
      <c r="O810" t="str">
        <f t="shared" si="38"/>
        <v>FUKASAWA Kotaro (05)</v>
      </c>
      <c r="P810">
        <f>IFERROR(INDEX(リスト!$AE:$AE,MATCH($G810,リスト!$AD:$AD,0)),"")</f>
        <v>19</v>
      </c>
      <c r="Q810" t="str">
        <f>IFERROR(INDEX(リスト!$AH:$AH,MATCH($J810,リスト!$AG:$AG,0)),"")</f>
        <v>JPN</v>
      </c>
      <c r="R810" s="118" t="str">
        <f>IF($B810="","",TEXT(RIGHT($E810,6)*1000+COUNTIF($E$2:$E810,$E810),"000000000"))</f>
        <v>051216001</v>
      </c>
    </row>
    <row r="811" spans="1:18" customFormat="1" x14ac:dyDescent="0.45">
      <c r="A811" t="s">
        <v>271</v>
      </c>
      <c r="B811">
        <v>810</v>
      </c>
      <c r="C811" t="s">
        <v>3822</v>
      </c>
      <c r="D811" t="s">
        <v>3823</v>
      </c>
      <c r="E811">
        <v>20051212</v>
      </c>
      <c r="F811">
        <v>3</v>
      </c>
      <c r="G811" t="s">
        <v>4976</v>
      </c>
      <c r="H811" s="2" t="s">
        <v>1323</v>
      </c>
      <c r="I811" t="s">
        <v>42</v>
      </c>
      <c r="J811" t="s">
        <v>6497</v>
      </c>
      <c r="L811">
        <f>IFERROR(INDEX(所属情報!$E:$E,MATCH(男子登録情報!A811,所属情報!$A:$A,0)),"")</f>
        <v>492195</v>
      </c>
      <c r="M811" t="str">
        <f t="shared" si="36"/>
        <v>藪内　拓望 (3)</v>
      </c>
      <c r="N811" t="str">
        <f t="shared" si="37"/>
        <v>ﾔﾌﾞｳﾁ ﾀｸﾐ</v>
      </c>
      <c r="O811" t="str">
        <f t="shared" si="38"/>
        <v>YABUUCHI Takumi (05)</v>
      </c>
      <c r="P811">
        <f>IFERROR(INDEX(リスト!$AE:$AE,MATCH($G811,リスト!$AD:$AD,0)),"")</f>
        <v>27</v>
      </c>
      <c r="Q811" t="str">
        <f>IFERROR(INDEX(リスト!$AH:$AH,MATCH($J811,リスト!$AG:$AG,0)),"")</f>
        <v>JPN</v>
      </c>
      <c r="R811" s="118" t="str">
        <f>IF($B811="","",TEXT(RIGHT($E811,6)*1000+COUNTIF($E$2:$E811,$E811),"000000000"))</f>
        <v>051212003</v>
      </c>
    </row>
    <row r="812" spans="1:18" customFormat="1" x14ac:dyDescent="0.45">
      <c r="A812" t="s">
        <v>271</v>
      </c>
      <c r="B812">
        <v>811</v>
      </c>
      <c r="C812" t="s">
        <v>3824</v>
      </c>
      <c r="D812" t="s">
        <v>3825</v>
      </c>
      <c r="E812">
        <v>20060113</v>
      </c>
      <c r="F812">
        <v>3</v>
      </c>
      <c r="G812" t="s">
        <v>4990</v>
      </c>
      <c r="H812" s="2" t="s">
        <v>4752</v>
      </c>
      <c r="I812" t="s">
        <v>144</v>
      </c>
      <c r="J812" t="s">
        <v>6497</v>
      </c>
      <c r="L812">
        <f>IFERROR(INDEX(所属情報!$E:$E,MATCH(男子登録情報!A812,所属情報!$A:$A,0)),"")</f>
        <v>492195</v>
      </c>
      <c r="M812" t="str">
        <f t="shared" si="36"/>
        <v>宮原　悠太 (3)</v>
      </c>
      <c r="N812" t="str">
        <f t="shared" si="37"/>
        <v>ﾐﾔﾊﾗ ﾕｳﾀ</v>
      </c>
      <c r="O812" t="str">
        <f t="shared" si="38"/>
        <v>MIYAHARA Yuta (06)</v>
      </c>
      <c r="P812">
        <f>IFERROR(INDEX(リスト!$AE:$AE,MATCH($G812,リスト!$AD:$AD,0)),"")</f>
        <v>35</v>
      </c>
      <c r="Q812" t="str">
        <f>IFERROR(INDEX(リスト!$AH:$AH,MATCH($J812,リスト!$AG:$AG,0)),"")</f>
        <v>JPN</v>
      </c>
      <c r="R812" s="118" t="str">
        <f>IF($B812="","",TEXT(RIGHT($E812,6)*1000+COUNTIF($E$2:$E812,$E812),"000000000"))</f>
        <v>060113001</v>
      </c>
    </row>
    <row r="813" spans="1:18" customFormat="1" x14ac:dyDescent="0.45">
      <c r="A813" t="s">
        <v>271</v>
      </c>
      <c r="B813">
        <v>812</v>
      </c>
      <c r="C813" t="s">
        <v>3826</v>
      </c>
      <c r="D813" t="s">
        <v>3827</v>
      </c>
      <c r="E813">
        <v>20050404</v>
      </c>
      <c r="F813">
        <v>3</v>
      </c>
      <c r="G813" t="s">
        <v>4984</v>
      </c>
      <c r="H813" s="2" t="s">
        <v>4753</v>
      </c>
      <c r="I813" t="s">
        <v>344</v>
      </c>
      <c r="J813" t="s">
        <v>6497</v>
      </c>
      <c r="L813">
        <f>IFERROR(INDEX(所属情報!$E:$E,MATCH(男子登録情報!A813,所属情報!$A:$A,0)),"")</f>
        <v>492195</v>
      </c>
      <c r="M813" t="str">
        <f t="shared" si="36"/>
        <v>三神　大翔 (3)</v>
      </c>
      <c r="N813" t="str">
        <f t="shared" si="37"/>
        <v>ﾐｶﾐ ﾋﾛﾄ</v>
      </c>
      <c r="O813" t="str">
        <f t="shared" si="38"/>
        <v>MIKAMI Hiroto (05)</v>
      </c>
      <c r="P813">
        <f>IFERROR(INDEX(リスト!$AE:$AE,MATCH($G813,リスト!$AD:$AD,0)),"")</f>
        <v>49</v>
      </c>
      <c r="Q813" t="str">
        <f>IFERROR(INDEX(リスト!$AH:$AH,MATCH($J813,リスト!$AG:$AG,0)),"")</f>
        <v>JPN</v>
      </c>
      <c r="R813" s="118" t="str">
        <f>IF($B813="","",TEXT(RIGHT($E813,6)*1000+COUNTIF($E$2:$E813,$E813),"000000000"))</f>
        <v>050404002</v>
      </c>
    </row>
    <row r="814" spans="1:18" customFormat="1" x14ac:dyDescent="0.45">
      <c r="A814" t="s">
        <v>271</v>
      </c>
      <c r="B814">
        <v>813</v>
      </c>
      <c r="C814" t="s">
        <v>5484</v>
      </c>
      <c r="D814" t="s">
        <v>3828</v>
      </c>
      <c r="E814">
        <v>20060909</v>
      </c>
      <c r="F814">
        <v>2</v>
      </c>
      <c r="G814" t="s">
        <v>4975</v>
      </c>
      <c r="H814" s="2" t="s">
        <v>365</v>
      </c>
      <c r="I814" t="s">
        <v>4754</v>
      </c>
      <c r="J814" t="s">
        <v>6497</v>
      </c>
      <c r="L814">
        <f>IFERROR(INDEX(所属情報!$E:$E,MATCH(男子登録情報!A814,所属情報!$A:$A,0)),"")</f>
        <v>492195</v>
      </c>
      <c r="M814" t="str">
        <f t="shared" si="36"/>
        <v>長谷川　侑輝 (2)</v>
      </c>
      <c r="N814" t="str">
        <f t="shared" si="37"/>
        <v>ﾊｾｶﾞﾜ ﾕｳｷ</v>
      </c>
      <c r="O814" t="str">
        <f t="shared" si="38"/>
        <v>HASEGAWA Yuuki (06)</v>
      </c>
      <c r="P814">
        <f>IFERROR(INDEX(リスト!$AE:$AE,MATCH($G814,リスト!$AD:$AD,0)),"")</f>
        <v>28</v>
      </c>
      <c r="Q814" t="str">
        <f>IFERROR(INDEX(リスト!$AH:$AH,MATCH($J814,リスト!$AG:$AG,0)),"")</f>
        <v>JPN</v>
      </c>
      <c r="R814" s="118" t="str">
        <f>IF($B814="","",TEXT(RIGHT($E814,6)*1000+COUNTIF($E$2:$E814,$E814),"000000000"))</f>
        <v>060909002</v>
      </c>
    </row>
    <row r="815" spans="1:18" customFormat="1" x14ac:dyDescent="0.45">
      <c r="A815" t="s">
        <v>271</v>
      </c>
      <c r="B815">
        <v>814</v>
      </c>
      <c r="C815" t="s">
        <v>3829</v>
      </c>
      <c r="D815" t="s">
        <v>3830</v>
      </c>
      <c r="E815">
        <v>20060929</v>
      </c>
      <c r="F815">
        <v>2</v>
      </c>
      <c r="G815" t="s">
        <v>4984</v>
      </c>
      <c r="H815" s="2" t="s">
        <v>4755</v>
      </c>
      <c r="I815" t="s">
        <v>4756</v>
      </c>
      <c r="J815" t="s">
        <v>6497</v>
      </c>
      <c r="L815">
        <f>IFERROR(INDEX(所属情報!$E:$E,MATCH(男子登録情報!A815,所属情報!$A:$A,0)),"")</f>
        <v>492195</v>
      </c>
      <c r="M815" t="str">
        <f t="shared" si="36"/>
        <v>筑紫　公秀 (2)</v>
      </c>
      <c r="N815" t="str">
        <f t="shared" si="37"/>
        <v>ﾂｸｼ ｷﾐﾋﾃﾞ</v>
      </c>
      <c r="O815" t="str">
        <f t="shared" si="38"/>
        <v>TSUKUSHI Kimihide (06)</v>
      </c>
      <c r="P815">
        <f>IFERROR(INDEX(リスト!$AE:$AE,MATCH($G815,リスト!$AD:$AD,0)),"")</f>
        <v>49</v>
      </c>
      <c r="Q815" t="str">
        <f>IFERROR(INDEX(リスト!$AH:$AH,MATCH($J815,リスト!$AG:$AG,0)),"")</f>
        <v>JPN</v>
      </c>
      <c r="R815" s="118" t="str">
        <f>IF($B815="","",TEXT(RIGHT($E815,6)*1000+COUNTIF($E$2:$E815,$E815),"000000000"))</f>
        <v>060929001</v>
      </c>
    </row>
    <row r="816" spans="1:18" customFormat="1" x14ac:dyDescent="0.45">
      <c r="A816" t="s">
        <v>271</v>
      </c>
      <c r="B816">
        <v>815</v>
      </c>
      <c r="C816" t="s">
        <v>3831</v>
      </c>
      <c r="D816" t="s">
        <v>3832</v>
      </c>
      <c r="E816">
        <v>20060901</v>
      </c>
      <c r="F816">
        <v>2</v>
      </c>
      <c r="G816" t="s">
        <v>4983</v>
      </c>
      <c r="H816" s="2" t="s">
        <v>4757</v>
      </c>
      <c r="I816" t="s">
        <v>4591</v>
      </c>
      <c r="J816" t="s">
        <v>6497</v>
      </c>
      <c r="L816">
        <f>IFERROR(INDEX(所属情報!$E:$E,MATCH(男子登録情報!A816,所属情報!$A:$A,0)),"")</f>
        <v>492195</v>
      </c>
      <c r="M816" t="str">
        <f t="shared" si="36"/>
        <v>文珠　榮太 (2)</v>
      </c>
      <c r="N816" t="str">
        <f t="shared" si="37"/>
        <v>ﾓﾝｼﾞｭ ｴｲﾀ</v>
      </c>
      <c r="O816" t="str">
        <f t="shared" si="38"/>
        <v>MONJU Eita (06)</v>
      </c>
      <c r="P816">
        <f>IFERROR(INDEX(リスト!$AE:$AE,MATCH($G816,リスト!$AD:$AD,0)),"")</f>
        <v>23</v>
      </c>
      <c r="Q816" t="str">
        <f>IFERROR(INDEX(リスト!$AH:$AH,MATCH($J816,リスト!$AG:$AG,0)),"")</f>
        <v>JPN</v>
      </c>
      <c r="R816" s="118" t="str">
        <f>IF($B816="","",TEXT(RIGHT($E816,6)*1000+COUNTIF($E$2:$E816,$E816),"000000000"))</f>
        <v>060901001</v>
      </c>
    </row>
    <row r="817" spans="1:18" customFormat="1" x14ac:dyDescent="0.45">
      <c r="A817" t="s">
        <v>271</v>
      </c>
      <c r="B817">
        <v>816</v>
      </c>
      <c r="C817" t="s">
        <v>3833</v>
      </c>
      <c r="D817" t="s">
        <v>3834</v>
      </c>
      <c r="E817">
        <v>20060424</v>
      </c>
      <c r="F817">
        <v>2</v>
      </c>
      <c r="G817" t="s">
        <v>4976</v>
      </c>
      <c r="H817" s="2" t="s">
        <v>1955</v>
      </c>
      <c r="I817" t="s">
        <v>69</v>
      </c>
      <c r="J817" t="s">
        <v>6497</v>
      </c>
      <c r="L817">
        <f>IFERROR(INDEX(所属情報!$E:$E,MATCH(男子登録情報!A817,所属情報!$A:$A,0)),"")</f>
        <v>492195</v>
      </c>
      <c r="M817" t="str">
        <f t="shared" si="36"/>
        <v>重村　波也斗 (2)</v>
      </c>
      <c r="N817" t="str">
        <f t="shared" si="37"/>
        <v>ｼｹﾞﾑﾗ ﾊﾔﾄ</v>
      </c>
      <c r="O817" t="str">
        <f t="shared" si="38"/>
        <v>SHIGEMURA Hayato (06)</v>
      </c>
      <c r="P817">
        <f>IFERROR(INDEX(リスト!$AE:$AE,MATCH($G817,リスト!$AD:$AD,0)),"")</f>
        <v>27</v>
      </c>
      <c r="Q817" t="str">
        <f>IFERROR(INDEX(リスト!$AH:$AH,MATCH($J817,リスト!$AG:$AG,0)),"")</f>
        <v>JPN</v>
      </c>
      <c r="R817" s="118" t="str">
        <f>IF($B817="","",TEXT(RIGHT($E817,6)*1000+COUNTIF($E$2:$E817,$E817),"000000000"))</f>
        <v>060424001</v>
      </c>
    </row>
    <row r="818" spans="1:18" customFormat="1" x14ac:dyDescent="0.45">
      <c r="A818" t="s">
        <v>271</v>
      </c>
      <c r="B818">
        <v>817</v>
      </c>
      <c r="C818" t="s">
        <v>3835</v>
      </c>
      <c r="D818" t="s">
        <v>3836</v>
      </c>
      <c r="E818">
        <v>20060417</v>
      </c>
      <c r="F818">
        <v>2</v>
      </c>
      <c r="G818" t="s">
        <v>4982</v>
      </c>
      <c r="H818" s="2" t="s">
        <v>102</v>
      </c>
      <c r="I818" t="s">
        <v>4758</v>
      </c>
      <c r="J818" t="s">
        <v>6497</v>
      </c>
      <c r="L818">
        <f>IFERROR(INDEX(所属情報!$E:$E,MATCH(男子登録情報!A818,所属情報!$A:$A,0)),"")</f>
        <v>492195</v>
      </c>
      <c r="M818" t="str">
        <f t="shared" si="36"/>
        <v>中村　昊羽 (2)</v>
      </c>
      <c r="N818" t="str">
        <f t="shared" si="37"/>
        <v>ﾅｶﾑﾗ ｺｳ</v>
      </c>
      <c r="O818" t="str">
        <f t="shared" si="38"/>
        <v>NAKAMURA Kou (06)</v>
      </c>
      <c r="P818">
        <f>IFERROR(INDEX(リスト!$AE:$AE,MATCH($G818,リスト!$AD:$AD,0)),"")</f>
        <v>26</v>
      </c>
      <c r="Q818" t="str">
        <f>IFERROR(INDEX(リスト!$AH:$AH,MATCH($J818,リスト!$AG:$AG,0)),"")</f>
        <v>JPN</v>
      </c>
      <c r="R818" s="118" t="str">
        <f>IF($B818="","",TEXT(RIGHT($E818,6)*1000+COUNTIF($E$2:$E818,$E818),"000000000"))</f>
        <v>060417001</v>
      </c>
    </row>
    <row r="819" spans="1:18" customFormat="1" x14ac:dyDescent="0.45">
      <c r="A819" t="s">
        <v>271</v>
      </c>
      <c r="B819">
        <v>818</v>
      </c>
      <c r="C819" t="s">
        <v>3837</v>
      </c>
      <c r="D819" t="s">
        <v>3838</v>
      </c>
      <c r="E819">
        <v>20070212</v>
      </c>
      <c r="F819">
        <v>2</v>
      </c>
      <c r="G819" t="s">
        <v>4977</v>
      </c>
      <c r="H819" s="2" t="s">
        <v>373</v>
      </c>
      <c r="I819" t="s">
        <v>2904</v>
      </c>
      <c r="J819" t="s">
        <v>6497</v>
      </c>
      <c r="L819">
        <f>IFERROR(INDEX(所属情報!$E:$E,MATCH(男子登録情報!A819,所属情報!$A:$A,0)),"")</f>
        <v>492195</v>
      </c>
      <c r="M819" t="str">
        <f t="shared" si="36"/>
        <v>三浦　慈音 (2)</v>
      </c>
      <c r="N819" t="str">
        <f t="shared" si="37"/>
        <v>ﾐｳﾗ ｼﾞｵﾝ</v>
      </c>
      <c r="O819" t="str">
        <f t="shared" si="38"/>
        <v>MIURA Jion (07)</v>
      </c>
      <c r="P819">
        <f>IFERROR(INDEX(リスト!$AE:$AE,MATCH($G819,リスト!$AD:$AD,0)),"")</f>
        <v>34</v>
      </c>
      <c r="Q819" t="str">
        <f>IFERROR(INDEX(リスト!$AH:$AH,MATCH($J819,リスト!$AG:$AG,0)),"")</f>
        <v>JPN</v>
      </c>
      <c r="R819" s="118" t="str">
        <f>IF($B819="","",TEXT(RIGHT($E819,6)*1000+COUNTIF($E$2:$E819,$E819),"000000000"))</f>
        <v>070212001</v>
      </c>
    </row>
    <row r="820" spans="1:18" customFormat="1" x14ac:dyDescent="0.45">
      <c r="A820" t="s">
        <v>271</v>
      </c>
      <c r="B820">
        <v>819</v>
      </c>
      <c r="C820" t="s">
        <v>3839</v>
      </c>
      <c r="D820" t="s">
        <v>3840</v>
      </c>
      <c r="E820">
        <v>20040519</v>
      </c>
      <c r="F820">
        <v>3</v>
      </c>
      <c r="G820" t="s">
        <v>5199</v>
      </c>
      <c r="H820" s="2" t="s">
        <v>4759</v>
      </c>
      <c r="I820" t="s">
        <v>145</v>
      </c>
      <c r="J820" t="s">
        <v>6497</v>
      </c>
      <c r="L820">
        <f>IFERROR(INDEX(所属情報!$E:$E,MATCH(男子登録情報!A820,所属情報!$A:$A,0)),"")</f>
        <v>492195</v>
      </c>
      <c r="M820" t="str">
        <f t="shared" si="36"/>
        <v>溝渕　遼太 (3)</v>
      </c>
      <c r="N820" t="str">
        <f t="shared" si="37"/>
        <v>ﾐｿﾞﾌﾞﾁ ﾘｮｳﾀ</v>
      </c>
      <c r="O820" t="str">
        <f t="shared" si="38"/>
        <v>MIZOBUCHI Ryota (04)</v>
      </c>
      <c r="P820">
        <f>IFERROR(INDEX(リスト!$AE:$AE,MATCH($G820,リスト!$AD:$AD,0)),"")</f>
        <v>39</v>
      </c>
      <c r="Q820" t="str">
        <f>IFERROR(INDEX(リスト!$AH:$AH,MATCH($J820,リスト!$AG:$AG,0)),"")</f>
        <v>JPN</v>
      </c>
      <c r="R820" s="118" t="str">
        <f>IF($B820="","",TEXT(RIGHT($E820,6)*1000+COUNTIF($E$2:$E820,$E820),"000000000"))</f>
        <v>040519003</v>
      </c>
    </row>
    <row r="821" spans="1:18" customFormat="1" x14ac:dyDescent="0.45">
      <c r="A821" t="s">
        <v>271</v>
      </c>
      <c r="B821">
        <v>820</v>
      </c>
      <c r="C821" t="s">
        <v>3841</v>
      </c>
      <c r="D821" t="s">
        <v>3842</v>
      </c>
      <c r="E821">
        <v>20051210</v>
      </c>
      <c r="F821">
        <v>3</v>
      </c>
      <c r="G821" t="s">
        <v>4975</v>
      </c>
      <c r="H821" s="2" t="s">
        <v>4760</v>
      </c>
      <c r="I821" t="s">
        <v>222</v>
      </c>
      <c r="J821" t="s">
        <v>6497</v>
      </c>
      <c r="L821">
        <f>IFERROR(INDEX(所属情報!$E:$E,MATCH(男子登録情報!A821,所属情報!$A:$A,0)),"")</f>
        <v>492195</v>
      </c>
      <c r="M821" t="str">
        <f t="shared" si="36"/>
        <v>政平　渉太 (3)</v>
      </c>
      <c r="N821" t="str">
        <f t="shared" si="37"/>
        <v>ﾏｻﾋﾗ ｼｮｳﾀ</v>
      </c>
      <c r="O821" t="str">
        <f t="shared" si="38"/>
        <v>MASAHIRA Shota (05)</v>
      </c>
      <c r="P821">
        <f>IFERROR(INDEX(リスト!$AE:$AE,MATCH($G821,リスト!$AD:$AD,0)),"")</f>
        <v>28</v>
      </c>
      <c r="Q821" t="str">
        <f>IFERROR(INDEX(リスト!$AH:$AH,MATCH($J821,リスト!$AG:$AG,0)),"")</f>
        <v>JPN</v>
      </c>
      <c r="R821" s="118" t="str">
        <f>IF($B821="","",TEXT(RIGHT($E821,6)*1000+COUNTIF($E$2:$E821,$E821),"000000000"))</f>
        <v>051210002</v>
      </c>
    </row>
    <row r="822" spans="1:18" customFormat="1" x14ac:dyDescent="0.45">
      <c r="A822" t="s">
        <v>271</v>
      </c>
      <c r="B822">
        <v>821</v>
      </c>
      <c r="C822" t="s">
        <v>3843</v>
      </c>
      <c r="D822" t="s">
        <v>3844</v>
      </c>
      <c r="E822">
        <v>20060815</v>
      </c>
      <c r="F822">
        <v>2</v>
      </c>
      <c r="G822" t="s">
        <v>4975</v>
      </c>
      <c r="H822" s="2" t="s">
        <v>37</v>
      </c>
      <c r="I822" t="s">
        <v>412</v>
      </c>
      <c r="J822" t="s">
        <v>6497</v>
      </c>
      <c r="L822">
        <f>IFERROR(INDEX(所属情報!$E:$E,MATCH(男子登録情報!A822,所属情報!$A:$A,0)),"")</f>
        <v>492195</v>
      </c>
      <c r="M822" t="str">
        <f t="shared" si="36"/>
        <v>山田　那月 (2)</v>
      </c>
      <c r="N822" t="str">
        <f t="shared" si="37"/>
        <v>ﾔﾏﾀﾞ ﾅﾂｷ</v>
      </c>
      <c r="O822" t="str">
        <f t="shared" si="38"/>
        <v>YAMADA Natsuki (06)</v>
      </c>
      <c r="P822">
        <f>IFERROR(INDEX(リスト!$AE:$AE,MATCH($G822,リスト!$AD:$AD,0)),"")</f>
        <v>28</v>
      </c>
      <c r="Q822" t="str">
        <f>IFERROR(INDEX(リスト!$AH:$AH,MATCH($J822,リスト!$AG:$AG,0)),"")</f>
        <v>JPN</v>
      </c>
      <c r="R822" s="118" t="str">
        <f>IF($B822="","",TEXT(RIGHT($E822,6)*1000+COUNTIF($E$2:$E822,$E822),"000000000"))</f>
        <v>060815001</v>
      </c>
    </row>
    <row r="823" spans="1:18" customFormat="1" x14ac:dyDescent="0.45">
      <c r="A823" t="s">
        <v>271</v>
      </c>
      <c r="B823">
        <v>822</v>
      </c>
      <c r="C823" t="s">
        <v>3845</v>
      </c>
      <c r="D823" t="s">
        <v>3846</v>
      </c>
      <c r="E823">
        <v>20060819</v>
      </c>
      <c r="F823">
        <v>2</v>
      </c>
      <c r="G823" t="s">
        <v>4976</v>
      </c>
      <c r="H823" s="2" t="s">
        <v>4761</v>
      </c>
      <c r="I823" t="s">
        <v>35</v>
      </c>
      <c r="J823" t="s">
        <v>6497</v>
      </c>
      <c r="L823">
        <f>IFERROR(INDEX(所属情報!$E:$E,MATCH(男子登録情報!A823,所属情報!$A:$A,0)),"")</f>
        <v>492195</v>
      </c>
      <c r="M823" t="str">
        <f t="shared" si="36"/>
        <v>末武　勇樹 (2)</v>
      </c>
      <c r="N823" t="str">
        <f t="shared" si="37"/>
        <v>ｽｴﾀｹ ﾕｳｷ</v>
      </c>
      <c r="O823" t="str">
        <f t="shared" si="38"/>
        <v>SUETAKE Yuki (06)</v>
      </c>
      <c r="P823">
        <f>IFERROR(INDEX(リスト!$AE:$AE,MATCH($G823,リスト!$AD:$AD,0)),"")</f>
        <v>27</v>
      </c>
      <c r="Q823" t="str">
        <f>IFERROR(INDEX(リスト!$AH:$AH,MATCH($J823,リスト!$AG:$AG,0)),"")</f>
        <v>JPN</v>
      </c>
      <c r="R823" s="118" t="str">
        <f>IF($B823="","",TEXT(RIGHT($E823,6)*1000+COUNTIF($E$2:$E823,$E823),"000000000"))</f>
        <v>060819002</v>
      </c>
    </row>
    <row r="824" spans="1:18" customFormat="1" x14ac:dyDescent="0.45">
      <c r="A824" t="s">
        <v>271</v>
      </c>
      <c r="B824">
        <v>823</v>
      </c>
      <c r="C824" t="s">
        <v>5485</v>
      </c>
      <c r="D824" t="s">
        <v>3847</v>
      </c>
      <c r="E824">
        <v>20060829</v>
      </c>
      <c r="F824">
        <v>2</v>
      </c>
      <c r="G824" t="s">
        <v>4975</v>
      </c>
      <c r="H824" s="2" t="s">
        <v>4762</v>
      </c>
      <c r="I824" t="s">
        <v>69</v>
      </c>
      <c r="J824" t="s">
        <v>6497</v>
      </c>
      <c r="L824">
        <f>IFERROR(INDEX(所属情報!$E:$E,MATCH(男子登録情報!A824,所属情報!$A:$A,0)),"")</f>
        <v>492195</v>
      </c>
      <c r="M824" t="str">
        <f t="shared" si="36"/>
        <v>藪西　隼大 (2)</v>
      </c>
      <c r="N824" t="str">
        <f t="shared" si="37"/>
        <v>ﾔﾌﾞﾆｼ ﾊﾔﾄ</v>
      </c>
      <c r="O824" t="str">
        <f t="shared" si="38"/>
        <v>YABUNISHI Hayato (06)</v>
      </c>
      <c r="P824">
        <f>IFERROR(INDEX(リスト!$AE:$AE,MATCH($G824,リスト!$AD:$AD,0)),"")</f>
        <v>28</v>
      </c>
      <c r="Q824" t="str">
        <f>IFERROR(INDEX(リスト!$AH:$AH,MATCH($J824,リスト!$AG:$AG,0)),"")</f>
        <v>JPN</v>
      </c>
      <c r="R824" s="118" t="str">
        <f>IF($B824="","",TEXT(RIGHT($E824,6)*1000+COUNTIF($E$2:$E824,$E824),"000000000"))</f>
        <v>060829001</v>
      </c>
    </row>
    <row r="825" spans="1:18" customFormat="1" x14ac:dyDescent="0.45">
      <c r="A825" t="s">
        <v>271</v>
      </c>
      <c r="B825">
        <v>824</v>
      </c>
      <c r="C825" t="s">
        <v>5486</v>
      </c>
      <c r="D825" t="s">
        <v>5487</v>
      </c>
      <c r="E825">
        <v>20020927</v>
      </c>
      <c r="F825" t="s">
        <v>381</v>
      </c>
      <c r="G825" t="s">
        <v>4989</v>
      </c>
      <c r="H825" s="2" t="s">
        <v>328</v>
      </c>
      <c r="I825" t="s">
        <v>7074</v>
      </c>
      <c r="J825" t="s">
        <v>6497</v>
      </c>
      <c r="L825">
        <f>IFERROR(INDEX(所属情報!$E:$E,MATCH(男子登録情報!A825,所属情報!$A:$A,0)),"")</f>
        <v>492195</v>
      </c>
      <c r="M825" t="str">
        <f t="shared" si="36"/>
        <v>藤居　儀史 (M2)</v>
      </c>
      <c r="N825" t="str">
        <f t="shared" si="37"/>
        <v>ﾌｼﾞｲ ﾉﾘﾌﾐ</v>
      </c>
      <c r="O825" t="str">
        <f t="shared" si="38"/>
        <v>FUJII Norifumi (02)</v>
      </c>
      <c r="P825">
        <f>IFERROR(INDEX(リスト!$AE:$AE,MATCH($G825,リスト!$AD:$AD,0)),"")</f>
        <v>25</v>
      </c>
      <c r="Q825" t="str">
        <f>IFERROR(INDEX(リスト!$AH:$AH,MATCH($J825,リスト!$AG:$AG,0)),"")</f>
        <v>JPN</v>
      </c>
      <c r="R825" s="118" t="str">
        <f>IF($B825="","",TEXT(RIGHT($E825,6)*1000+COUNTIF($E$2:$E825,$E825),"000000000"))</f>
        <v>020927001</v>
      </c>
    </row>
    <row r="826" spans="1:18" customFormat="1" x14ac:dyDescent="0.45">
      <c r="A826" t="s">
        <v>271</v>
      </c>
      <c r="B826">
        <v>825</v>
      </c>
      <c r="C826" t="s">
        <v>5488</v>
      </c>
      <c r="D826" t="s">
        <v>5489</v>
      </c>
      <c r="E826">
        <v>20051018</v>
      </c>
      <c r="F826">
        <v>3</v>
      </c>
      <c r="G826" t="s">
        <v>4984</v>
      </c>
      <c r="H826" s="2" t="s">
        <v>26</v>
      </c>
      <c r="I826" t="s">
        <v>65</v>
      </c>
      <c r="J826" t="s">
        <v>6497</v>
      </c>
      <c r="L826">
        <f>IFERROR(INDEX(所属情報!$E:$E,MATCH(男子登録情報!A826,所属情報!$A:$A,0)),"")</f>
        <v>492195</v>
      </c>
      <c r="M826" t="str">
        <f t="shared" si="36"/>
        <v>藤本　智也 (3)</v>
      </c>
      <c r="N826" t="str">
        <f t="shared" si="37"/>
        <v>ﾌｼﾞﾓﾄ ﾄﾓﾔ</v>
      </c>
      <c r="O826" t="str">
        <f t="shared" si="38"/>
        <v>FUJIMOTO Tomoya (05)</v>
      </c>
      <c r="P826">
        <f>IFERROR(INDEX(リスト!$AE:$AE,MATCH($G826,リスト!$AD:$AD,0)),"")</f>
        <v>49</v>
      </c>
      <c r="Q826" t="str">
        <f>IFERROR(INDEX(リスト!$AH:$AH,MATCH($J826,リスト!$AG:$AG,0)),"")</f>
        <v>JPN</v>
      </c>
      <c r="R826" s="118" t="str">
        <f>IF($B826="","",TEXT(RIGHT($E826,6)*1000+COUNTIF($E$2:$E826,$E826),"000000000"))</f>
        <v>051018001</v>
      </c>
    </row>
    <row r="827" spans="1:18" customFormat="1" x14ac:dyDescent="0.45">
      <c r="A827" t="s">
        <v>271</v>
      </c>
      <c r="B827">
        <v>826</v>
      </c>
      <c r="C827" t="s">
        <v>5490</v>
      </c>
      <c r="D827" t="s">
        <v>5491</v>
      </c>
      <c r="E827">
        <v>20061023</v>
      </c>
      <c r="F827">
        <v>2</v>
      </c>
      <c r="G827" t="s">
        <v>4978</v>
      </c>
      <c r="H827" s="2" t="s">
        <v>7075</v>
      </c>
      <c r="I827" t="s">
        <v>69</v>
      </c>
      <c r="J827" t="s">
        <v>6497</v>
      </c>
      <c r="L827">
        <f>IFERROR(INDEX(所属情報!$E:$E,MATCH(男子登録情報!A827,所属情報!$A:$A,0)),"")</f>
        <v>492195</v>
      </c>
      <c r="M827" t="str">
        <f t="shared" si="36"/>
        <v>前中　颯斗 (2)</v>
      </c>
      <c r="N827" t="str">
        <f t="shared" si="37"/>
        <v>ﾏｴﾅｶ ﾊﾔﾄ</v>
      </c>
      <c r="O827" t="str">
        <f t="shared" si="38"/>
        <v>MAENAKA Hayato (06)</v>
      </c>
      <c r="P827">
        <f>IFERROR(INDEX(リスト!$AE:$AE,MATCH($G827,リスト!$AD:$AD,0)),"")</f>
        <v>30</v>
      </c>
      <c r="Q827" t="str">
        <f>IFERROR(INDEX(リスト!$AH:$AH,MATCH($J827,リスト!$AG:$AG,0)),"")</f>
        <v>JPN</v>
      </c>
      <c r="R827" s="118" t="str">
        <f>IF($B827="","",TEXT(RIGHT($E827,6)*1000+COUNTIF($E$2:$E827,$E827),"000000000"))</f>
        <v>061023002</v>
      </c>
    </row>
    <row r="828" spans="1:18" customFormat="1" x14ac:dyDescent="0.45">
      <c r="A828" t="s">
        <v>271</v>
      </c>
      <c r="B828">
        <v>827</v>
      </c>
      <c r="C828" t="s">
        <v>5492</v>
      </c>
      <c r="D828" t="s">
        <v>5493</v>
      </c>
      <c r="E828">
        <v>20061026</v>
      </c>
      <c r="F828">
        <v>2</v>
      </c>
      <c r="G828" t="s">
        <v>4975</v>
      </c>
      <c r="H828" s="2" t="s">
        <v>7076</v>
      </c>
      <c r="I828" t="s">
        <v>509</v>
      </c>
      <c r="J828" t="s">
        <v>6497</v>
      </c>
      <c r="L828">
        <f>IFERROR(INDEX(所属情報!$E:$E,MATCH(男子登録情報!A828,所属情報!$A:$A,0)),"")</f>
        <v>492195</v>
      </c>
      <c r="M828" t="str">
        <f t="shared" si="36"/>
        <v>飯降　蒼一郎 (2)</v>
      </c>
      <c r="N828" t="str">
        <f t="shared" si="37"/>
        <v>ｲﾌﾞﾘ ｿｳｲﾁﾛｳ</v>
      </c>
      <c r="O828" t="str">
        <f t="shared" si="38"/>
        <v>IBURI Soichiro (06)</v>
      </c>
      <c r="P828">
        <f>IFERROR(INDEX(リスト!$AE:$AE,MATCH($G828,リスト!$AD:$AD,0)),"")</f>
        <v>28</v>
      </c>
      <c r="Q828" t="str">
        <f>IFERROR(INDEX(リスト!$AH:$AH,MATCH($J828,リスト!$AG:$AG,0)),"")</f>
        <v>JPN</v>
      </c>
      <c r="R828" s="118" t="str">
        <f>IF($B828="","",TEXT(RIGHT($E828,6)*1000+COUNTIF($E$2:$E828,$E828),"000000000"))</f>
        <v>061026002</v>
      </c>
    </row>
    <row r="829" spans="1:18" customFormat="1" x14ac:dyDescent="0.45">
      <c r="A829" t="s">
        <v>271</v>
      </c>
      <c r="B829">
        <v>828</v>
      </c>
      <c r="C829" t="s">
        <v>5494</v>
      </c>
      <c r="D829" t="s">
        <v>5495</v>
      </c>
      <c r="E829">
        <v>20061016</v>
      </c>
      <c r="F829">
        <v>2</v>
      </c>
      <c r="G829" t="s">
        <v>5434</v>
      </c>
      <c r="H829" s="2" t="s">
        <v>52</v>
      </c>
      <c r="I829" t="s">
        <v>392</v>
      </c>
      <c r="J829" t="s">
        <v>6497</v>
      </c>
      <c r="L829">
        <f>IFERROR(INDEX(所属情報!$E:$E,MATCH(男子登録情報!A829,所属情報!$A:$A,0)),"")</f>
        <v>492195</v>
      </c>
      <c r="M829" t="str">
        <f t="shared" si="36"/>
        <v>伊藤　楓雅 (2)</v>
      </c>
      <c r="N829" t="str">
        <f t="shared" si="37"/>
        <v>ｲﾄｳ ﾌｳｶﾞ</v>
      </c>
      <c r="O829" t="str">
        <f t="shared" si="38"/>
        <v>ITO Fuga (06)</v>
      </c>
      <c r="P829">
        <f>IFERROR(INDEX(リスト!$AE:$AE,MATCH($G829,リスト!$AD:$AD,0)),"")</f>
        <v>19</v>
      </c>
      <c r="Q829" t="str">
        <f>IFERROR(INDEX(リスト!$AH:$AH,MATCH($J829,リスト!$AG:$AG,0)),"")</f>
        <v>JPN</v>
      </c>
      <c r="R829" s="118" t="str">
        <f>IF($B829="","",TEXT(RIGHT($E829,6)*1000+COUNTIF($E$2:$E829,$E829),"000000000"))</f>
        <v>061016001</v>
      </c>
    </row>
    <row r="830" spans="1:18" customFormat="1" x14ac:dyDescent="0.45">
      <c r="A830" t="s">
        <v>271</v>
      </c>
      <c r="B830">
        <v>829</v>
      </c>
      <c r="C830" t="s">
        <v>5496</v>
      </c>
      <c r="D830" t="s">
        <v>5497</v>
      </c>
      <c r="E830">
        <v>20060617</v>
      </c>
      <c r="F830">
        <v>2</v>
      </c>
      <c r="G830" t="s">
        <v>4982</v>
      </c>
      <c r="H830" s="2" t="s">
        <v>808</v>
      </c>
      <c r="I830" t="s">
        <v>1866</v>
      </c>
      <c r="J830" t="s">
        <v>6497</v>
      </c>
      <c r="L830">
        <f>IFERROR(INDEX(所属情報!$E:$E,MATCH(男子登録情報!A830,所属情報!$A:$A,0)),"")</f>
        <v>492195</v>
      </c>
      <c r="M830" t="str">
        <f t="shared" si="36"/>
        <v>西脇　敬吾 (2)</v>
      </c>
      <c r="N830" t="str">
        <f t="shared" si="37"/>
        <v>ﾆｼﾜｷ ｷｮｳｺﾞ</v>
      </c>
      <c r="O830" t="str">
        <f t="shared" si="38"/>
        <v>NISHIWAKI Kyogo (06)</v>
      </c>
      <c r="P830">
        <f>IFERROR(INDEX(リスト!$AE:$AE,MATCH($G830,リスト!$AD:$AD,0)),"")</f>
        <v>26</v>
      </c>
      <c r="Q830" t="str">
        <f>IFERROR(INDEX(リスト!$AH:$AH,MATCH($J830,リスト!$AG:$AG,0)),"")</f>
        <v>JPN</v>
      </c>
      <c r="R830" s="118" t="str">
        <f>IF($B830="","",TEXT(RIGHT($E830,6)*1000+COUNTIF($E$2:$E830,$E830),"000000000"))</f>
        <v>060617001</v>
      </c>
    </row>
    <row r="831" spans="1:18" customFormat="1" x14ac:dyDescent="0.45">
      <c r="A831" t="s">
        <v>271</v>
      </c>
      <c r="B831">
        <v>830</v>
      </c>
      <c r="C831" t="s">
        <v>3373</v>
      </c>
      <c r="D831" t="s">
        <v>3374</v>
      </c>
      <c r="E831">
        <v>20060410</v>
      </c>
      <c r="F831">
        <v>2</v>
      </c>
      <c r="G831" t="s">
        <v>4976</v>
      </c>
      <c r="H831" s="2" t="s">
        <v>4632</v>
      </c>
      <c r="I831" t="s">
        <v>150</v>
      </c>
      <c r="J831" t="s">
        <v>6497</v>
      </c>
      <c r="L831">
        <f>IFERROR(INDEX(所属情報!$E:$E,MATCH(男子登録情報!A831,所属情報!$A:$A,0)),"")</f>
        <v>492195</v>
      </c>
      <c r="M831" t="str">
        <f t="shared" si="36"/>
        <v>福島　直樹 (2)</v>
      </c>
      <c r="N831" t="str">
        <f t="shared" si="37"/>
        <v>ﾌｸｼﾏ ﾅｵｷ</v>
      </c>
      <c r="O831" t="str">
        <f t="shared" si="38"/>
        <v>FUKUSHIMA Naoki (06)</v>
      </c>
      <c r="P831">
        <f>IFERROR(INDEX(リスト!$AE:$AE,MATCH($G831,リスト!$AD:$AD,0)),"")</f>
        <v>27</v>
      </c>
      <c r="Q831" t="str">
        <f>IFERROR(INDEX(リスト!$AH:$AH,MATCH($J831,リスト!$AG:$AG,0)),"")</f>
        <v>JPN</v>
      </c>
      <c r="R831" s="118" t="str">
        <f>IF($B831="","",TEXT(RIGHT($E831,6)*1000+COUNTIF($E$2:$E831,$E831),"000000000"))</f>
        <v>060410003</v>
      </c>
    </row>
    <row r="832" spans="1:18" customFormat="1" x14ac:dyDescent="0.45">
      <c r="A832" t="s">
        <v>271</v>
      </c>
      <c r="B832">
        <v>831</v>
      </c>
      <c r="C832" t="s">
        <v>5498</v>
      </c>
      <c r="D832" t="s">
        <v>5499</v>
      </c>
      <c r="E832">
        <v>20060428</v>
      </c>
      <c r="F832">
        <v>2</v>
      </c>
      <c r="G832" t="s">
        <v>4984</v>
      </c>
      <c r="H832" s="2" t="s">
        <v>380</v>
      </c>
      <c r="I832" t="s">
        <v>219</v>
      </c>
      <c r="J832" t="s">
        <v>6497</v>
      </c>
      <c r="L832">
        <f>IFERROR(INDEX(所属情報!$E:$E,MATCH(男子登録情報!A832,所属情報!$A:$A,0)),"")</f>
        <v>492195</v>
      </c>
      <c r="M832" t="str">
        <f t="shared" si="36"/>
        <v>大西　海 (2)</v>
      </c>
      <c r="N832" t="str">
        <f t="shared" si="37"/>
        <v>ｵｵﾆｼ ｶｲ</v>
      </c>
      <c r="O832" t="str">
        <f t="shared" si="38"/>
        <v>ONISHI Kai (06)</v>
      </c>
      <c r="P832">
        <f>IFERROR(INDEX(リスト!$AE:$AE,MATCH($G832,リスト!$AD:$AD,0)),"")</f>
        <v>49</v>
      </c>
      <c r="Q832" t="str">
        <f>IFERROR(INDEX(リスト!$AH:$AH,MATCH($J832,リスト!$AG:$AG,0)),"")</f>
        <v>JPN</v>
      </c>
      <c r="R832" s="118" t="str">
        <f>IF($B832="","",TEXT(RIGHT($E832,6)*1000+COUNTIF($E$2:$E832,$E832),"000000000"))</f>
        <v>060428001</v>
      </c>
    </row>
    <row r="833" spans="1:18" customFormat="1" x14ac:dyDescent="0.45">
      <c r="A833" t="s">
        <v>271</v>
      </c>
      <c r="B833">
        <v>832</v>
      </c>
      <c r="C833" t="s">
        <v>5500</v>
      </c>
      <c r="D833" t="s">
        <v>5501</v>
      </c>
      <c r="E833">
        <v>20060724</v>
      </c>
      <c r="F833">
        <v>2</v>
      </c>
      <c r="G833" t="s">
        <v>4984</v>
      </c>
      <c r="H833" s="2" t="s">
        <v>467</v>
      </c>
      <c r="I833" t="s">
        <v>65</v>
      </c>
      <c r="J833" t="s">
        <v>6497</v>
      </c>
      <c r="L833">
        <f>IFERROR(INDEX(所属情報!$E:$E,MATCH(男子登録情報!A833,所属情報!$A:$A,0)),"")</f>
        <v>492195</v>
      </c>
      <c r="M833" t="str">
        <f t="shared" si="36"/>
        <v>南　智哉 (2)</v>
      </c>
      <c r="N833" t="str">
        <f t="shared" si="37"/>
        <v>ﾐﾅﾐ ﾄﾓﾔ</v>
      </c>
      <c r="O833" t="str">
        <f t="shared" si="38"/>
        <v>MINAMI Tomoya (06)</v>
      </c>
      <c r="P833">
        <f>IFERROR(INDEX(リスト!$AE:$AE,MATCH($G833,リスト!$AD:$AD,0)),"")</f>
        <v>49</v>
      </c>
      <c r="Q833" t="str">
        <f>IFERROR(INDEX(リスト!$AH:$AH,MATCH($J833,リスト!$AG:$AG,0)),"")</f>
        <v>JPN</v>
      </c>
      <c r="R833" s="118" t="str">
        <f>IF($B833="","",TEXT(RIGHT($E833,6)*1000+COUNTIF($E$2:$E833,$E833),"000000000"))</f>
        <v>060724001</v>
      </c>
    </row>
    <row r="834" spans="1:18" customFormat="1" x14ac:dyDescent="0.45">
      <c r="A834" t="s">
        <v>271</v>
      </c>
      <c r="B834">
        <v>833</v>
      </c>
      <c r="C834" t="s">
        <v>5502</v>
      </c>
      <c r="D834" t="s">
        <v>5503</v>
      </c>
      <c r="E834">
        <v>20070105</v>
      </c>
      <c r="F834">
        <v>2</v>
      </c>
      <c r="G834" t="s">
        <v>4988</v>
      </c>
      <c r="H834" s="2" t="s">
        <v>380</v>
      </c>
      <c r="I834" t="s">
        <v>35</v>
      </c>
      <c r="J834" t="s">
        <v>6497</v>
      </c>
      <c r="L834">
        <f>IFERROR(INDEX(所属情報!$E:$E,MATCH(男子登録情報!A834,所属情報!$A:$A,0)),"")</f>
        <v>492195</v>
      </c>
      <c r="M834" t="str">
        <f t="shared" si="36"/>
        <v>大西　勇輝 (2)</v>
      </c>
      <c r="N834" t="str">
        <f t="shared" si="37"/>
        <v>ｵｵﾆｼ ﾕｳｷ</v>
      </c>
      <c r="O834" t="str">
        <f t="shared" si="38"/>
        <v>ONISHI Yuki (07)</v>
      </c>
      <c r="P834">
        <f>IFERROR(INDEX(リスト!$AE:$AE,MATCH($G834,リスト!$AD:$AD,0)),"")</f>
        <v>40</v>
      </c>
      <c r="Q834" t="str">
        <f>IFERROR(INDEX(リスト!$AH:$AH,MATCH($J834,リスト!$AG:$AG,0)),"")</f>
        <v>JPN</v>
      </c>
      <c r="R834" s="118" t="str">
        <f>IF($B834="","",TEXT(RIGHT($E834,6)*1000+COUNTIF($E$2:$E834,$E834),"000000000"))</f>
        <v>070105003</v>
      </c>
    </row>
    <row r="835" spans="1:18" customFormat="1" x14ac:dyDescent="0.45">
      <c r="A835" t="s">
        <v>271</v>
      </c>
      <c r="B835">
        <v>834</v>
      </c>
      <c r="C835" t="s">
        <v>5504</v>
      </c>
      <c r="D835" t="s">
        <v>5505</v>
      </c>
      <c r="E835">
        <v>20070324</v>
      </c>
      <c r="F835">
        <v>2</v>
      </c>
      <c r="G835" t="s">
        <v>4977</v>
      </c>
      <c r="H835" s="2" t="s">
        <v>3104</v>
      </c>
      <c r="I835" t="s">
        <v>36</v>
      </c>
      <c r="J835" t="s">
        <v>6497</v>
      </c>
      <c r="L835">
        <f>IFERROR(INDEX(所属情報!$E:$E,MATCH(男子登録情報!A835,所属情報!$A:$A,0)),"")</f>
        <v>492195</v>
      </c>
      <c r="M835" t="str">
        <f t="shared" ref="M835:M898" si="39">$C835&amp;" "&amp;"("&amp;$F835&amp;")"</f>
        <v>松浦　春樹 (2)</v>
      </c>
      <c r="N835" t="str">
        <f t="shared" ref="N835:N898" si="40">$D835</f>
        <v>ﾏﾂｳﾗ ﾊﾙｷ</v>
      </c>
      <c r="O835" t="str">
        <f t="shared" ref="O835:O898" si="41">$H835&amp;" "&amp;$I835&amp;" "&amp;"("&amp;MID($E835,3,2)&amp;")"</f>
        <v>MATSUURA Haruki (07)</v>
      </c>
      <c r="P835">
        <f>IFERROR(INDEX(リスト!$AE:$AE,MATCH($G835,リスト!$AD:$AD,0)),"")</f>
        <v>34</v>
      </c>
      <c r="Q835" t="str">
        <f>IFERROR(INDEX(リスト!$AH:$AH,MATCH($J835,リスト!$AG:$AG,0)),"")</f>
        <v>JPN</v>
      </c>
      <c r="R835" s="118" t="str">
        <f>IF($B835="","",TEXT(RIGHT($E835,6)*1000+COUNTIF($E$2:$E835,$E835),"000000000"))</f>
        <v>070324001</v>
      </c>
    </row>
    <row r="836" spans="1:18" customFormat="1" x14ac:dyDescent="0.45">
      <c r="A836" t="s">
        <v>271</v>
      </c>
      <c r="B836">
        <v>835</v>
      </c>
      <c r="C836" t="s">
        <v>5506</v>
      </c>
      <c r="D836" t="s">
        <v>5507</v>
      </c>
      <c r="E836">
        <v>20050111</v>
      </c>
      <c r="F836">
        <v>2</v>
      </c>
      <c r="G836" t="s">
        <v>4984</v>
      </c>
      <c r="H836" s="2" t="s">
        <v>108</v>
      </c>
      <c r="I836" t="s">
        <v>3053</v>
      </c>
      <c r="J836" t="s">
        <v>6497</v>
      </c>
      <c r="L836">
        <f>IFERROR(INDEX(所属情報!$E:$E,MATCH(男子登録情報!A836,所属情報!$A:$A,0)),"")</f>
        <v>492195</v>
      </c>
      <c r="M836" t="str">
        <f t="shared" si="39"/>
        <v>安田　大幸 (2)</v>
      </c>
      <c r="N836" t="str">
        <f t="shared" si="40"/>
        <v>ﾔｽﾀﾞ ﾋﾛﾕｷ</v>
      </c>
      <c r="O836" t="str">
        <f t="shared" si="41"/>
        <v>YASUDA Hiroyuki (05)</v>
      </c>
      <c r="P836">
        <f>IFERROR(INDEX(リスト!$AE:$AE,MATCH($G836,リスト!$AD:$AD,0)),"")</f>
        <v>49</v>
      </c>
      <c r="Q836" t="str">
        <f>IFERROR(INDEX(リスト!$AH:$AH,MATCH($J836,リスト!$AG:$AG,0)),"")</f>
        <v>JPN</v>
      </c>
      <c r="R836" s="118" t="str">
        <f>IF($B836="","",TEXT(RIGHT($E836,6)*1000+COUNTIF($E$2:$E836,$E836),"000000000"))</f>
        <v>050111002</v>
      </c>
    </row>
    <row r="837" spans="1:18" customFormat="1" x14ac:dyDescent="0.45">
      <c r="A837" t="s">
        <v>271</v>
      </c>
      <c r="B837">
        <v>836</v>
      </c>
      <c r="C837" t="s">
        <v>5508</v>
      </c>
      <c r="D837" t="s">
        <v>5509</v>
      </c>
      <c r="E837">
        <v>20061011</v>
      </c>
      <c r="F837">
        <v>2</v>
      </c>
      <c r="G837" t="s">
        <v>4984</v>
      </c>
      <c r="H837" s="2" t="s">
        <v>52</v>
      </c>
      <c r="I837" t="s">
        <v>2958</v>
      </c>
      <c r="J837" t="s">
        <v>6497</v>
      </c>
      <c r="L837">
        <f>IFERROR(INDEX(所属情報!$E:$E,MATCH(男子登録情報!A837,所属情報!$A:$A,0)),"")</f>
        <v>492195</v>
      </c>
      <c r="M837" t="str">
        <f t="shared" si="39"/>
        <v>伊藤　心大 (2)</v>
      </c>
      <c r="N837" t="str">
        <f t="shared" si="40"/>
        <v>ｲﾄｳ ｼﾝﾀ</v>
      </c>
      <c r="O837" t="str">
        <f t="shared" si="41"/>
        <v>ITO Shinta (06)</v>
      </c>
      <c r="P837">
        <f>IFERROR(INDEX(リスト!$AE:$AE,MATCH($G837,リスト!$AD:$AD,0)),"")</f>
        <v>49</v>
      </c>
      <c r="Q837" t="str">
        <f>IFERROR(INDEX(リスト!$AH:$AH,MATCH($J837,リスト!$AG:$AG,0)),"")</f>
        <v>JPN</v>
      </c>
      <c r="R837" s="118" t="str">
        <f>IF($B837="","",TEXT(RIGHT($E837,6)*1000+COUNTIF($E$2:$E837,$E837),"000000000"))</f>
        <v>061011002</v>
      </c>
    </row>
    <row r="838" spans="1:18" customFormat="1" x14ac:dyDescent="0.45">
      <c r="A838" t="s">
        <v>271</v>
      </c>
      <c r="B838">
        <v>837</v>
      </c>
      <c r="C838" t="s">
        <v>5510</v>
      </c>
      <c r="D838" t="s">
        <v>5511</v>
      </c>
      <c r="E838">
        <v>20070320</v>
      </c>
      <c r="F838">
        <v>2</v>
      </c>
      <c r="G838" t="s">
        <v>4982</v>
      </c>
      <c r="H838" s="2" t="s">
        <v>81</v>
      </c>
      <c r="I838" t="s">
        <v>7077</v>
      </c>
      <c r="J838" t="s">
        <v>6497</v>
      </c>
      <c r="L838">
        <f>IFERROR(INDEX(所属情報!$E:$E,MATCH(男子登録情報!A838,所属情報!$A:$A,0)),"")</f>
        <v>492195</v>
      </c>
      <c r="M838" t="str">
        <f t="shared" si="39"/>
        <v>小林　晃徳 (2)</v>
      </c>
      <c r="N838" t="str">
        <f t="shared" si="40"/>
        <v>ｺﾊﾞﾔｼ ｱｷﾉﾘ</v>
      </c>
      <c r="O838" t="str">
        <f t="shared" si="41"/>
        <v>KOBAYASHI Akinori (07)</v>
      </c>
      <c r="P838">
        <f>IFERROR(INDEX(リスト!$AE:$AE,MATCH($G838,リスト!$AD:$AD,0)),"")</f>
        <v>26</v>
      </c>
      <c r="Q838" t="str">
        <f>IFERROR(INDEX(リスト!$AH:$AH,MATCH($J838,リスト!$AG:$AG,0)),"")</f>
        <v>JPN</v>
      </c>
      <c r="R838" s="118" t="str">
        <f>IF($B838="","",TEXT(RIGHT($E838,6)*1000+COUNTIF($E$2:$E838,$E838),"000000000"))</f>
        <v>070320001</v>
      </c>
    </row>
    <row r="839" spans="1:18" customFormat="1" x14ac:dyDescent="0.45">
      <c r="A839" t="s">
        <v>271</v>
      </c>
      <c r="B839">
        <v>838</v>
      </c>
      <c r="C839" t="s">
        <v>5512</v>
      </c>
      <c r="D839" t="s">
        <v>5513</v>
      </c>
      <c r="E839">
        <v>20060402</v>
      </c>
      <c r="F839">
        <v>2</v>
      </c>
      <c r="G839" t="s">
        <v>4983</v>
      </c>
      <c r="H839" s="2" t="s">
        <v>7078</v>
      </c>
      <c r="I839" t="s">
        <v>431</v>
      </c>
      <c r="J839" t="s">
        <v>6497</v>
      </c>
      <c r="L839">
        <f>IFERROR(INDEX(所属情報!$E:$E,MATCH(男子登録情報!A839,所属情報!$A:$A,0)),"")</f>
        <v>492195</v>
      </c>
      <c r="M839" t="str">
        <f t="shared" si="39"/>
        <v>吉福　怜央 (2)</v>
      </c>
      <c r="N839" t="str">
        <f t="shared" si="40"/>
        <v>ﾖｼﾌｸ ﾚｵ</v>
      </c>
      <c r="O839" t="str">
        <f t="shared" si="41"/>
        <v>YOSHIFUKU Reo (06)</v>
      </c>
      <c r="P839">
        <f>IFERROR(INDEX(リスト!$AE:$AE,MATCH($G839,リスト!$AD:$AD,0)),"")</f>
        <v>23</v>
      </c>
      <c r="Q839" t="str">
        <f>IFERROR(INDEX(リスト!$AH:$AH,MATCH($J839,リスト!$AG:$AG,0)),"")</f>
        <v>JPN</v>
      </c>
      <c r="R839" s="118" t="str">
        <f>IF($B839="","",TEXT(RIGHT($E839,6)*1000+COUNTIF($E$2:$E839,$E839),"000000000"))</f>
        <v>060402001</v>
      </c>
    </row>
    <row r="840" spans="1:18" customFormat="1" x14ac:dyDescent="0.45">
      <c r="A840" t="s">
        <v>271</v>
      </c>
      <c r="B840">
        <v>839</v>
      </c>
      <c r="C840" t="s">
        <v>5514</v>
      </c>
      <c r="D840" t="s">
        <v>5515</v>
      </c>
      <c r="E840">
        <v>20061208</v>
      </c>
      <c r="F840">
        <v>2</v>
      </c>
      <c r="G840" t="s">
        <v>5097</v>
      </c>
      <c r="H840" s="2" t="s">
        <v>195</v>
      </c>
      <c r="I840" t="s">
        <v>144</v>
      </c>
      <c r="J840" t="s">
        <v>6497</v>
      </c>
      <c r="L840">
        <f>IFERROR(INDEX(所属情報!$E:$E,MATCH(男子登録情報!A840,所属情報!$A:$A,0)),"")</f>
        <v>492195</v>
      </c>
      <c r="M840" t="str">
        <f t="shared" si="39"/>
        <v>阿部　裕太 (2)</v>
      </c>
      <c r="N840" t="str">
        <f t="shared" si="40"/>
        <v>ｱﾍﾞ ﾕｳﾀ</v>
      </c>
      <c r="O840" t="str">
        <f t="shared" si="41"/>
        <v>ABE Yuta (06)</v>
      </c>
      <c r="P840">
        <f>IFERROR(INDEX(リスト!$AE:$AE,MATCH($G840,リスト!$AD:$AD,0)),"")</f>
        <v>8</v>
      </c>
      <c r="Q840" t="str">
        <f>IFERROR(INDEX(リスト!$AH:$AH,MATCH($J840,リスト!$AG:$AG,0)),"")</f>
        <v>JPN</v>
      </c>
      <c r="R840" s="118" t="str">
        <f>IF($B840="","",TEXT(RIGHT($E840,6)*1000+COUNTIF($E$2:$E840,$E840),"000000000"))</f>
        <v>061208002</v>
      </c>
    </row>
    <row r="841" spans="1:18" customFormat="1" x14ac:dyDescent="0.45">
      <c r="A841" t="s">
        <v>271</v>
      </c>
      <c r="B841">
        <v>840</v>
      </c>
      <c r="C841" t="s">
        <v>5516</v>
      </c>
      <c r="D841" t="s">
        <v>5517</v>
      </c>
      <c r="E841">
        <v>20070215</v>
      </c>
      <c r="F841">
        <v>2</v>
      </c>
      <c r="G841" t="s">
        <v>4976</v>
      </c>
      <c r="H841" s="2" t="s">
        <v>7079</v>
      </c>
      <c r="I841" t="s">
        <v>7080</v>
      </c>
      <c r="J841" t="s">
        <v>6497</v>
      </c>
      <c r="L841">
        <f>IFERROR(INDEX(所属情報!$E:$E,MATCH(男子登録情報!A841,所属情報!$A:$A,0)),"")</f>
        <v>492195</v>
      </c>
      <c r="M841" t="str">
        <f t="shared" si="39"/>
        <v>河内　静利 (2)</v>
      </c>
      <c r="N841" t="str">
        <f t="shared" si="40"/>
        <v>ｶﾜｳﾁ ｼｽﾞｷ</v>
      </c>
      <c r="O841" t="str">
        <f t="shared" si="41"/>
        <v>KAWAUCHI Shizuki (07)</v>
      </c>
      <c r="P841">
        <f>IFERROR(INDEX(リスト!$AE:$AE,MATCH($G841,リスト!$AD:$AD,0)),"")</f>
        <v>27</v>
      </c>
      <c r="Q841" t="str">
        <f>IFERROR(INDEX(リスト!$AH:$AH,MATCH($J841,リスト!$AG:$AG,0)),"")</f>
        <v>JPN</v>
      </c>
      <c r="R841" s="118" t="str">
        <f>IF($B841="","",TEXT(RIGHT($E841,6)*1000+COUNTIF($E$2:$E841,$E841),"000000000"))</f>
        <v>070215002</v>
      </c>
    </row>
    <row r="842" spans="1:18" customFormat="1" x14ac:dyDescent="0.45">
      <c r="A842" t="s">
        <v>271</v>
      </c>
      <c r="B842">
        <v>841</v>
      </c>
      <c r="C842" t="s">
        <v>5518</v>
      </c>
      <c r="D842" t="s">
        <v>5519</v>
      </c>
      <c r="E842">
        <v>20060721</v>
      </c>
      <c r="F842">
        <v>2</v>
      </c>
      <c r="G842" t="s">
        <v>4976</v>
      </c>
      <c r="H842" s="2" t="s">
        <v>286</v>
      </c>
      <c r="I842" t="s">
        <v>7081</v>
      </c>
      <c r="J842" t="s">
        <v>6497</v>
      </c>
      <c r="L842">
        <f>IFERROR(INDEX(所属情報!$E:$E,MATCH(男子登録情報!A842,所属情報!$A:$A,0)),"")</f>
        <v>492195</v>
      </c>
      <c r="M842" t="str">
        <f t="shared" si="39"/>
        <v>河野　通成 (2)</v>
      </c>
      <c r="N842" t="str">
        <f t="shared" si="40"/>
        <v>ｺｳﾉ ﾐﾁﾅﾘ</v>
      </c>
      <c r="O842" t="str">
        <f t="shared" si="41"/>
        <v>KONO Michinari (06)</v>
      </c>
      <c r="P842">
        <f>IFERROR(INDEX(リスト!$AE:$AE,MATCH($G842,リスト!$AD:$AD,0)),"")</f>
        <v>27</v>
      </c>
      <c r="Q842" t="str">
        <f>IFERROR(INDEX(リスト!$AH:$AH,MATCH($J842,リスト!$AG:$AG,0)),"")</f>
        <v>JPN</v>
      </c>
      <c r="R842" s="118" t="str">
        <f>IF($B842="","",TEXT(RIGHT($E842,6)*1000+COUNTIF($E$2:$E842,$E842),"000000000"))</f>
        <v>060721001</v>
      </c>
    </row>
    <row r="843" spans="1:18" customFormat="1" x14ac:dyDescent="0.45">
      <c r="A843" t="s">
        <v>271</v>
      </c>
      <c r="B843">
        <v>842</v>
      </c>
      <c r="C843" t="s">
        <v>5520</v>
      </c>
      <c r="D843" t="s">
        <v>5521</v>
      </c>
      <c r="E843">
        <v>20050914</v>
      </c>
      <c r="F843">
        <v>2</v>
      </c>
      <c r="G843" t="s">
        <v>5202</v>
      </c>
      <c r="H843" s="2" t="s">
        <v>3018</v>
      </c>
      <c r="I843" t="s">
        <v>122</v>
      </c>
      <c r="J843" t="s">
        <v>6497</v>
      </c>
      <c r="L843">
        <f>IFERROR(INDEX(所属情報!$E:$E,MATCH(男子登録情報!A843,所属情報!$A:$A,0)),"")</f>
        <v>492195</v>
      </c>
      <c r="M843" t="str">
        <f t="shared" si="39"/>
        <v>大谷　悠真 (2)</v>
      </c>
      <c r="N843" t="str">
        <f t="shared" si="40"/>
        <v>ｵｵﾀﾆ ﾕｳﾏ</v>
      </c>
      <c r="O843" t="str">
        <f t="shared" si="41"/>
        <v>OTANI Yuma (05)</v>
      </c>
      <c r="P843">
        <f>IFERROR(INDEX(リスト!$AE:$AE,MATCH($G843,リスト!$AD:$AD,0)),"")</f>
        <v>31</v>
      </c>
      <c r="Q843" t="str">
        <f>IFERROR(INDEX(リスト!$AH:$AH,MATCH($J843,リスト!$AG:$AG,0)),"")</f>
        <v>JPN</v>
      </c>
      <c r="R843" s="118" t="str">
        <f>IF($B843="","",TEXT(RIGHT($E843,6)*1000+COUNTIF($E$2:$E843,$E843),"000000000"))</f>
        <v>050914001</v>
      </c>
    </row>
    <row r="844" spans="1:18" customFormat="1" x14ac:dyDescent="0.45">
      <c r="A844" t="s">
        <v>271</v>
      </c>
      <c r="B844">
        <v>843</v>
      </c>
      <c r="C844" t="s">
        <v>5522</v>
      </c>
      <c r="D844" t="s">
        <v>5523</v>
      </c>
      <c r="E844">
        <v>20060430</v>
      </c>
      <c r="F844">
        <v>2</v>
      </c>
      <c r="G844" t="s">
        <v>5099</v>
      </c>
      <c r="H844" s="2" t="s">
        <v>377</v>
      </c>
      <c r="I844" t="s">
        <v>7082</v>
      </c>
      <c r="J844" t="s">
        <v>6497</v>
      </c>
      <c r="L844">
        <f>IFERROR(INDEX(所属情報!$E:$E,MATCH(男子登録情報!A844,所属情報!$A:$A,0)),"")</f>
        <v>492195</v>
      </c>
      <c r="M844" t="str">
        <f t="shared" si="39"/>
        <v>小川　福太朗 (2)</v>
      </c>
      <c r="N844" t="str">
        <f t="shared" si="40"/>
        <v>ｵｶﾞﾜ ﾌｸﾀﾛｳ</v>
      </c>
      <c r="O844" t="str">
        <f t="shared" si="41"/>
        <v>OGAWA Fukutaro (06)</v>
      </c>
      <c r="P844">
        <f>IFERROR(INDEX(リスト!$AE:$AE,MATCH($G844,リスト!$AD:$AD,0)),"")</f>
        <v>21</v>
      </c>
      <c r="Q844" t="str">
        <f>IFERROR(INDEX(リスト!$AH:$AH,MATCH($J844,リスト!$AG:$AG,0)),"")</f>
        <v>JPN</v>
      </c>
      <c r="R844" s="118" t="str">
        <f>IF($B844="","",TEXT(RIGHT($E844,6)*1000+COUNTIF($E$2:$E844,$E844),"000000000"))</f>
        <v>060430002</v>
      </c>
    </row>
    <row r="845" spans="1:18" customFormat="1" x14ac:dyDescent="0.45">
      <c r="A845" t="s">
        <v>271</v>
      </c>
      <c r="B845">
        <v>844</v>
      </c>
      <c r="C845" t="s">
        <v>5524</v>
      </c>
      <c r="D845" t="s">
        <v>5525</v>
      </c>
      <c r="E845">
        <v>20060302</v>
      </c>
      <c r="F845">
        <v>2</v>
      </c>
      <c r="G845" t="s">
        <v>5096</v>
      </c>
      <c r="H845" s="2" t="s">
        <v>6946</v>
      </c>
      <c r="I845" t="s">
        <v>344</v>
      </c>
      <c r="J845" t="s">
        <v>6497</v>
      </c>
      <c r="L845">
        <f>IFERROR(INDEX(所属情報!$E:$E,MATCH(男子登録情報!A845,所属情報!$A:$A,0)),"")</f>
        <v>492195</v>
      </c>
      <c r="M845" t="str">
        <f t="shared" si="39"/>
        <v>栗原　大翔 (2)</v>
      </c>
      <c r="N845" t="str">
        <f t="shared" si="40"/>
        <v>ｸﾘﾊﾗ ﾋﾛﾄ</v>
      </c>
      <c r="O845" t="str">
        <f t="shared" si="41"/>
        <v>KURIHARA Hiroto (06)</v>
      </c>
      <c r="P845">
        <f>IFERROR(INDEX(リスト!$AE:$AE,MATCH($G845,リスト!$AD:$AD,0)),"")</f>
        <v>11</v>
      </c>
      <c r="Q845" t="str">
        <f>IFERROR(INDEX(リスト!$AH:$AH,MATCH($J845,リスト!$AG:$AG,0)),"")</f>
        <v>JPN</v>
      </c>
      <c r="R845" s="118" t="str">
        <f>IF($B845="","",TEXT(RIGHT($E845,6)*1000+COUNTIF($E$2:$E845,$E845),"000000000"))</f>
        <v>060302001</v>
      </c>
    </row>
    <row r="846" spans="1:18" customFormat="1" x14ac:dyDescent="0.45">
      <c r="A846" t="s">
        <v>271</v>
      </c>
      <c r="B846">
        <v>845</v>
      </c>
      <c r="C846" t="s">
        <v>5526</v>
      </c>
      <c r="D846" t="s">
        <v>5527</v>
      </c>
      <c r="E846">
        <v>20060706</v>
      </c>
      <c r="F846">
        <v>2</v>
      </c>
      <c r="G846" t="s">
        <v>4982</v>
      </c>
      <c r="H846" s="2" t="s">
        <v>100</v>
      </c>
      <c r="I846" t="s">
        <v>35</v>
      </c>
      <c r="J846" t="s">
        <v>6497</v>
      </c>
      <c r="L846">
        <f>IFERROR(INDEX(所属情報!$E:$E,MATCH(男子登録情報!A846,所属情報!$A:$A,0)),"")</f>
        <v>492195</v>
      </c>
      <c r="M846" t="str">
        <f t="shared" si="39"/>
        <v>田中　悠貴 (2)</v>
      </c>
      <c r="N846" t="str">
        <f t="shared" si="40"/>
        <v>ﾀﾅｶ ﾕｳｷ</v>
      </c>
      <c r="O846" t="str">
        <f t="shared" si="41"/>
        <v>TANAKA Yuki (06)</v>
      </c>
      <c r="P846">
        <f>IFERROR(INDEX(リスト!$AE:$AE,MATCH($G846,リスト!$AD:$AD,0)),"")</f>
        <v>26</v>
      </c>
      <c r="Q846" t="str">
        <f>IFERROR(INDEX(リスト!$AH:$AH,MATCH($J846,リスト!$AG:$AG,0)),"")</f>
        <v>JPN</v>
      </c>
      <c r="R846" s="118" t="str">
        <f>IF($B846="","",TEXT(RIGHT($E846,6)*1000+COUNTIF($E$2:$E846,$E846),"000000000"))</f>
        <v>060706002</v>
      </c>
    </row>
    <row r="847" spans="1:18" customFormat="1" x14ac:dyDescent="0.45">
      <c r="A847" t="s">
        <v>271</v>
      </c>
      <c r="B847">
        <v>846</v>
      </c>
      <c r="C847" t="s">
        <v>5528</v>
      </c>
      <c r="D847" t="s">
        <v>5529</v>
      </c>
      <c r="E847">
        <v>20061205</v>
      </c>
      <c r="F847">
        <v>2</v>
      </c>
      <c r="G847" t="s">
        <v>4982</v>
      </c>
      <c r="H847" s="2" t="s">
        <v>7083</v>
      </c>
      <c r="I847" t="s">
        <v>69</v>
      </c>
      <c r="J847" t="s">
        <v>6497</v>
      </c>
      <c r="L847">
        <f>IFERROR(INDEX(所属情報!$E:$E,MATCH(男子登録情報!A847,所属情報!$A:$A,0)),"")</f>
        <v>492195</v>
      </c>
      <c r="M847" t="str">
        <f t="shared" si="39"/>
        <v>小阪　駿仁 (2)</v>
      </c>
      <c r="N847" t="str">
        <f t="shared" si="40"/>
        <v>ｺｻｶ ﾊﾔﾄ</v>
      </c>
      <c r="O847" t="str">
        <f t="shared" si="41"/>
        <v>KOSAKA Hayato (06)</v>
      </c>
      <c r="P847">
        <f>IFERROR(INDEX(リスト!$AE:$AE,MATCH($G847,リスト!$AD:$AD,0)),"")</f>
        <v>26</v>
      </c>
      <c r="Q847" t="str">
        <f>IFERROR(INDEX(リスト!$AH:$AH,MATCH($J847,リスト!$AG:$AG,0)),"")</f>
        <v>JPN</v>
      </c>
      <c r="R847" s="118" t="str">
        <f>IF($B847="","",TEXT(RIGHT($E847,6)*1000+COUNTIF($E$2:$E847,$E847),"000000000"))</f>
        <v>061205002</v>
      </c>
    </row>
    <row r="848" spans="1:18" customFormat="1" x14ac:dyDescent="0.45">
      <c r="A848" t="s">
        <v>271</v>
      </c>
      <c r="B848">
        <v>847</v>
      </c>
      <c r="C848" t="s">
        <v>5530</v>
      </c>
      <c r="D848" t="s">
        <v>5531</v>
      </c>
      <c r="E848">
        <v>20071009</v>
      </c>
      <c r="F848">
        <v>1</v>
      </c>
      <c r="G848" t="s">
        <v>5532</v>
      </c>
      <c r="H848" s="2" t="s">
        <v>7031</v>
      </c>
      <c r="I848" t="s">
        <v>145</v>
      </c>
      <c r="J848" t="s">
        <v>6497</v>
      </c>
      <c r="L848">
        <f>IFERROR(INDEX(所属情報!$E:$E,MATCH(男子登録情報!A848,所属情報!$A:$A,0)),"")</f>
        <v>492195</v>
      </c>
      <c r="M848" t="str">
        <f t="shared" si="39"/>
        <v>福岡　稜大 (1)</v>
      </c>
      <c r="N848" t="str">
        <f t="shared" si="40"/>
        <v>ﾌｸｵｶ ﾘｮｳﾀ</v>
      </c>
      <c r="O848" t="str">
        <f t="shared" si="41"/>
        <v>FUKUOKA Ryota (07)</v>
      </c>
      <c r="P848">
        <f>IFERROR(INDEX(リスト!$AE:$AE,MATCH($G848,リスト!$AD:$AD,0)),"")</f>
        <v>16</v>
      </c>
      <c r="Q848" t="str">
        <f>IFERROR(INDEX(リスト!$AH:$AH,MATCH($J848,リスト!$AG:$AG,0)),"")</f>
        <v>JPN</v>
      </c>
      <c r="R848" s="118" t="str">
        <f>IF($B848="","",TEXT(RIGHT($E848,6)*1000+COUNTIF($E$2:$E848,$E848),"000000000"))</f>
        <v>071009001</v>
      </c>
    </row>
    <row r="849" spans="1:18" customFormat="1" x14ac:dyDescent="0.45">
      <c r="A849" t="s">
        <v>271</v>
      </c>
      <c r="B849">
        <v>848</v>
      </c>
      <c r="C849" t="s">
        <v>5533</v>
      </c>
      <c r="D849" t="s">
        <v>5534</v>
      </c>
      <c r="E849">
        <v>20070419</v>
      </c>
      <c r="F849">
        <v>1</v>
      </c>
      <c r="G849" t="s">
        <v>4982</v>
      </c>
      <c r="H849" s="2" t="s">
        <v>55</v>
      </c>
      <c r="I849" t="s">
        <v>1723</v>
      </c>
      <c r="J849" t="s">
        <v>6497</v>
      </c>
      <c r="L849">
        <f>IFERROR(INDEX(所属情報!$E:$E,MATCH(男子登録情報!A849,所属情報!$A:$A,0)),"")</f>
        <v>492195</v>
      </c>
      <c r="M849" t="str">
        <f t="shared" si="39"/>
        <v>村上　陽明 (1)</v>
      </c>
      <c r="N849" t="str">
        <f t="shared" si="40"/>
        <v>ﾑﾗｶﾐ ﾊﾙｱｷ</v>
      </c>
      <c r="O849" t="str">
        <f t="shared" si="41"/>
        <v>MURAKAMI Haruaki (07)</v>
      </c>
      <c r="P849">
        <f>IFERROR(INDEX(リスト!$AE:$AE,MATCH($G849,リスト!$AD:$AD,0)),"")</f>
        <v>26</v>
      </c>
      <c r="Q849" t="str">
        <f>IFERROR(INDEX(リスト!$AH:$AH,MATCH($J849,リスト!$AG:$AG,0)),"")</f>
        <v>JPN</v>
      </c>
      <c r="R849" s="118" t="str">
        <f>IF($B849="","",TEXT(RIGHT($E849,6)*1000+COUNTIF($E$2:$E849,$E849),"000000000"))</f>
        <v>070419001</v>
      </c>
    </row>
    <row r="850" spans="1:18" customFormat="1" x14ac:dyDescent="0.45">
      <c r="A850" t="s">
        <v>271</v>
      </c>
      <c r="B850">
        <v>849</v>
      </c>
      <c r="C850" t="s">
        <v>5535</v>
      </c>
      <c r="D850" t="s">
        <v>5536</v>
      </c>
      <c r="E850">
        <v>20071126</v>
      </c>
      <c r="F850">
        <v>1</v>
      </c>
      <c r="G850" t="s">
        <v>4980</v>
      </c>
      <c r="H850" s="2" t="s">
        <v>278</v>
      </c>
      <c r="I850" t="s">
        <v>77</v>
      </c>
      <c r="J850" t="s">
        <v>6497</v>
      </c>
      <c r="L850">
        <f>IFERROR(INDEX(所属情報!$E:$E,MATCH(男子登録情報!A850,所属情報!$A:$A,0)),"")</f>
        <v>492195</v>
      </c>
      <c r="M850" t="str">
        <f t="shared" si="39"/>
        <v>岡村　涼佑 (1)</v>
      </c>
      <c r="N850" t="str">
        <f t="shared" si="40"/>
        <v>ｵｶﾑﾗ ﾘｮｳｽｹ</v>
      </c>
      <c r="O850" t="str">
        <f t="shared" si="41"/>
        <v>OKAMURA Ryosuke (07)</v>
      </c>
      <c r="P850">
        <f>IFERROR(INDEX(リスト!$AE:$AE,MATCH($G850,リスト!$AD:$AD,0)),"")</f>
        <v>33</v>
      </c>
      <c r="Q850" t="str">
        <f>IFERROR(INDEX(リスト!$AH:$AH,MATCH($J850,リスト!$AG:$AG,0)),"")</f>
        <v>JPN</v>
      </c>
      <c r="R850" s="118" t="str">
        <f>IF($B850="","",TEXT(RIGHT($E850,6)*1000+COUNTIF($E$2:$E850,$E850),"000000000"))</f>
        <v>071126001</v>
      </c>
    </row>
    <row r="851" spans="1:18" customFormat="1" x14ac:dyDescent="0.45">
      <c r="A851" t="s">
        <v>271</v>
      </c>
      <c r="B851">
        <v>850</v>
      </c>
      <c r="C851" t="s">
        <v>5537</v>
      </c>
      <c r="D851" t="s">
        <v>5538</v>
      </c>
      <c r="E851">
        <v>20070527</v>
      </c>
      <c r="F851">
        <v>1</v>
      </c>
      <c r="G851" t="s">
        <v>4975</v>
      </c>
      <c r="H851" s="2" t="s">
        <v>7084</v>
      </c>
      <c r="I851" t="s">
        <v>4591</v>
      </c>
      <c r="J851" t="s">
        <v>6497</v>
      </c>
      <c r="L851">
        <f>IFERROR(INDEX(所属情報!$E:$E,MATCH(男子登録情報!A851,所属情報!$A:$A,0)),"")</f>
        <v>492195</v>
      </c>
      <c r="M851" t="str">
        <f t="shared" si="39"/>
        <v>今西　瑛大 (1)</v>
      </c>
      <c r="N851" t="str">
        <f t="shared" si="40"/>
        <v>ｲﾏﾆｼ ｴｲﾀ</v>
      </c>
      <c r="O851" t="str">
        <f t="shared" si="41"/>
        <v>IMANISHI Eita (07)</v>
      </c>
      <c r="P851">
        <f>IFERROR(INDEX(リスト!$AE:$AE,MATCH($G851,リスト!$AD:$AD,0)),"")</f>
        <v>28</v>
      </c>
      <c r="Q851" t="str">
        <f>IFERROR(INDEX(リスト!$AH:$AH,MATCH($J851,リスト!$AG:$AG,0)),"")</f>
        <v>JPN</v>
      </c>
      <c r="R851" s="118" t="str">
        <f>IF($B851="","",TEXT(RIGHT($E851,6)*1000+COUNTIF($E$2:$E851,$E851),"000000000"))</f>
        <v>070527001</v>
      </c>
    </row>
    <row r="852" spans="1:18" customFormat="1" x14ac:dyDescent="0.45">
      <c r="A852" t="s">
        <v>271</v>
      </c>
      <c r="B852">
        <v>851</v>
      </c>
      <c r="C852" t="s">
        <v>5539</v>
      </c>
      <c r="D852" t="s">
        <v>5540</v>
      </c>
      <c r="E852">
        <v>20070530</v>
      </c>
      <c r="F852">
        <v>1</v>
      </c>
      <c r="G852" t="s">
        <v>5104</v>
      </c>
      <c r="H852" s="2" t="s">
        <v>272</v>
      </c>
      <c r="I852" t="s">
        <v>7085</v>
      </c>
      <c r="J852" t="s">
        <v>6497</v>
      </c>
      <c r="L852">
        <f>IFERROR(INDEX(所属情報!$E:$E,MATCH(男子登録情報!A852,所属情報!$A:$A,0)),"")</f>
        <v>492195</v>
      </c>
      <c r="M852" t="str">
        <f t="shared" si="39"/>
        <v>橋本　頼弥 (1)</v>
      </c>
      <c r="N852" t="str">
        <f t="shared" si="40"/>
        <v>ﾊｼﾓﾄ ﾗｲﾔ</v>
      </c>
      <c r="O852" t="str">
        <f t="shared" si="41"/>
        <v>HASHIMOTO Raiya (07)</v>
      </c>
      <c r="P852">
        <f>IFERROR(INDEX(リスト!$AE:$AE,MATCH($G852,リスト!$AD:$AD,0)),"")</f>
        <v>17</v>
      </c>
      <c r="Q852" t="str">
        <f>IFERROR(INDEX(リスト!$AH:$AH,MATCH($J852,リスト!$AG:$AG,0)),"")</f>
        <v>JPN</v>
      </c>
      <c r="R852" s="118" t="str">
        <f>IF($B852="","",TEXT(RIGHT($E852,6)*1000+COUNTIF($E$2:$E852,$E852),"000000000"))</f>
        <v>070530001</v>
      </c>
    </row>
    <row r="853" spans="1:18" customFormat="1" x14ac:dyDescent="0.45">
      <c r="A853" t="s">
        <v>271</v>
      </c>
      <c r="B853">
        <v>852</v>
      </c>
      <c r="C853" t="s">
        <v>5541</v>
      </c>
      <c r="D853" t="s">
        <v>5542</v>
      </c>
      <c r="E853">
        <v>20071109</v>
      </c>
      <c r="F853">
        <v>1</v>
      </c>
      <c r="G853" t="s">
        <v>4976</v>
      </c>
      <c r="H853" s="2" t="s">
        <v>7072</v>
      </c>
      <c r="I853" t="s">
        <v>148</v>
      </c>
      <c r="J853" t="s">
        <v>6497</v>
      </c>
      <c r="L853">
        <f>IFERROR(INDEX(所属情報!$E:$E,MATCH(男子登録情報!A853,所属情報!$A:$A,0)),"")</f>
        <v>492195</v>
      </c>
      <c r="M853" t="str">
        <f t="shared" si="39"/>
        <v>松野　快音 (1)</v>
      </c>
      <c r="N853" t="str">
        <f t="shared" si="40"/>
        <v>ﾏﾂﾉ ｶｲﾄ</v>
      </c>
      <c r="O853" t="str">
        <f t="shared" si="41"/>
        <v>MATSUNO Kaito (07)</v>
      </c>
      <c r="P853">
        <f>IFERROR(INDEX(リスト!$AE:$AE,MATCH($G853,リスト!$AD:$AD,0)),"")</f>
        <v>27</v>
      </c>
      <c r="Q853" t="str">
        <f>IFERROR(INDEX(リスト!$AH:$AH,MATCH($J853,リスト!$AG:$AG,0)),"")</f>
        <v>JPN</v>
      </c>
      <c r="R853" s="118" t="str">
        <f>IF($B853="","",TEXT(RIGHT($E853,6)*1000+COUNTIF($E$2:$E853,$E853),"000000000"))</f>
        <v>071109001</v>
      </c>
    </row>
    <row r="854" spans="1:18" customFormat="1" x14ac:dyDescent="0.45">
      <c r="A854" t="s">
        <v>271</v>
      </c>
      <c r="B854">
        <v>853</v>
      </c>
      <c r="C854" t="s">
        <v>5543</v>
      </c>
      <c r="D854" t="s">
        <v>5544</v>
      </c>
      <c r="E854">
        <v>20070926</v>
      </c>
      <c r="F854">
        <v>1</v>
      </c>
      <c r="G854" t="s">
        <v>5198</v>
      </c>
      <c r="H854" s="2" t="s">
        <v>37</v>
      </c>
      <c r="I854" t="s">
        <v>175</v>
      </c>
      <c r="J854" t="s">
        <v>6497</v>
      </c>
      <c r="L854">
        <f>IFERROR(INDEX(所属情報!$E:$E,MATCH(男子登録情報!A854,所属情報!$A:$A,0)),"")</f>
        <v>492195</v>
      </c>
      <c r="M854" t="str">
        <f t="shared" si="39"/>
        <v>山田　大貴 (1)</v>
      </c>
      <c r="N854" t="str">
        <f t="shared" si="40"/>
        <v>ﾔﾏﾀﾞ ﾀﾞｲｷ</v>
      </c>
      <c r="O854" t="str">
        <f t="shared" si="41"/>
        <v>YAMADA Daiki (07)</v>
      </c>
      <c r="P854">
        <f>IFERROR(INDEX(リスト!$AE:$AE,MATCH($G854,リスト!$AD:$AD,0)),"")</f>
        <v>42</v>
      </c>
      <c r="Q854" t="str">
        <f>IFERROR(INDEX(リスト!$AH:$AH,MATCH($J854,リスト!$AG:$AG,0)),"")</f>
        <v>JPN</v>
      </c>
      <c r="R854" s="118" t="str">
        <f>IF($B854="","",TEXT(RIGHT($E854,6)*1000+COUNTIF($E$2:$E854,$E854),"000000000"))</f>
        <v>070926001</v>
      </c>
    </row>
    <row r="855" spans="1:18" customFormat="1" x14ac:dyDescent="0.45">
      <c r="A855" t="s">
        <v>271</v>
      </c>
      <c r="B855">
        <v>854</v>
      </c>
      <c r="C855" t="s">
        <v>5545</v>
      </c>
      <c r="D855" t="s">
        <v>5546</v>
      </c>
      <c r="E855">
        <v>20070521</v>
      </c>
      <c r="F855">
        <v>1</v>
      </c>
      <c r="G855" t="s">
        <v>5198</v>
      </c>
      <c r="H855" s="2" t="s">
        <v>105</v>
      </c>
      <c r="I855" t="s">
        <v>71</v>
      </c>
      <c r="J855" t="s">
        <v>6497</v>
      </c>
      <c r="L855">
        <f>IFERROR(INDEX(所属情報!$E:$E,MATCH(男子登録情報!A855,所属情報!$A:$A,0)),"")</f>
        <v>492195</v>
      </c>
      <c r="M855" t="str">
        <f t="shared" si="39"/>
        <v>齋藤　颯太 (1)</v>
      </c>
      <c r="N855" t="str">
        <f t="shared" si="40"/>
        <v>ｻｲﾄｳ ｿｳﾀ</v>
      </c>
      <c r="O855" t="str">
        <f t="shared" si="41"/>
        <v>SAITO Sota (07)</v>
      </c>
      <c r="P855">
        <f>IFERROR(INDEX(リスト!$AE:$AE,MATCH($G855,リスト!$AD:$AD,0)),"")</f>
        <v>42</v>
      </c>
      <c r="Q855" t="str">
        <f>IFERROR(INDEX(リスト!$AH:$AH,MATCH($J855,リスト!$AG:$AG,0)),"")</f>
        <v>JPN</v>
      </c>
      <c r="R855" s="118" t="str">
        <f>IF($B855="","",TEXT(RIGHT($E855,6)*1000+COUNTIF($E$2:$E855,$E855),"000000000"))</f>
        <v>070521001</v>
      </c>
    </row>
    <row r="856" spans="1:18" customFormat="1" x14ac:dyDescent="0.45">
      <c r="A856" t="s">
        <v>271</v>
      </c>
      <c r="B856">
        <v>855</v>
      </c>
      <c r="C856" t="s">
        <v>5547</v>
      </c>
      <c r="D856" t="s">
        <v>5548</v>
      </c>
      <c r="E856">
        <v>20080308</v>
      </c>
      <c r="F856">
        <v>1</v>
      </c>
      <c r="G856" t="s">
        <v>4983</v>
      </c>
      <c r="H856" s="2" t="s">
        <v>7086</v>
      </c>
      <c r="I856" t="s">
        <v>64</v>
      </c>
      <c r="J856" t="s">
        <v>6497</v>
      </c>
      <c r="L856">
        <f>IFERROR(INDEX(所属情報!$E:$E,MATCH(男子登録情報!A856,所属情報!$A:$A,0)),"")</f>
        <v>492195</v>
      </c>
      <c r="M856" t="str">
        <f t="shared" si="39"/>
        <v>髙尾　航太 (1)</v>
      </c>
      <c r="N856" t="str">
        <f t="shared" si="40"/>
        <v>ﾀｶｵ ｺｳﾀ</v>
      </c>
      <c r="O856" t="str">
        <f t="shared" si="41"/>
        <v>TAKAO Kota (08)</v>
      </c>
      <c r="P856">
        <f>IFERROR(INDEX(リスト!$AE:$AE,MATCH($G856,リスト!$AD:$AD,0)),"")</f>
        <v>23</v>
      </c>
      <c r="Q856" t="str">
        <f>IFERROR(INDEX(リスト!$AH:$AH,MATCH($J856,リスト!$AG:$AG,0)),"")</f>
        <v>JPN</v>
      </c>
      <c r="R856" s="118" t="str">
        <f>IF($B856="","",TEXT(RIGHT($E856,6)*1000+COUNTIF($E$2:$E856,$E856),"000000000"))</f>
        <v>080308001</v>
      </c>
    </row>
    <row r="857" spans="1:18" customFormat="1" x14ac:dyDescent="0.45">
      <c r="A857" t="s">
        <v>271</v>
      </c>
      <c r="B857">
        <v>856</v>
      </c>
      <c r="C857" t="s">
        <v>5549</v>
      </c>
      <c r="D857" t="s">
        <v>5550</v>
      </c>
      <c r="E857">
        <v>20070523</v>
      </c>
      <c r="F857">
        <v>1</v>
      </c>
      <c r="G857" t="s">
        <v>4976</v>
      </c>
      <c r="H857" s="2" t="s">
        <v>7087</v>
      </c>
      <c r="I857" t="s">
        <v>177</v>
      </c>
      <c r="J857" t="s">
        <v>6497</v>
      </c>
      <c r="L857">
        <f>IFERROR(INDEX(所属情報!$E:$E,MATCH(男子登録情報!A857,所属情報!$A:$A,0)),"")</f>
        <v>492195</v>
      </c>
      <c r="M857" t="str">
        <f t="shared" si="39"/>
        <v>武藤　毅 (1)</v>
      </c>
      <c r="N857" t="str">
        <f t="shared" si="40"/>
        <v>ﾑﾄｳ ﾂﾖｼ</v>
      </c>
      <c r="O857" t="str">
        <f t="shared" si="41"/>
        <v>MUTO Tsuyoshi (07)</v>
      </c>
      <c r="P857">
        <f>IFERROR(INDEX(リスト!$AE:$AE,MATCH($G857,リスト!$AD:$AD,0)),"")</f>
        <v>27</v>
      </c>
      <c r="Q857" t="str">
        <f>IFERROR(INDEX(リスト!$AH:$AH,MATCH($J857,リスト!$AG:$AG,0)),"")</f>
        <v>JPN</v>
      </c>
      <c r="R857" s="118" t="str">
        <f>IF($B857="","",TEXT(RIGHT($E857,6)*1000+COUNTIF($E$2:$E857,$E857),"000000000"))</f>
        <v>070523002</v>
      </c>
    </row>
    <row r="858" spans="1:18" customFormat="1" x14ac:dyDescent="0.45">
      <c r="A858" t="s">
        <v>271</v>
      </c>
      <c r="B858">
        <v>857</v>
      </c>
      <c r="C858" t="s">
        <v>5551</v>
      </c>
      <c r="D858" t="s">
        <v>5552</v>
      </c>
      <c r="E858">
        <v>20070402</v>
      </c>
      <c r="F858">
        <v>1</v>
      </c>
      <c r="G858" t="s">
        <v>4982</v>
      </c>
      <c r="H858" s="2" t="s">
        <v>164</v>
      </c>
      <c r="I858" t="s">
        <v>7088</v>
      </c>
      <c r="J858" t="s">
        <v>6497</v>
      </c>
      <c r="L858">
        <f>IFERROR(INDEX(所属情報!$E:$E,MATCH(男子登録情報!A858,所属情報!$A:$A,0)),"")</f>
        <v>492195</v>
      </c>
      <c r="M858" t="str">
        <f t="shared" si="39"/>
        <v>木村　柳 (1)</v>
      </c>
      <c r="N858" t="str">
        <f t="shared" si="40"/>
        <v>ｷﾑﾗ ﾘｭｳ</v>
      </c>
      <c r="O858" t="str">
        <f t="shared" si="41"/>
        <v>KIMURA Ryu (07)</v>
      </c>
      <c r="P858">
        <f>IFERROR(INDEX(リスト!$AE:$AE,MATCH($G858,リスト!$AD:$AD,0)),"")</f>
        <v>26</v>
      </c>
      <c r="Q858" t="str">
        <f>IFERROR(INDEX(リスト!$AH:$AH,MATCH($J858,リスト!$AG:$AG,0)),"")</f>
        <v>JPN</v>
      </c>
      <c r="R858" s="118" t="str">
        <f>IF($B858="","",TEXT(RIGHT($E858,6)*1000+COUNTIF($E$2:$E858,$E858),"000000000"))</f>
        <v>070402001</v>
      </c>
    </row>
    <row r="859" spans="1:18" customFormat="1" x14ac:dyDescent="0.45">
      <c r="A859" t="s">
        <v>211</v>
      </c>
      <c r="B859">
        <v>858</v>
      </c>
      <c r="C859" t="s">
        <v>3553</v>
      </c>
      <c r="D859" t="s">
        <v>3554</v>
      </c>
      <c r="E859">
        <v>20050826</v>
      </c>
      <c r="F859">
        <v>3</v>
      </c>
      <c r="G859" t="s">
        <v>4982</v>
      </c>
      <c r="H859" s="2" t="s">
        <v>630</v>
      </c>
      <c r="I859" t="s">
        <v>42</v>
      </c>
      <c r="J859" t="s">
        <v>6497</v>
      </c>
      <c r="L859">
        <f>IFERROR(INDEX(所属情報!$E:$E,MATCH(男子登録情報!A859,所属情報!$A:$A,0)),"")</f>
        <v>492522</v>
      </c>
      <c r="M859" t="str">
        <f t="shared" si="39"/>
        <v>荒木　匠 (3)</v>
      </c>
      <c r="N859" t="str">
        <f t="shared" si="40"/>
        <v>ｱﾗｷ ﾀｸﾐ</v>
      </c>
      <c r="O859" t="str">
        <f t="shared" si="41"/>
        <v>ARAKI Takumi (05)</v>
      </c>
      <c r="P859">
        <f>IFERROR(INDEX(リスト!$AE:$AE,MATCH($G859,リスト!$AD:$AD,0)),"")</f>
        <v>26</v>
      </c>
      <c r="Q859" t="str">
        <f>IFERROR(INDEX(リスト!$AH:$AH,MATCH($J859,リスト!$AG:$AG,0)),"")</f>
        <v>JPN</v>
      </c>
      <c r="R859" s="118" t="str">
        <f>IF($B859="","",TEXT(RIGHT($E859,6)*1000+COUNTIF($E$2:$E859,$E859),"000000000"))</f>
        <v>050826002</v>
      </c>
    </row>
    <row r="860" spans="1:18" customFormat="1" x14ac:dyDescent="0.45">
      <c r="A860" t="s">
        <v>211</v>
      </c>
      <c r="B860">
        <v>859</v>
      </c>
      <c r="C860" t="s">
        <v>2034</v>
      </c>
      <c r="D860" t="s">
        <v>1506</v>
      </c>
      <c r="E860">
        <v>20050115</v>
      </c>
      <c r="F860">
        <v>4</v>
      </c>
      <c r="G860" t="s">
        <v>4975</v>
      </c>
      <c r="H860" s="2" t="s">
        <v>205</v>
      </c>
      <c r="I860" t="s">
        <v>1507</v>
      </c>
      <c r="J860" t="s">
        <v>6497</v>
      </c>
      <c r="L860">
        <f>IFERROR(INDEX(所属情報!$E:$E,MATCH(男子登録情報!A860,所属情報!$A:$A,0)),"")</f>
        <v>492522</v>
      </c>
      <c r="M860" t="str">
        <f t="shared" si="39"/>
        <v>石川　輝朗 (4)</v>
      </c>
      <c r="N860" t="str">
        <f t="shared" si="40"/>
        <v>ｲｼｶﾜ ﾃﾙｱｷ</v>
      </c>
      <c r="O860" t="str">
        <f t="shared" si="41"/>
        <v>ISHIKAWA Teruaki (05)</v>
      </c>
      <c r="P860">
        <f>IFERROR(INDEX(リスト!$AE:$AE,MATCH($G860,リスト!$AD:$AD,0)),"")</f>
        <v>28</v>
      </c>
      <c r="Q860" t="str">
        <f>IFERROR(INDEX(リスト!$AH:$AH,MATCH($J860,リスト!$AG:$AG,0)),"")</f>
        <v>JPN</v>
      </c>
      <c r="R860" s="118" t="str">
        <f>IF($B860="","",TEXT(RIGHT($E860,6)*1000+COUNTIF($E$2:$E860,$E860),"000000000"))</f>
        <v>050115001</v>
      </c>
    </row>
    <row r="861" spans="1:18" customFormat="1" x14ac:dyDescent="0.45">
      <c r="A861" t="s">
        <v>211</v>
      </c>
      <c r="B861">
        <v>860</v>
      </c>
      <c r="C861" t="s">
        <v>3555</v>
      </c>
      <c r="D861" t="s">
        <v>3556</v>
      </c>
      <c r="E861">
        <v>20050511</v>
      </c>
      <c r="F861">
        <v>3</v>
      </c>
      <c r="G861" t="s">
        <v>4989</v>
      </c>
      <c r="H861" s="2" t="s">
        <v>496</v>
      </c>
      <c r="I861" t="s">
        <v>201</v>
      </c>
      <c r="J861" t="s">
        <v>6497</v>
      </c>
      <c r="L861">
        <f>IFERROR(INDEX(所属情報!$E:$E,MATCH(男子登録情報!A861,所属情報!$A:$A,0)),"")</f>
        <v>492522</v>
      </c>
      <c r="M861" t="str">
        <f t="shared" si="39"/>
        <v>石原　陽翔 (3)</v>
      </c>
      <c r="N861" t="str">
        <f t="shared" si="40"/>
        <v>ｲｼﾊﾗ ﾊﾙﾄ</v>
      </c>
      <c r="O861" t="str">
        <f t="shared" si="41"/>
        <v>ISHIHARA Haruto (05)</v>
      </c>
      <c r="P861">
        <f>IFERROR(INDEX(リスト!$AE:$AE,MATCH($G861,リスト!$AD:$AD,0)),"")</f>
        <v>25</v>
      </c>
      <c r="Q861" t="str">
        <f>IFERROR(INDEX(リスト!$AH:$AH,MATCH($J861,リスト!$AG:$AG,0)),"")</f>
        <v>JPN</v>
      </c>
      <c r="R861" s="118" t="str">
        <f>IF($B861="","",TEXT(RIGHT($E861,6)*1000+COUNTIF($E$2:$E861,$E861),"000000000"))</f>
        <v>050511003</v>
      </c>
    </row>
    <row r="862" spans="1:18" customFormat="1" x14ac:dyDescent="0.45">
      <c r="A862" t="s">
        <v>211</v>
      </c>
      <c r="B862">
        <v>861</v>
      </c>
      <c r="C862" t="s">
        <v>3557</v>
      </c>
      <c r="D862" t="s">
        <v>3558</v>
      </c>
      <c r="E862">
        <v>20050706</v>
      </c>
      <c r="F862">
        <v>3</v>
      </c>
      <c r="G862" t="s">
        <v>4989</v>
      </c>
      <c r="H862" s="2" t="s">
        <v>52</v>
      </c>
      <c r="I862" t="s">
        <v>345</v>
      </c>
      <c r="J862" t="s">
        <v>6497</v>
      </c>
      <c r="L862">
        <f>IFERROR(INDEX(所属情報!$E:$E,MATCH(男子登録情報!A862,所属情報!$A:$A,0)),"")</f>
        <v>492522</v>
      </c>
      <c r="M862" t="str">
        <f t="shared" si="39"/>
        <v>伊藤　創 (3)</v>
      </c>
      <c r="N862" t="str">
        <f t="shared" si="40"/>
        <v>ｲﾄｳ ﾊｼﾞﾒ</v>
      </c>
      <c r="O862" t="str">
        <f t="shared" si="41"/>
        <v>ITO Hajime (05)</v>
      </c>
      <c r="P862">
        <f>IFERROR(INDEX(リスト!$AE:$AE,MATCH($G862,リスト!$AD:$AD,0)),"")</f>
        <v>25</v>
      </c>
      <c r="Q862" t="str">
        <f>IFERROR(INDEX(リスト!$AH:$AH,MATCH($J862,リスト!$AG:$AG,0)),"")</f>
        <v>JPN</v>
      </c>
      <c r="R862" s="118" t="str">
        <f>IF($B862="","",TEXT(RIGHT($E862,6)*1000+COUNTIF($E$2:$E862,$E862),"000000000"))</f>
        <v>050706001</v>
      </c>
    </row>
    <row r="863" spans="1:18" customFormat="1" x14ac:dyDescent="0.45">
      <c r="A863" t="s">
        <v>211</v>
      </c>
      <c r="B863">
        <v>862</v>
      </c>
      <c r="C863" t="s">
        <v>1501</v>
      </c>
      <c r="D863" t="s">
        <v>1502</v>
      </c>
      <c r="E863">
        <v>20040430</v>
      </c>
      <c r="F863">
        <v>4</v>
      </c>
      <c r="G863" t="s">
        <v>4984</v>
      </c>
      <c r="H863" s="2" t="s">
        <v>52</v>
      </c>
      <c r="I863" t="s">
        <v>122</v>
      </c>
      <c r="J863" t="s">
        <v>6497</v>
      </c>
      <c r="L863">
        <f>IFERROR(INDEX(所属情報!$E:$E,MATCH(男子登録情報!A863,所属情報!$A:$A,0)),"")</f>
        <v>492522</v>
      </c>
      <c r="M863" t="str">
        <f t="shared" si="39"/>
        <v>伊藤　悠真 (4)</v>
      </c>
      <c r="N863" t="str">
        <f t="shared" si="40"/>
        <v>ｲﾄｳ ﾕｳﾏ</v>
      </c>
      <c r="O863" t="str">
        <f t="shared" si="41"/>
        <v>ITO Yuma (04)</v>
      </c>
      <c r="P863">
        <f>IFERROR(INDEX(リスト!$AE:$AE,MATCH($G863,リスト!$AD:$AD,0)),"")</f>
        <v>49</v>
      </c>
      <c r="Q863" t="str">
        <f>IFERROR(INDEX(リスト!$AH:$AH,MATCH($J863,リスト!$AG:$AG,0)),"")</f>
        <v>JPN</v>
      </c>
      <c r="R863" s="118" t="str">
        <f>IF($B863="","",TEXT(RIGHT($E863,6)*1000+COUNTIF($E$2:$E863,$E863),"000000000"))</f>
        <v>040430002</v>
      </c>
    </row>
    <row r="864" spans="1:18" customFormat="1" x14ac:dyDescent="0.45">
      <c r="A864" t="s">
        <v>211</v>
      </c>
      <c r="B864">
        <v>863</v>
      </c>
      <c r="C864" t="s">
        <v>3559</v>
      </c>
      <c r="D864" t="s">
        <v>3560</v>
      </c>
      <c r="E864">
        <v>20060418</v>
      </c>
      <c r="F864">
        <v>2</v>
      </c>
      <c r="G864" t="s">
        <v>4989</v>
      </c>
      <c r="H864" s="2" t="s">
        <v>224</v>
      </c>
      <c r="I864" t="s">
        <v>4683</v>
      </c>
      <c r="J864" t="s">
        <v>6497</v>
      </c>
      <c r="L864">
        <f>IFERROR(INDEX(所属情報!$E:$E,MATCH(男子登録情報!A864,所属情報!$A:$A,0)),"")</f>
        <v>492522</v>
      </c>
      <c r="M864" t="str">
        <f t="shared" si="39"/>
        <v>井上　栄幸 (2)</v>
      </c>
      <c r="N864" t="str">
        <f t="shared" si="40"/>
        <v>ｲﾉｳｴ ｴｲｺｳ</v>
      </c>
      <c r="O864" t="str">
        <f t="shared" si="41"/>
        <v>INOUE Eiko (06)</v>
      </c>
      <c r="P864">
        <f>IFERROR(INDEX(リスト!$AE:$AE,MATCH($G864,リスト!$AD:$AD,0)),"")</f>
        <v>25</v>
      </c>
      <c r="Q864" t="str">
        <f>IFERROR(INDEX(リスト!$AH:$AH,MATCH($J864,リスト!$AG:$AG,0)),"")</f>
        <v>JPN</v>
      </c>
      <c r="R864" s="118" t="str">
        <f>IF($B864="","",TEXT(RIGHT($E864,6)*1000+COUNTIF($E$2:$E864,$E864),"000000000"))</f>
        <v>060418002</v>
      </c>
    </row>
    <row r="865" spans="1:18" customFormat="1" x14ac:dyDescent="0.45">
      <c r="A865" t="s">
        <v>211</v>
      </c>
      <c r="B865">
        <v>864</v>
      </c>
      <c r="C865" t="s">
        <v>3561</v>
      </c>
      <c r="D865" t="s">
        <v>3562</v>
      </c>
      <c r="E865">
        <v>20060923</v>
      </c>
      <c r="F865">
        <v>2</v>
      </c>
      <c r="G865" t="s">
        <v>4989</v>
      </c>
      <c r="H865" s="2" t="s">
        <v>75</v>
      </c>
      <c r="I865" t="s">
        <v>656</v>
      </c>
      <c r="J865" t="s">
        <v>6497</v>
      </c>
      <c r="L865">
        <f>IFERROR(INDEX(所属情報!$E:$E,MATCH(男子登録情報!A865,所属情報!$A:$A,0)),"")</f>
        <v>492522</v>
      </c>
      <c r="M865" t="str">
        <f t="shared" si="39"/>
        <v>今居　秋羽 (2)</v>
      </c>
      <c r="N865" t="str">
        <f t="shared" si="40"/>
        <v>ｲﾏｲ ｼｭｳ</v>
      </c>
      <c r="O865" t="str">
        <f t="shared" si="41"/>
        <v>IMAI Shu (06)</v>
      </c>
      <c r="P865">
        <f>IFERROR(INDEX(リスト!$AE:$AE,MATCH($G865,リスト!$AD:$AD,0)),"")</f>
        <v>25</v>
      </c>
      <c r="Q865" t="str">
        <f>IFERROR(INDEX(リスト!$AH:$AH,MATCH($J865,リスト!$AG:$AG,0)),"")</f>
        <v>JPN</v>
      </c>
      <c r="R865" s="118" t="str">
        <f>IF($B865="","",TEXT(RIGHT($E865,6)*1000+COUNTIF($E$2:$E865,$E865),"000000000"))</f>
        <v>060923003</v>
      </c>
    </row>
    <row r="866" spans="1:18" customFormat="1" x14ac:dyDescent="0.45">
      <c r="A866" t="s">
        <v>211</v>
      </c>
      <c r="B866">
        <v>865</v>
      </c>
      <c r="C866" t="s">
        <v>3563</v>
      </c>
      <c r="D866" t="s">
        <v>5553</v>
      </c>
      <c r="E866">
        <v>20070331</v>
      </c>
      <c r="F866">
        <v>2</v>
      </c>
      <c r="G866" t="s">
        <v>4982</v>
      </c>
      <c r="H866" s="2" t="s">
        <v>4945</v>
      </c>
      <c r="I866" t="s">
        <v>71</v>
      </c>
      <c r="J866" t="s">
        <v>6497</v>
      </c>
      <c r="L866">
        <f>IFERROR(INDEX(所属情報!$E:$E,MATCH(男子登録情報!A866,所属情報!$A:$A,0)),"")</f>
        <v>492522</v>
      </c>
      <c r="M866" t="str">
        <f t="shared" si="39"/>
        <v>植垣　綜太 (2)</v>
      </c>
      <c r="N866" t="str">
        <f t="shared" si="40"/>
        <v>ｳｴｶﾞｷ ｿｳﾀ</v>
      </c>
      <c r="O866" t="str">
        <f t="shared" si="41"/>
        <v>UEGAKI Sota (07)</v>
      </c>
      <c r="P866">
        <f>IFERROR(INDEX(リスト!$AE:$AE,MATCH($G866,リスト!$AD:$AD,0)),"")</f>
        <v>26</v>
      </c>
      <c r="Q866" t="str">
        <f>IFERROR(INDEX(リスト!$AH:$AH,MATCH($J866,リスト!$AG:$AG,0)),"")</f>
        <v>JPN</v>
      </c>
      <c r="R866" s="118" t="str">
        <f>IF($B866="","",TEXT(RIGHT($E866,6)*1000+COUNTIF($E$2:$E866,$E866),"000000000"))</f>
        <v>070331001</v>
      </c>
    </row>
    <row r="867" spans="1:18" customFormat="1" x14ac:dyDescent="0.45">
      <c r="A867" t="s">
        <v>211</v>
      </c>
      <c r="B867">
        <v>866</v>
      </c>
      <c r="C867" t="s">
        <v>3564</v>
      </c>
      <c r="D867" t="s">
        <v>3565</v>
      </c>
      <c r="E867">
        <v>20060309</v>
      </c>
      <c r="F867">
        <v>3</v>
      </c>
      <c r="G867" t="s">
        <v>5105</v>
      </c>
      <c r="H867" s="2" t="s">
        <v>331</v>
      </c>
      <c r="I867" t="s">
        <v>122</v>
      </c>
      <c r="J867" t="s">
        <v>6497</v>
      </c>
      <c r="L867">
        <f>IFERROR(INDEX(所属情報!$E:$E,MATCH(男子登録情報!A867,所属情報!$A:$A,0)),"")</f>
        <v>492522</v>
      </c>
      <c r="M867" t="str">
        <f t="shared" si="39"/>
        <v>打田　悠真 (3)</v>
      </c>
      <c r="N867" t="str">
        <f t="shared" si="40"/>
        <v>ｳﾁﾀﾞ ﾕｳﾏ</v>
      </c>
      <c r="O867" t="str">
        <f t="shared" si="41"/>
        <v>UCHIDA Yuma (06)</v>
      </c>
      <c r="P867">
        <f>IFERROR(INDEX(リスト!$AE:$AE,MATCH($G867,リスト!$AD:$AD,0)),"")</f>
        <v>24</v>
      </c>
      <c r="Q867" t="str">
        <f>IFERROR(INDEX(リスト!$AH:$AH,MATCH($J867,リスト!$AG:$AG,0)),"")</f>
        <v>JPN</v>
      </c>
      <c r="R867" s="118" t="str">
        <f>IF($B867="","",TEXT(RIGHT($E867,6)*1000+COUNTIF($E$2:$E867,$E867),"000000000"))</f>
        <v>060309001</v>
      </c>
    </row>
    <row r="868" spans="1:18" customFormat="1" x14ac:dyDescent="0.45">
      <c r="A868" t="s">
        <v>211</v>
      </c>
      <c r="B868">
        <v>867</v>
      </c>
      <c r="C868" t="s">
        <v>3566</v>
      </c>
      <c r="D868" t="s">
        <v>3567</v>
      </c>
      <c r="E868">
        <v>20061008</v>
      </c>
      <c r="F868">
        <v>2</v>
      </c>
      <c r="G868" t="s">
        <v>4989</v>
      </c>
      <c r="H868" s="2" t="s">
        <v>472</v>
      </c>
      <c r="I868" t="s">
        <v>4684</v>
      </c>
      <c r="J868" t="s">
        <v>6497</v>
      </c>
      <c r="L868">
        <f>IFERROR(INDEX(所属情報!$E:$E,MATCH(男子登録情報!A868,所属情報!$A:$A,0)),"")</f>
        <v>492522</v>
      </c>
      <c r="M868" t="str">
        <f t="shared" si="39"/>
        <v>大橋　透綺 (2)</v>
      </c>
      <c r="N868" t="str">
        <f t="shared" si="40"/>
        <v>ｵｵﾊｼ ﾄｷ</v>
      </c>
      <c r="O868" t="str">
        <f t="shared" si="41"/>
        <v>OHASHI Toki (06)</v>
      </c>
      <c r="P868">
        <f>IFERROR(INDEX(リスト!$AE:$AE,MATCH($G868,リスト!$AD:$AD,0)),"")</f>
        <v>25</v>
      </c>
      <c r="Q868" t="str">
        <f>IFERROR(INDEX(リスト!$AH:$AH,MATCH($J868,リスト!$AG:$AG,0)),"")</f>
        <v>JPN</v>
      </c>
      <c r="R868" s="118" t="str">
        <f>IF($B868="","",TEXT(RIGHT($E868,6)*1000+COUNTIF($E$2:$E868,$E868),"000000000"))</f>
        <v>061008002</v>
      </c>
    </row>
    <row r="869" spans="1:18" customFormat="1" x14ac:dyDescent="0.45">
      <c r="A869" t="s">
        <v>211</v>
      </c>
      <c r="B869">
        <v>868</v>
      </c>
      <c r="C869" t="s">
        <v>3568</v>
      </c>
      <c r="D869" t="s">
        <v>3569</v>
      </c>
      <c r="E869">
        <v>20050927</v>
      </c>
      <c r="F869">
        <v>3</v>
      </c>
      <c r="G869" t="s">
        <v>4989</v>
      </c>
      <c r="H869" s="2" t="s">
        <v>29</v>
      </c>
      <c r="I869" t="s">
        <v>3061</v>
      </c>
      <c r="J869" t="s">
        <v>6497</v>
      </c>
      <c r="L869">
        <f>IFERROR(INDEX(所属情報!$E:$E,MATCH(男子登録情報!A869,所属情報!$A:$A,0)),"")</f>
        <v>492522</v>
      </c>
      <c r="M869" t="str">
        <f t="shared" si="39"/>
        <v>岡田　碧伊 (3)</v>
      </c>
      <c r="N869" t="str">
        <f t="shared" si="40"/>
        <v>ｵｶﾀﾞ ｱｵｲ</v>
      </c>
      <c r="O869" t="str">
        <f t="shared" si="41"/>
        <v>OKADA Aoi (05)</v>
      </c>
      <c r="P869">
        <f>IFERROR(INDEX(リスト!$AE:$AE,MATCH($G869,リスト!$AD:$AD,0)),"")</f>
        <v>25</v>
      </c>
      <c r="Q869" t="str">
        <f>IFERROR(INDEX(リスト!$AH:$AH,MATCH($J869,リスト!$AG:$AG,0)),"")</f>
        <v>JPN</v>
      </c>
      <c r="R869" s="118" t="str">
        <f>IF($B869="","",TEXT(RIGHT($E869,6)*1000+COUNTIF($E$2:$E869,$E869),"000000000"))</f>
        <v>050927001</v>
      </c>
    </row>
    <row r="870" spans="1:18" customFormat="1" x14ac:dyDescent="0.45">
      <c r="A870" t="s">
        <v>211</v>
      </c>
      <c r="B870">
        <v>869</v>
      </c>
      <c r="C870" t="s">
        <v>3570</v>
      </c>
      <c r="D870" t="s">
        <v>3571</v>
      </c>
      <c r="E870">
        <v>20051125</v>
      </c>
      <c r="F870">
        <v>3</v>
      </c>
      <c r="G870" t="s">
        <v>4989</v>
      </c>
      <c r="H870" s="2" t="s">
        <v>1899</v>
      </c>
      <c r="I870" t="s">
        <v>4685</v>
      </c>
      <c r="J870" t="s">
        <v>6497</v>
      </c>
      <c r="L870">
        <f>IFERROR(INDEX(所属情報!$E:$E,MATCH(男子登録情報!A870,所属情報!$A:$A,0)),"")</f>
        <v>492522</v>
      </c>
      <c r="M870" t="str">
        <f t="shared" si="39"/>
        <v>尾形　成梧 (3)</v>
      </c>
      <c r="N870" t="str">
        <f t="shared" si="40"/>
        <v>ｵｶﾞﾀ ｾｲｺﾞ</v>
      </c>
      <c r="O870" t="str">
        <f t="shared" si="41"/>
        <v>OGATA Seigo (05)</v>
      </c>
      <c r="P870">
        <f>IFERROR(INDEX(リスト!$AE:$AE,MATCH($G870,リスト!$AD:$AD,0)),"")</f>
        <v>25</v>
      </c>
      <c r="Q870" t="str">
        <f>IFERROR(INDEX(リスト!$AH:$AH,MATCH($J870,リスト!$AG:$AG,0)),"")</f>
        <v>JPN</v>
      </c>
      <c r="R870" s="118" t="str">
        <f>IF($B870="","",TEXT(RIGHT($E870,6)*1000+COUNTIF($E$2:$E870,$E870),"000000000"))</f>
        <v>051125001</v>
      </c>
    </row>
    <row r="871" spans="1:18" customFormat="1" x14ac:dyDescent="0.45">
      <c r="A871" t="s">
        <v>211</v>
      </c>
      <c r="B871">
        <v>870</v>
      </c>
      <c r="C871" t="s">
        <v>725</v>
      </c>
      <c r="D871" t="s">
        <v>726</v>
      </c>
      <c r="E871">
        <v>20020403</v>
      </c>
      <c r="F871" t="s">
        <v>381</v>
      </c>
      <c r="G871" t="s">
        <v>5202</v>
      </c>
      <c r="H871" s="2" t="s">
        <v>727</v>
      </c>
      <c r="I871" t="s">
        <v>228</v>
      </c>
      <c r="J871" t="s">
        <v>6497</v>
      </c>
      <c r="L871">
        <f>IFERROR(INDEX(所属情報!$E:$E,MATCH(男子登録情報!A871,所属情報!$A:$A,0)),"")</f>
        <v>492522</v>
      </c>
      <c r="M871" t="str">
        <f t="shared" si="39"/>
        <v>奥谷　俊介 (M2)</v>
      </c>
      <c r="N871" t="str">
        <f t="shared" si="40"/>
        <v>ｵｸﾀﾆ ｼｭﾝｽｹ</v>
      </c>
      <c r="O871" t="str">
        <f t="shared" si="41"/>
        <v>OKUTANI Shunsuke (02)</v>
      </c>
      <c r="P871">
        <f>IFERROR(INDEX(リスト!$AE:$AE,MATCH($G871,リスト!$AD:$AD,0)),"")</f>
        <v>31</v>
      </c>
      <c r="Q871" t="str">
        <f>IFERROR(INDEX(リスト!$AH:$AH,MATCH($J871,リスト!$AG:$AG,0)),"")</f>
        <v>JPN</v>
      </c>
      <c r="R871" s="118" t="str">
        <f>IF($B871="","",TEXT(RIGHT($E871,6)*1000+COUNTIF($E$2:$E871,$E871),"000000000"))</f>
        <v>020403002</v>
      </c>
    </row>
    <row r="872" spans="1:18" customFormat="1" x14ac:dyDescent="0.45">
      <c r="A872" t="s">
        <v>211</v>
      </c>
      <c r="B872">
        <v>871</v>
      </c>
      <c r="C872" t="s">
        <v>1509</v>
      </c>
      <c r="D872" t="s">
        <v>1510</v>
      </c>
      <c r="E872">
        <v>20040608</v>
      </c>
      <c r="F872">
        <v>4</v>
      </c>
      <c r="G872" t="s">
        <v>4989</v>
      </c>
      <c r="H872" s="2" t="s">
        <v>368</v>
      </c>
      <c r="I872" t="s">
        <v>53</v>
      </c>
      <c r="J872" t="s">
        <v>6497</v>
      </c>
      <c r="L872">
        <f>IFERROR(INDEX(所属情報!$E:$E,MATCH(男子登録情報!A872,所属情報!$A:$A,0)),"")</f>
        <v>492522</v>
      </c>
      <c r="M872" t="str">
        <f t="shared" si="39"/>
        <v>奥村　航貴 (4)</v>
      </c>
      <c r="N872" t="str">
        <f t="shared" si="40"/>
        <v>ｵｸﾑﾗ ｺｳｷ</v>
      </c>
      <c r="O872" t="str">
        <f t="shared" si="41"/>
        <v>OKUMURA Koki (04)</v>
      </c>
      <c r="P872">
        <f>IFERROR(INDEX(リスト!$AE:$AE,MATCH($G872,リスト!$AD:$AD,0)),"")</f>
        <v>25</v>
      </c>
      <c r="Q872" t="str">
        <f>IFERROR(INDEX(リスト!$AH:$AH,MATCH($J872,リスト!$AG:$AG,0)),"")</f>
        <v>JPN</v>
      </c>
      <c r="R872" s="118" t="str">
        <f>IF($B872="","",TEXT(RIGHT($E872,6)*1000+COUNTIF($E$2:$E872,$E872),"000000000"))</f>
        <v>040608001</v>
      </c>
    </row>
    <row r="873" spans="1:18" customFormat="1" x14ac:dyDescent="0.45">
      <c r="A873" t="s">
        <v>211</v>
      </c>
      <c r="B873">
        <v>872</v>
      </c>
      <c r="C873" t="s">
        <v>1488</v>
      </c>
      <c r="D873" t="s">
        <v>1489</v>
      </c>
      <c r="E873">
        <v>20040519</v>
      </c>
      <c r="F873">
        <v>4</v>
      </c>
      <c r="G873" t="s">
        <v>4989</v>
      </c>
      <c r="H873" s="2" t="s">
        <v>1490</v>
      </c>
      <c r="I873" t="s">
        <v>332</v>
      </c>
      <c r="J873" t="s">
        <v>6497</v>
      </c>
      <c r="L873">
        <f>IFERROR(INDEX(所属情報!$E:$E,MATCH(男子登録情報!A873,所属情報!$A:$A,0)),"")</f>
        <v>492522</v>
      </c>
      <c r="M873" t="str">
        <f t="shared" si="39"/>
        <v>貝崎　渉 (4)</v>
      </c>
      <c r="N873" t="str">
        <f t="shared" si="40"/>
        <v>ｶｲｻﾞｷ ﾜﾀﾙ</v>
      </c>
      <c r="O873" t="str">
        <f t="shared" si="41"/>
        <v>KAIZAKI Wataru (04)</v>
      </c>
      <c r="P873">
        <f>IFERROR(INDEX(リスト!$AE:$AE,MATCH($G873,リスト!$AD:$AD,0)),"")</f>
        <v>25</v>
      </c>
      <c r="Q873" t="str">
        <f>IFERROR(INDEX(リスト!$AH:$AH,MATCH($J873,リスト!$AG:$AG,0)),"")</f>
        <v>JPN</v>
      </c>
      <c r="R873" s="118" t="str">
        <f>IF($B873="","",TEXT(RIGHT($E873,6)*1000+COUNTIF($E$2:$E873,$E873),"000000000"))</f>
        <v>040519004</v>
      </c>
    </row>
    <row r="874" spans="1:18" customFormat="1" x14ac:dyDescent="0.45">
      <c r="A874" t="s">
        <v>211</v>
      </c>
      <c r="B874">
        <v>873</v>
      </c>
      <c r="C874" t="s">
        <v>1458</v>
      </c>
      <c r="D874" t="s">
        <v>1459</v>
      </c>
      <c r="E874">
        <v>20040105</v>
      </c>
      <c r="F874" t="s">
        <v>140</v>
      </c>
      <c r="G874" t="s">
        <v>4982</v>
      </c>
      <c r="H874" s="2" t="s">
        <v>299</v>
      </c>
      <c r="I874" t="s">
        <v>449</v>
      </c>
      <c r="J874" t="s">
        <v>6497</v>
      </c>
      <c r="L874">
        <f>IFERROR(INDEX(所属情報!$E:$E,MATCH(男子登録情報!A874,所属情報!$A:$A,0)),"")</f>
        <v>492522</v>
      </c>
      <c r="M874" t="str">
        <f t="shared" si="39"/>
        <v>片岡　大輔 (M1)</v>
      </c>
      <c r="N874" t="str">
        <f t="shared" si="40"/>
        <v>ｶﾀｵｶ ﾀﾞｲｽｹ</v>
      </c>
      <c r="O874" t="str">
        <f t="shared" si="41"/>
        <v>KATAOKA Daisuke (04)</v>
      </c>
      <c r="P874">
        <f>IFERROR(INDEX(リスト!$AE:$AE,MATCH($G874,リスト!$AD:$AD,0)),"")</f>
        <v>26</v>
      </c>
      <c r="Q874" t="str">
        <f>IFERROR(INDEX(リスト!$AH:$AH,MATCH($J874,リスト!$AG:$AG,0)),"")</f>
        <v>JPN</v>
      </c>
      <c r="R874" s="118" t="str">
        <f>IF($B874="","",TEXT(RIGHT($E874,6)*1000+COUNTIF($E$2:$E874,$E874),"000000000"))</f>
        <v>040105001</v>
      </c>
    </row>
    <row r="875" spans="1:18" customFormat="1" x14ac:dyDescent="0.45">
      <c r="A875" t="s">
        <v>211</v>
      </c>
      <c r="B875">
        <v>874</v>
      </c>
      <c r="C875" t="s">
        <v>1486</v>
      </c>
      <c r="D875" t="s">
        <v>1487</v>
      </c>
      <c r="E875">
        <v>20040414</v>
      </c>
      <c r="F875">
        <v>4</v>
      </c>
      <c r="G875" t="s">
        <v>4979</v>
      </c>
      <c r="H875" s="2" t="s">
        <v>213</v>
      </c>
      <c r="I875" t="s">
        <v>175</v>
      </c>
      <c r="J875" t="s">
        <v>6497</v>
      </c>
      <c r="L875">
        <f>IFERROR(INDEX(所属情報!$E:$E,MATCH(男子登録情報!A875,所属情報!$A:$A,0)),"")</f>
        <v>492522</v>
      </c>
      <c r="M875" t="str">
        <f t="shared" si="39"/>
        <v>門田　大樹 (4)</v>
      </c>
      <c r="N875" t="str">
        <f t="shared" si="40"/>
        <v>ｶﾄﾞﾀ ﾀﾞｲｷ</v>
      </c>
      <c r="O875" t="str">
        <f t="shared" si="41"/>
        <v>KADOTA Daiki (04)</v>
      </c>
      <c r="P875">
        <f>IFERROR(INDEX(リスト!$AE:$AE,MATCH($G875,リスト!$AD:$AD,0)),"")</f>
        <v>29</v>
      </c>
      <c r="Q875" t="str">
        <f>IFERROR(INDEX(リスト!$AH:$AH,MATCH($J875,リスト!$AG:$AG,0)),"")</f>
        <v>JPN</v>
      </c>
      <c r="R875" s="118" t="str">
        <f>IF($B875="","",TEXT(RIGHT($E875,6)*1000+COUNTIF($E$2:$E875,$E875),"000000000"))</f>
        <v>040414001</v>
      </c>
    </row>
    <row r="876" spans="1:18" customFormat="1" x14ac:dyDescent="0.45">
      <c r="A876" t="s">
        <v>211</v>
      </c>
      <c r="B876">
        <v>875</v>
      </c>
      <c r="C876" t="s">
        <v>3572</v>
      </c>
      <c r="D876" t="s">
        <v>3573</v>
      </c>
      <c r="E876">
        <v>20060419</v>
      </c>
      <c r="F876">
        <v>2</v>
      </c>
      <c r="G876" t="s">
        <v>4989</v>
      </c>
      <c r="H876" s="2" t="s">
        <v>4686</v>
      </c>
      <c r="I876" t="s">
        <v>110</v>
      </c>
      <c r="J876" t="s">
        <v>6497</v>
      </c>
      <c r="L876">
        <f>IFERROR(INDEX(所属情報!$E:$E,MATCH(男子登録情報!A876,所属情報!$A:$A,0)),"")</f>
        <v>492522</v>
      </c>
      <c r="M876" t="str">
        <f t="shared" si="39"/>
        <v>亀井　和希 (2)</v>
      </c>
      <c r="N876" t="str">
        <f t="shared" si="40"/>
        <v>ｶﾒｲ ｶｽﾞｷ</v>
      </c>
      <c r="O876" t="str">
        <f t="shared" si="41"/>
        <v>KAMEI Kazuki (06)</v>
      </c>
      <c r="P876">
        <f>IFERROR(INDEX(リスト!$AE:$AE,MATCH($G876,リスト!$AD:$AD,0)),"")</f>
        <v>25</v>
      </c>
      <c r="Q876" t="str">
        <f>IFERROR(INDEX(リスト!$AH:$AH,MATCH($J876,リスト!$AG:$AG,0)),"")</f>
        <v>JPN</v>
      </c>
      <c r="R876" s="118" t="str">
        <f>IF($B876="","",TEXT(RIGHT($E876,6)*1000+COUNTIF($E$2:$E876,$E876),"000000000"))</f>
        <v>060419003</v>
      </c>
    </row>
    <row r="877" spans="1:18" customFormat="1" x14ac:dyDescent="0.45">
      <c r="A877" t="s">
        <v>211</v>
      </c>
      <c r="B877">
        <v>876</v>
      </c>
      <c r="C877" t="s">
        <v>3574</v>
      </c>
      <c r="D877" t="s">
        <v>3575</v>
      </c>
      <c r="E877">
        <v>20060831</v>
      </c>
      <c r="F877">
        <v>2</v>
      </c>
      <c r="G877" t="s">
        <v>4982</v>
      </c>
      <c r="H877" s="2" t="s">
        <v>4687</v>
      </c>
      <c r="I877" t="s">
        <v>252</v>
      </c>
      <c r="J877" t="s">
        <v>6497</v>
      </c>
      <c r="L877">
        <f>IFERROR(INDEX(所属情報!$E:$E,MATCH(男子登録情報!A877,所属情報!$A:$A,0)),"")</f>
        <v>492522</v>
      </c>
      <c r="M877" t="str">
        <f t="shared" si="39"/>
        <v>仮屋薗　漣 (2)</v>
      </c>
      <c r="N877" t="str">
        <f t="shared" si="40"/>
        <v>ｶﾘﾔｿﾞﾉ ﾚﾝ</v>
      </c>
      <c r="O877" t="str">
        <f t="shared" si="41"/>
        <v>KARIYAZONO Ren (06)</v>
      </c>
      <c r="P877">
        <f>IFERROR(INDEX(リスト!$AE:$AE,MATCH($G877,リスト!$AD:$AD,0)),"")</f>
        <v>26</v>
      </c>
      <c r="Q877" t="str">
        <f>IFERROR(INDEX(リスト!$AH:$AH,MATCH($J877,リスト!$AG:$AG,0)),"")</f>
        <v>JPN</v>
      </c>
      <c r="R877" s="118" t="str">
        <f>IF($B877="","",TEXT(RIGHT($E877,6)*1000+COUNTIF($E$2:$E877,$E877),"000000000"))</f>
        <v>060831002</v>
      </c>
    </row>
    <row r="878" spans="1:18" customFormat="1" x14ac:dyDescent="0.45">
      <c r="A878" t="s">
        <v>211</v>
      </c>
      <c r="B878">
        <v>877</v>
      </c>
      <c r="C878" t="s">
        <v>3576</v>
      </c>
      <c r="D878" t="s">
        <v>3577</v>
      </c>
      <c r="E878">
        <v>20051231</v>
      </c>
      <c r="F878">
        <v>3</v>
      </c>
      <c r="G878" t="s">
        <v>4982</v>
      </c>
      <c r="H878" s="2" t="s">
        <v>745</v>
      </c>
      <c r="I878" t="s">
        <v>40</v>
      </c>
      <c r="J878" t="s">
        <v>6497</v>
      </c>
      <c r="L878">
        <f>IFERROR(INDEX(所属情報!$E:$E,MATCH(男子登録情報!A878,所属情報!$A:$A,0)),"")</f>
        <v>492522</v>
      </c>
      <c r="M878" t="str">
        <f t="shared" si="39"/>
        <v>川邉　勝哉 (3)</v>
      </c>
      <c r="N878" t="str">
        <f t="shared" si="40"/>
        <v>ｶﾜﾍﾞ ﾏｻﾔ</v>
      </c>
      <c r="O878" t="str">
        <f t="shared" si="41"/>
        <v>KAWABE Masaya (05)</v>
      </c>
      <c r="P878">
        <f>IFERROR(INDEX(リスト!$AE:$AE,MATCH($G878,リスト!$AD:$AD,0)),"")</f>
        <v>26</v>
      </c>
      <c r="Q878" t="str">
        <f>IFERROR(INDEX(リスト!$AH:$AH,MATCH($J878,リスト!$AG:$AG,0)),"")</f>
        <v>JPN</v>
      </c>
      <c r="R878" s="118" t="str">
        <f>IF($B878="","",TEXT(RIGHT($E878,6)*1000+COUNTIF($E$2:$E878,$E878),"000000000"))</f>
        <v>051231001</v>
      </c>
    </row>
    <row r="879" spans="1:18" customFormat="1" x14ac:dyDescent="0.45">
      <c r="A879" t="s">
        <v>211</v>
      </c>
      <c r="B879">
        <v>878</v>
      </c>
      <c r="C879" t="s">
        <v>5554</v>
      </c>
      <c r="D879" t="s">
        <v>3578</v>
      </c>
      <c r="E879">
        <v>20060121</v>
      </c>
      <c r="F879">
        <v>3</v>
      </c>
      <c r="G879" t="s">
        <v>4982</v>
      </c>
      <c r="H879" s="2" t="s">
        <v>425</v>
      </c>
      <c r="I879" t="s">
        <v>225</v>
      </c>
      <c r="J879" t="s">
        <v>6497</v>
      </c>
      <c r="L879">
        <f>IFERROR(INDEX(所属情報!$E:$E,MATCH(男子登録情報!A879,所属情報!$A:$A,0)),"")</f>
        <v>492522</v>
      </c>
      <c r="M879" t="str">
        <f t="shared" si="39"/>
        <v>菅野　裕士 (3)</v>
      </c>
      <c r="N879" t="str">
        <f t="shared" si="40"/>
        <v>ｶﾝﾉ ﾕｳｼﾞ</v>
      </c>
      <c r="O879" t="str">
        <f t="shared" si="41"/>
        <v>KANNO Yuji (06)</v>
      </c>
      <c r="P879">
        <f>IFERROR(INDEX(リスト!$AE:$AE,MATCH($G879,リスト!$AD:$AD,0)),"")</f>
        <v>26</v>
      </c>
      <c r="Q879" t="str">
        <f>IFERROR(INDEX(リスト!$AH:$AH,MATCH($J879,リスト!$AG:$AG,0)),"")</f>
        <v>JPN</v>
      </c>
      <c r="R879" s="118" t="str">
        <f>IF($B879="","",TEXT(RIGHT($E879,6)*1000+COUNTIF($E$2:$E879,$E879),"000000000"))</f>
        <v>060121001</v>
      </c>
    </row>
    <row r="880" spans="1:18" customFormat="1" x14ac:dyDescent="0.45">
      <c r="A880" t="s">
        <v>211</v>
      </c>
      <c r="B880">
        <v>879</v>
      </c>
      <c r="C880" t="s">
        <v>3579</v>
      </c>
      <c r="D880" t="s">
        <v>3580</v>
      </c>
      <c r="E880">
        <v>20060221</v>
      </c>
      <c r="F880">
        <v>3</v>
      </c>
      <c r="G880" t="s">
        <v>4989</v>
      </c>
      <c r="H880" s="2" t="s">
        <v>4688</v>
      </c>
      <c r="I880" t="s">
        <v>1838</v>
      </c>
      <c r="J880" t="s">
        <v>6497</v>
      </c>
      <c r="L880">
        <f>IFERROR(INDEX(所属情報!$E:$E,MATCH(男子登録情報!A880,所属情報!$A:$A,0)),"")</f>
        <v>492522</v>
      </c>
      <c r="M880" t="str">
        <f t="shared" si="39"/>
        <v>岸村　心渉 (3)</v>
      </c>
      <c r="N880" t="str">
        <f t="shared" si="40"/>
        <v>ｷｼﾑﾗ ｱｲﾙ</v>
      </c>
      <c r="O880" t="str">
        <f t="shared" si="41"/>
        <v>KISHIMURA Airu (06)</v>
      </c>
      <c r="P880">
        <f>IFERROR(INDEX(リスト!$AE:$AE,MATCH($G880,リスト!$AD:$AD,0)),"")</f>
        <v>25</v>
      </c>
      <c r="Q880" t="str">
        <f>IFERROR(INDEX(リスト!$AH:$AH,MATCH($J880,リスト!$AG:$AG,0)),"")</f>
        <v>JPN</v>
      </c>
      <c r="R880" s="118" t="str">
        <f>IF($B880="","",TEXT(RIGHT($E880,6)*1000+COUNTIF($E$2:$E880,$E880),"000000000"))</f>
        <v>060221001</v>
      </c>
    </row>
    <row r="881" spans="1:18" customFormat="1" x14ac:dyDescent="0.45">
      <c r="A881" t="s">
        <v>211</v>
      </c>
      <c r="B881">
        <v>880</v>
      </c>
      <c r="C881" t="s">
        <v>3581</v>
      </c>
      <c r="D881" t="s">
        <v>3582</v>
      </c>
      <c r="E881">
        <v>20061214</v>
      </c>
      <c r="F881">
        <v>2</v>
      </c>
      <c r="G881" t="s">
        <v>4982</v>
      </c>
      <c r="H881" s="2" t="s">
        <v>48</v>
      </c>
      <c r="I881" t="s">
        <v>7089</v>
      </c>
      <c r="J881" t="s">
        <v>6497</v>
      </c>
      <c r="L881">
        <f>IFERROR(INDEX(所属情報!$E:$E,MATCH(男子登録情報!A881,所属情報!$A:$A,0)),"")</f>
        <v>492522</v>
      </c>
      <c r="M881" t="str">
        <f t="shared" si="39"/>
        <v>北村　淳之佑 (2)</v>
      </c>
      <c r="N881" t="str">
        <f t="shared" si="40"/>
        <v>ｷﾀﾑﾗ ｼﾞｭﾝﾉｽｹ</v>
      </c>
      <c r="O881" t="str">
        <f t="shared" si="41"/>
        <v>KITAMURA Junnosuke (06)</v>
      </c>
      <c r="P881">
        <f>IFERROR(INDEX(リスト!$AE:$AE,MATCH($G881,リスト!$AD:$AD,0)),"")</f>
        <v>26</v>
      </c>
      <c r="Q881" t="str">
        <f>IFERROR(INDEX(リスト!$AH:$AH,MATCH($J881,リスト!$AG:$AG,0)),"")</f>
        <v>JPN</v>
      </c>
      <c r="R881" s="118" t="str">
        <f>IF($B881="","",TEXT(RIGHT($E881,6)*1000+COUNTIF($E$2:$E881,$E881),"000000000"))</f>
        <v>061214001</v>
      </c>
    </row>
    <row r="882" spans="1:18" customFormat="1" x14ac:dyDescent="0.45">
      <c r="A882" t="s">
        <v>211</v>
      </c>
      <c r="B882">
        <v>881</v>
      </c>
      <c r="C882" t="s">
        <v>3583</v>
      </c>
      <c r="D882" t="s">
        <v>3584</v>
      </c>
      <c r="E882">
        <v>20060226</v>
      </c>
      <c r="F882">
        <v>3</v>
      </c>
      <c r="G882" t="s">
        <v>4999</v>
      </c>
      <c r="H882" s="2" t="s">
        <v>4689</v>
      </c>
      <c r="I882" t="s">
        <v>90</v>
      </c>
      <c r="J882" t="s">
        <v>6497</v>
      </c>
      <c r="L882">
        <f>IFERROR(INDEX(所属情報!$E:$E,MATCH(男子登録情報!A882,所属情報!$A:$A,0)),"")</f>
        <v>492522</v>
      </c>
      <c r="M882" t="str">
        <f t="shared" si="39"/>
        <v>木内　翔梧 (3)</v>
      </c>
      <c r="N882" t="str">
        <f t="shared" si="40"/>
        <v>ｷﾉｳﾁ ｼｮｳｺﾞ</v>
      </c>
      <c r="O882" t="str">
        <f t="shared" si="41"/>
        <v>KINOUCHI Shogo (06)</v>
      </c>
      <c r="P882">
        <f>IFERROR(INDEX(リスト!$AE:$AE,MATCH($G882,リスト!$AD:$AD,0)),"")</f>
        <v>36</v>
      </c>
      <c r="Q882" t="str">
        <f>IFERROR(INDEX(リスト!$AH:$AH,MATCH($J882,リスト!$AG:$AG,0)),"")</f>
        <v>JPN</v>
      </c>
      <c r="R882" s="118" t="str">
        <f>IF($B882="","",TEXT(RIGHT($E882,6)*1000+COUNTIF($E$2:$E882,$E882),"000000000"))</f>
        <v>060226001</v>
      </c>
    </row>
    <row r="883" spans="1:18" customFormat="1" x14ac:dyDescent="0.45">
      <c r="A883" t="s">
        <v>211</v>
      </c>
      <c r="B883">
        <v>882</v>
      </c>
      <c r="C883" t="s">
        <v>3585</v>
      </c>
      <c r="D883" t="s">
        <v>3586</v>
      </c>
      <c r="E883">
        <v>20060418</v>
      </c>
      <c r="F883">
        <v>2</v>
      </c>
      <c r="G883" t="s">
        <v>5031</v>
      </c>
      <c r="H883" s="2" t="s">
        <v>316</v>
      </c>
      <c r="I883" t="s">
        <v>148</v>
      </c>
      <c r="J883" t="s">
        <v>6497</v>
      </c>
      <c r="L883">
        <f>IFERROR(INDEX(所属情報!$E:$E,MATCH(男子登録情報!A883,所属情報!$A:$A,0)),"")</f>
        <v>492522</v>
      </c>
      <c r="M883" t="str">
        <f t="shared" si="39"/>
        <v>木下　凱斗 (2)</v>
      </c>
      <c r="N883" t="str">
        <f t="shared" si="40"/>
        <v>ｷﾉｼﾀ ｶｲﾄ</v>
      </c>
      <c r="O883" t="str">
        <f t="shared" si="41"/>
        <v>KINOSHITA Kaito (06)</v>
      </c>
      <c r="P883">
        <f>IFERROR(INDEX(リスト!$AE:$AE,MATCH($G883,リスト!$AD:$AD,0)),"")</f>
        <v>37</v>
      </c>
      <c r="Q883" t="str">
        <f>IFERROR(INDEX(リスト!$AH:$AH,MATCH($J883,リスト!$AG:$AG,0)),"")</f>
        <v>JPN</v>
      </c>
      <c r="R883" s="118" t="str">
        <f>IF($B883="","",TEXT(RIGHT($E883,6)*1000+COUNTIF($E$2:$E883,$E883),"000000000"))</f>
        <v>060418003</v>
      </c>
    </row>
    <row r="884" spans="1:18" customFormat="1" x14ac:dyDescent="0.45">
      <c r="A884" t="s">
        <v>211</v>
      </c>
      <c r="B884">
        <v>883</v>
      </c>
      <c r="C884" t="s">
        <v>3587</v>
      </c>
      <c r="D884" t="s">
        <v>1529</v>
      </c>
      <c r="E884">
        <v>20070129</v>
      </c>
      <c r="F884">
        <v>2</v>
      </c>
      <c r="G884" t="s">
        <v>4982</v>
      </c>
      <c r="H884" s="2" t="s">
        <v>316</v>
      </c>
      <c r="I884" t="s">
        <v>236</v>
      </c>
      <c r="J884" t="s">
        <v>6497</v>
      </c>
      <c r="L884">
        <f>IFERROR(INDEX(所属情報!$E:$E,MATCH(男子登録情報!A884,所属情報!$A:$A,0)),"")</f>
        <v>492522</v>
      </c>
      <c r="M884" t="str">
        <f t="shared" si="39"/>
        <v>木下　泰成 (2)</v>
      </c>
      <c r="N884" t="str">
        <f t="shared" si="40"/>
        <v>ｷﾉｼﾀ ﾀｲｾｲ</v>
      </c>
      <c r="O884" t="str">
        <f t="shared" si="41"/>
        <v>KINOSHITA Taisei (07)</v>
      </c>
      <c r="P884">
        <f>IFERROR(INDEX(リスト!$AE:$AE,MATCH($G884,リスト!$AD:$AD,0)),"")</f>
        <v>26</v>
      </c>
      <c r="Q884" t="str">
        <f>IFERROR(INDEX(リスト!$AH:$AH,MATCH($J884,リスト!$AG:$AG,0)),"")</f>
        <v>JPN</v>
      </c>
      <c r="R884" s="118" t="str">
        <f>IF($B884="","",TEXT(RIGHT($E884,6)*1000+COUNTIF($E$2:$E884,$E884),"000000000"))</f>
        <v>070129001</v>
      </c>
    </row>
    <row r="885" spans="1:18" customFormat="1" x14ac:dyDescent="0.45">
      <c r="A885" t="s">
        <v>211</v>
      </c>
      <c r="B885">
        <v>884</v>
      </c>
      <c r="C885" t="s">
        <v>3588</v>
      </c>
      <c r="D885" t="s">
        <v>3589</v>
      </c>
      <c r="E885">
        <v>20060516</v>
      </c>
      <c r="F885">
        <v>2</v>
      </c>
      <c r="G885" t="s">
        <v>4989</v>
      </c>
      <c r="H885" s="2" t="s">
        <v>164</v>
      </c>
      <c r="I885" t="s">
        <v>265</v>
      </c>
      <c r="J885" t="s">
        <v>6497</v>
      </c>
      <c r="L885">
        <f>IFERROR(INDEX(所属情報!$E:$E,MATCH(男子登録情報!A885,所属情報!$A:$A,0)),"")</f>
        <v>492522</v>
      </c>
      <c r="M885" t="str">
        <f t="shared" si="39"/>
        <v>木村　和真 (2)</v>
      </c>
      <c r="N885" t="str">
        <f t="shared" si="40"/>
        <v>ｷﾑﾗ ｶｽﾞﾏ</v>
      </c>
      <c r="O885" t="str">
        <f t="shared" si="41"/>
        <v>KIMURA Kazuma (06)</v>
      </c>
      <c r="P885">
        <f>IFERROR(INDEX(リスト!$AE:$AE,MATCH($G885,リスト!$AD:$AD,0)),"")</f>
        <v>25</v>
      </c>
      <c r="Q885" t="str">
        <f>IFERROR(INDEX(リスト!$AH:$AH,MATCH($J885,リスト!$AG:$AG,0)),"")</f>
        <v>JPN</v>
      </c>
      <c r="R885" s="118" t="str">
        <f>IF($B885="","",TEXT(RIGHT($E885,6)*1000+COUNTIF($E$2:$E885,$E885),"000000000"))</f>
        <v>060516002</v>
      </c>
    </row>
    <row r="886" spans="1:18" customFormat="1" x14ac:dyDescent="0.45">
      <c r="A886" t="s">
        <v>211</v>
      </c>
      <c r="B886">
        <v>885</v>
      </c>
      <c r="C886" t="s">
        <v>1460</v>
      </c>
      <c r="D886" t="s">
        <v>1461</v>
      </c>
      <c r="E886">
        <v>20040107</v>
      </c>
      <c r="F886" t="s">
        <v>140</v>
      </c>
      <c r="G886" t="s">
        <v>4975</v>
      </c>
      <c r="H886" s="2" t="s">
        <v>1462</v>
      </c>
      <c r="I886" t="s">
        <v>357</v>
      </c>
      <c r="J886" t="s">
        <v>6497</v>
      </c>
      <c r="L886">
        <f>IFERROR(INDEX(所属情報!$E:$E,MATCH(男子登録情報!A886,所属情報!$A:$A,0)),"")</f>
        <v>492522</v>
      </c>
      <c r="M886" t="str">
        <f t="shared" si="39"/>
        <v>倉　凌雅 (M1)</v>
      </c>
      <c r="N886" t="str">
        <f t="shared" si="40"/>
        <v>ｸﾗ ﾘｮｳｶﾞ</v>
      </c>
      <c r="O886" t="str">
        <f t="shared" si="41"/>
        <v>KURA Ryoga (04)</v>
      </c>
      <c r="P886">
        <f>IFERROR(INDEX(リスト!$AE:$AE,MATCH($G886,リスト!$AD:$AD,0)),"")</f>
        <v>28</v>
      </c>
      <c r="Q886" t="str">
        <f>IFERROR(INDEX(リスト!$AH:$AH,MATCH($J886,リスト!$AG:$AG,0)),"")</f>
        <v>JPN</v>
      </c>
      <c r="R886" s="118" t="str">
        <f>IF($B886="","",TEXT(RIGHT($E886,6)*1000+COUNTIF($E$2:$E886,$E886),"000000000"))</f>
        <v>040107001</v>
      </c>
    </row>
    <row r="887" spans="1:18" customFormat="1" x14ac:dyDescent="0.45">
      <c r="A887" t="s">
        <v>211</v>
      </c>
      <c r="B887">
        <v>886</v>
      </c>
      <c r="C887" t="s">
        <v>5555</v>
      </c>
      <c r="D887" t="s">
        <v>3590</v>
      </c>
      <c r="E887">
        <v>20050510</v>
      </c>
      <c r="F887">
        <v>3</v>
      </c>
      <c r="G887" t="s">
        <v>4989</v>
      </c>
      <c r="H887" s="2" t="s">
        <v>426</v>
      </c>
      <c r="I887" t="s">
        <v>4690</v>
      </c>
      <c r="J887" t="s">
        <v>6497</v>
      </c>
      <c r="L887">
        <f>IFERROR(INDEX(所属情報!$E:$E,MATCH(男子登録情報!A887,所属情報!$A:$A,0)),"")</f>
        <v>492522</v>
      </c>
      <c r="M887" t="str">
        <f t="shared" si="39"/>
        <v>小西　一太朗 (3)</v>
      </c>
      <c r="N887" t="str">
        <f t="shared" si="40"/>
        <v>ｺﾆｼ ｲﾁﾀﾛｳ</v>
      </c>
      <c r="O887" t="str">
        <f t="shared" si="41"/>
        <v>KONISHI Ichitaro (05)</v>
      </c>
      <c r="P887">
        <f>IFERROR(INDEX(リスト!$AE:$AE,MATCH($G887,リスト!$AD:$AD,0)),"")</f>
        <v>25</v>
      </c>
      <c r="Q887" t="str">
        <f>IFERROR(INDEX(リスト!$AH:$AH,MATCH($J887,リスト!$AG:$AG,0)),"")</f>
        <v>JPN</v>
      </c>
      <c r="R887" s="118" t="str">
        <f>IF($B887="","",TEXT(RIGHT($E887,6)*1000+COUNTIF($E$2:$E887,$E887),"000000000"))</f>
        <v>050510001</v>
      </c>
    </row>
    <row r="888" spans="1:18" customFormat="1" x14ac:dyDescent="0.45">
      <c r="A888" t="s">
        <v>211</v>
      </c>
      <c r="B888">
        <v>887</v>
      </c>
      <c r="C888" t="s">
        <v>1513</v>
      </c>
      <c r="D888" t="s">
        <v>1514</v>
      </c>
      <c r="E888">
        <v>20041130</v>
      </c>
      <c r="F888">
        <v>4</v>
      </c>
      <c r="G888" t="s">
        <v>4989</v>
      </c>
      <c r="H888" s="2" t="s">
        <v>426</v>
      </c>
      <c r="I888" t="s">
        <v>201</v>
      </c>
      <c r="J888" t="s">
        <v>6497</v>
      </c>
      <c r="L888">
        <f>IFERROR(INDEX(所属情報!$E:$E,MATCH(男子登録情報!A888,所属情報!$A:$A,0)),"")</f>
        <v>492522</v>
      </c>
      <c r="M888" t="str">
        <f t="shared" si="39"/>
        <v>小西　遥斗 (4)</v>
      </c>
      <c r="N888" t="str">
        <f t="shared" si="40"/>
        <v>ｺﾆｼ ﾊﾙﾄ</v>
      </c>
      <c r="O888" t="str">
        <f t="shared" si="41"/>
        <v>KONISHI Haruto (04)</v>
      </c>
      <c r="P888">
        <f>IFERROR(INDEX(リスト!$AE:$AE,MATCH($G888,リスト!$AD:$AD,0)),"")</f>
        <v>25</v>
      </c>
      <c r="Q888" t="str">
        <f>IFERROR(INDEX(リスト!$AH:$AH,MATCH($J888,リスト!$AG:$AG,0)),"")</f>
        <v>JPN</v>
      </c>
      <c r="R888" s="118" t="str">
        <f>IF($B888="","",TEXT(RIGHT($E888,6)*1000+COUNTIF($E$2:$E888,$E888),"000000000"))</f>
        <v>041130001</v>
      </c>
    </row>
    <row r="889" spans="1:18" customFormat="1" x14ac:dyDescent="0.45">
      <c r="A889" t="s">
        <v>211</v>
      </c>
      <c r="B889">
        <v>888</v>
      </c>
      <c r="C889" t="s">
        <v>3591</v>
      </c>
      <c r="D889" t="s">
        <v>3592</v>
      </c>
      <c r="E889">
        <v>20050809</v>
      </c>
      <c r="F889">
        <v>3</v>
      </c>
      <c r="G889" t="s">
        <v>5093</v>
      </c>
      <c r="H889" s="2" t="s">
        <v>4691</v>
      </c>
      <c r="I889" t="s">
        <v>216</v>
      </c>
      <c r="J889" t="s">
        <v>6497</v>
      </c>
      <c r="L889">
        <f>IFERROR(INDEX(所属情報!$E:$E,MATCH(男子登録情報!A889,所属情報!$A:$A,0)),"")</f>
        <v>492522</v>
      </c>
      <c r="M889" t="str">
        <f t="shared" si="39"/>
        <v>小濱　颯真 (3)</v>
      </c>
      <c r="N889" t="str">
        <f t="shared" si="40"/>
        <v>ｺﾊﾏ ｿｳﾏ</v>
      </c>
      <c r="O889" t="str">
        <f t="shared" si="41"/>
        <v>KOHAMA Soma (05)</v>
      </c>
      <c r="P889">
        <f>IFERROR(INDEX(リスト!$AE:$AE,MATCH($G889,リスト!$AD:$AD,0)),"")</f>
        <v>45</v>
      </c>
      <c r="Q889" t="str">
        <f>IFERROR(INDEX(リスト!$AH:$AH,MATCH($J889,リスト!$AG:$AG,0)),"")</f>
        <v>JPN</v>
      </c>
      <c r="R889" s="118" t="str">
        <f>IF($B889="","",TEXT(RIGHT($E889,6)*1000+COUNTIF($E$2:$E889,$E889),"000000000"))</f>
        <v>050809001</v>
      </c>
    </row>
    <row r="890" spans="1:18" customFormat="1" x14ac:dyDescent="0.45">
      <c r="A890" t="s">
        <v>211</v>
      </c>
      <c r="B890">
        <v>889</v>
      </c>
      <c r="C890" t="s">
        <v>1517</v>
      </c>
      <c r="D890" t="s">
        <v>1518</v>
      </c>
      <c r="E890">
        <v>20050211</v>
      </c>
      <c r="F890">
        <v>4</v>
      </c>
      <c r="G890" t="s">
        <v>4988</v>
      </c>
      <c r="H890" s="2" t="s">
        <v>81</v>
      </c>
      <c r="I890" t="s">
        <v>28</v>
      </c>
      <c r="J890" t="s">
        <v>6497</v>
      </c>
      <c r="L890">
        <f>IFERROR(INDEX(所属情報!$E:$E,MATCH(男子登録情報!A890,所属情報!$A:$A,0)),"")</f>
        <v>492522</v>
      </c>
      <c r="M890" t="str">
        <f t="shared" si="39"/>
        <v>小林　啓祐 (4)</v>
      </c>
      <c r="N890" t="str">
        <f t="shared" si="40"/>
        <v>ｺﾊﾞﾔｼ ｹｲｽｹ</v>
      </c>
      <c r="O890" t="str">
        <f t="shared" si="41"/>
        <v>KOBAYASHI Keisuke (05)</v>
      </c>
      <c r="P890">
        <f>IFERROR(INDEX(リスト!$AE:$AE,MATCH($G890,リスト!$AD:$AD,0)),"")</f>
        <v>40</v>
      </c>
      <c r="Q890" t="str">
        <f>IFERROR(INDEX(リスト!$AH:$AH,MATCH($J890,リスト!$AG:$AG,0)),"")</f>
        <v>JPN</v>
      </c>
      <c r="R890" s="118" t="str">
        <f>IF($B890="","",TEXT(RIGHT($E890,6)*1000+COUNTIF($E$2:$E890,$E890),"000000000"))</f>
        <v>050211001</v>
      </c>
    </row>
    <row r="891" spans="1:18" customFormat="1" x14ac:dyDescent="0.45">
      <c r="A891" t="s">
        <v>211</v>
      </c>
      <c r="B891">
        <v>890</v>
      </c>
      <c r="C891" t="s">
        <v>1491</v>
      </c>
      <c r="D891" t="s">
        <v>1492</v>
      </c>
      <c r="E891">
        <v>20040629</v>
      </c>
      <c r="F891">
        <v>4</v>
      </c>
      <c r="G891" t="s">
        <v>4989</v>
      </c>
      <c r="H891" s="2" t="s">
        <v>39</v>
      </c>
      <c r="I891" t="s">
        <v>47</v>
      </c>
      <c r="J891" t="s">
        <v>6497</v>
      </c>
      <c r="L891">
        <f>IFERROR(INDEX(所属情報!$E:$E,MATCH(男子登録情報!A891,所属情報!$A:$A,0)),"")</f>
        <v>492522</v>
      </c>
      <c r="M891" t="str">
        <f t="shared" si="39"/>
        <v>酒井　大智 (4)</v>
      </c>
      <c r="N891" t="str">
        <f t="shared" si="40"/>
        <v>ｻｶｲ ﾀﾞｲﾁ</v>
      </c>
      <c r="O891" t="str">
        <f t="shared" si="41"/>
        <v>SAKAI Daichi (04)</v>
      </c>
      <c r="P891">
        <f>IFERROR(INDEX(リスト!$AE:$AE,MATCH($G891,リスト!$AD:$AD,0)),"")</f>
        <v>25</v>
      </c>
      <c r="Q891" t="str">
        <f>IFERROR(INDEX(リスト!$AH:$AH,MATCH($J891,リスト!$AG:$AG,0)),"")</f>
        <v>JPN</v>
      </c>
      <c r="R891" s="118" t="str">
        <f>IF($B891="","",TEXT(RIGHT($E891,6)*1000+COUNTIF($E$2:$E891,$E891),"000000000"))</f>
        <v>040629002</v>
      </c>
    </row>
    <row r="892" spans="1:18" customFormat="1" x14ac:dyDescent="0.45">
      <c r="A892" t="s">
        <v>211</v>
      </c>
      <c r="B892">
        <v>891</v>
      </c>
      <c r="C892" t="s">
        <v>1519</v>
      </c>
      <c r="D892" t="s">
        <v>1520</v>
      </c>
      <c r="E892">
        <v>20040608</v>
      </c>
      <c r="F892">
        <v>4</v>
      </c>
      <c r="G892" t="s">
        <v>4989</v>
      </c>
      <c r="H892" s="2" t="s">
        <v>156</v>
      </c>
      <c r="I892" t="s">
        <v>1521</v>
      </c>
      <c r="J892" t="s">
        <v>6497</v>
      </c>
      <c r="L892">
        <f>IFERROR(INDEX(所属情報!$E:$E,MATCH(男子登録情報!A892,所属情報!$A:$A,0)),"")</f>
        <v>492522</v>
      </c>
      <c r="M892" t="str">
        <f t="shared" si="39"/>
        <v>佐々木　仁哉 (4)</v>
      </c>
      <c r="N892" t="str">
        <f t="shared" si="40"/>
        <v>ｻｻｷ ｼﾞﾝﾔ</v>
      </c>
      <c r="O892" t="str">
        <f t="shared" si="41"/>
        <v>SASAKI Jinya (04)</v>
      </c>
      <c r="P892">
        <f>IFERROR(INDEX(リスト!$AE:$AE,MATCH($G892,リスト!$AD:$AD,0)),"")</f>
        <v>25</v>
      </c>
      <c r="Q892" t="str">
        <f>IFERROR(INDEX(リスト!$AH:$AH,MATCH($J892,リスト!$AG:$AG,0)),"")</f>
        <v>JPN</v>
      </c>
      <c r="R892" s="118" t="str">
        <f>IF($B892="","",TEXT(RIGHT($E892,6)*1000+COUNTIF($E$2:$E892,$E892),"000000000"))</f>
        <v>040608002</v>
      </c>
    </row>
    <row r="893" spans="1:18" customFormat="1" x14ac:dyDescent="0.45">
      <c r="A893" t="s">
        <v>211</v>
      </c>
      <c r="B893">
        <v>892</v>
      </c>
      <c r="C893" t="s">
        <v>3593</v>
      </c>
      <c r="D893" t="s">
        <v>3594</v>
      </c>
      <c r="E893">
        <v>20060106</v>
      </c>
      <c r="F893">
        <v>3</v>
      </c>
      <c r="G893" t="s">
        <v>4989</v>
      </c>
      <c r="H893" s="2" t="s">
        <v>7090</v>
      </c>
      <c r="I893" t="s">
        <v>4692</v>
      </c>
      <c r="J893" t="s">
        <v>6497</v>
      </c>
      <c r="L893">
        <f>IFERROR(INDEX(所属情報!$E:$E,MATCH(男子登録情報!A893,所属情報!$A:$A,0)),"")</f>
        <v>492522</v>
      </c>
      <c r="M893" t="str">
        <f t="shared" si="39"/>
        <v>三田　澪音 (3)</v>
      </c>
      <c r="N893" t="str">
        <f t="shared" si="40"/>
        <v>ｻﾝﾀﾞ ﾚﾉﾝ</v>
      </c>
      <c r="O893" t="str">
        <f t="shared" si="41"/>
        <v>SANDA Renon (06)</v>
      </c>
      <c r="P893">
        <f>IFERROR(INDEX(リスト!$AE:$AE,MATCH($G893,リスト!$AD:$AD,0)),"")</f>
        <v>25</v>
      </c>
      <c r="Q893" t="str">
        <f>IFERROR(INDEX(リスト!$AH:$AH,MATCH($J893,リスト!$AG:$AG,0)),"")</f>
        <v>JPN</v>
      </c>
      <c r="R893" s="118" t="str">
        <f>IF($B893="","",TEXT(RIGHT($E893,6)*1000+COUNTIF($E$2:$E893,$E893),"000000000"))</f>
        <v>060106002</v>
      </c>
    </row>
    <row r="894" spans="1:18" customFormat="1" x14ac:dyDescent="0.45">
      <c r="A894" t="s">
        <v>211</v>
      </c>
      <c r="B894">
        <v>893</v>
      </c>
      <c r="C894" t="s">
        <v>1463</v>
      </c>
      <c r="D894" t="s">
        <v>1464</v>
      </c>
      <c r="E894">
        <v>20030423</v>
      </c>
      <c r="F894" t="s">
        <v>140</v>
      </c>
      <c r="G894" t="s">
        <v>4978</v>
      </c>
      <c r="H894" s="2" t="s">
        <v>1465</v>
      </c>
      <c r="I894" t="s">
        <v>569</v>
      </c>
      <c r="J894" t="s">
        <v>6497</v>
      </c>
      <c r="L894">
        <f>IFERROR(INDEX(所属情報!$E:$E,MATCH(男子登録情報!A894,所属情報!$A:$A,0)),"")</f>
        <v>492522</v>
      </c>
      <c r="M894" t="str">
        <f t="shared" si="39"/>
        <v>塩路　添真 (M1)</v>
      </c>
      <c r="N894" t="str">
        <f t="shared" si="40"/>
        <v>ｼｵｼﾞ ﾃﾝﾏ</v>
      </c>
      <c r="O894" t="str">
        <f t="shared" si="41"/>
        <v>SHIOJI Temma (03)</v>
      </c>
      <c r="P894">
        <f>IFERROR(INDEX(リスト!$AE:$AE,MATCH($G894,リスト!$AD:$AD,0)),"")</f>
        <v>30</v>
      </c>
      <c r="Q894" t="str">
        <f>IFERROR(INDEX(リスト!$AH:$AH,MATCH($J894,リスト!$AG:$AG,0)),"")</f>
        <v>JPN</v>
      </c>
      <c r="R894" s="118" t="str">
        <f>IF($B894="","",TEXT(RIGHT($E894,6)*1000+COUNTIF($E$2:$E894,$E894),"000000000"))</f>
        <v>030423001</v>
      </c>
    </row>
    <row r="895" spans="1:18" customFormat="1" x14ac:dyDescent="0.45">
      <c r="A895" t="s">
        <v>211</v>
      </c>
      <c r="B895">
        <v>894</v>
      </c>
      <c r="C895" t="s">
        <v>3595</v>
      </c>
      <c r="D895" t="s">
        <v>3596</v>
      </c>
      <c r="E895">
        <v>20060106</v>
      </c>
      <c r="F895">
        <v>3</v>
      </c>
      <c r="G895" t="s">
        <v>4975</v>
      </c>
      <c r="H895" s="2" t="s">
        <v>143</v>
      </c>
      <c r="I895" t="s">
        <v>333</v>
      </c>
      <c r="J895" t="s">
        <v>6497</v>
      </c>
      <c r="L895">
        <f>IFERROR(INDEX(所属情報!$E:$E,MATCH(男子登録情報!A895,所属情報!$A:$A,0)),"")</f>
        <v>492522</v>
      </c>
      <c r="M895" t="str">
        <f t="shared" si="39"/>
        <v>鈴木　累生 (3)</v>
      </c>
      <c r="N895" t="str">
        <f t="shared" si="40"/>
        <v>ｽｽﾞｷ ﾙｲ</v>
      </c>
      <c r="O895" t="str">
        <f t="shared" si="41"/>
        <v>SUZUKI Rui (06)</v>
      </c>
      <c r="P895">
        <f>IFERROR(INDEX(リスト!$AE:$AE,MATCH($G895,リスト!$AD:$AD,0)),"")</f>
        <v>28</v>
      </c>
      <c r="Q895" t="str">
        <f>IFERROR(INDEX(リスト!$AH:$AH,MATCH($J895,リスト!$AG:$AG,0)),"")</f>
        <v>JPN</v>
      </c>
      <c r="R895" s="118" t="str">
        <f>IF($B895="","",TEXT(RIGHT($E895,6)*1000+COUNTIF($E$2:$E895,$E895),"000000000"))</f>
        <v>060106003</v>
      </c>
    </row>
    <row r="896" spans="1:18" customFormat="1" x14ac:dyDescent="0.45">
      <c r="A896" t="s">
        <v>211</v>
      </c>
      <c r="B896">
        <v>895</v>
      </c>
      <c r="C896" t="s">
        <v>3597</v>
      </c>
      <c r="D896" t="s">
        <v>3598</v>
      </c>
      <c r="E896">
        <v>20050505</v>
      </c>
      <c r="F896">
        <v>3</v>
      </c>
      <c r="G896" t="s">
        <v>4989</v>
      </c>
      <c r="H896" s="2" t="s">
        <v>4693</v>
      </c>
      <c r="I896" t="s">
        <v>28</v>
      </c>
      <c r="J896" t="s">
        <v>6497</v>
      </c>
      <c r="L896">
        <f>IFERROR(INDEX(所属情報!$E:$E,MATCH(男子登録情報!A896,所属情報!$A:$A,0)),"")</f>
        <v>492522</v>
      </c>
      <c r="M896" t="str">
        <f t="shared" si="39"/>
        <v>高岸　啓佑 (3)</v>
      </c>
      <c r="N896" t="str">
        <f t="shared" si="40"/>
        <v>ﾀｶｷﾞｼ ｹｲｽｹ</v>
      </c>
      <c r="O896" t="str">
        <f t="shared" si="41"/>
        <v>TAKAGISHI Keisuke (05)</v>
      </c>
      <c r="P896">
        <f>IFERROR(INDEX(リスト!$AE:$AE,MATCH($G896,リスト!$AD:$AD,0)),"")</f>
        <v>25</v>
      </c>
      <c r="Q896" t="str">
        <f>IFERROR(INDEX(リスト!$AH:$AH,MATCH($J896,リスト!$AG:$AG,0)),"")</f>
        <v>JPN</v>
      </c>
      <c r="R896" s="118" t="str">
        <f>IF($B896="","",TEXT(RIGHT($E896,6)*1000+COUNTIF($E$2:$E896,$E896),"000000000"))</f>
        <v>050505002</v>
      </c>
    </row>
    <row r="897" spans="1:18" customFormat="1" x14ac:dyDescent="0.45">
      <c r="A897" t="s">
        <v>211</v>
      </c>
      <c r="B897">
        <v>896</v>
      </c>
      <c r="C897" t="s">
        <v>3599</v>
      </c>
      <c r="D897" t="s">
        <v>3600</v>
      </c>
      <c r="E897">
        <v>20061230</v>
      </c>
      <c r="F897">
        <v>2</v>
      </c>
      <c r="G897" t="s">
        <v>4976</v>
      </c>
      <c r="H897" s="2" t="s">
        <v>4694</v>
      </c>
      <c r="I897" t="s">
        <v>74</v>
      </c>
      <c r="J897" t="s">
        <v>6497</v>
      </c>
      <c r="L897">
        <f>IFERROR(INDEX(所属情報!$E:$E,MATCH(男子登録情報!A897,所属情報!$A:$A,0)),"")</f>
        <v>492522</v>
      </c>
      <c r="M897" t="str">
        <f t="shared" si="39"/>
        <v>田川　友介 (2)</v>
      </c>
      <c r="N897" t="str">
        <f t="shared" si="40"/>
        <v>ﾀｶﾞﾜ ﾕｳｽｹ</v>
      </c>
      <c r="O897" t="str">
        <f t="shared" si="41"/>
        <v>TAGAWA Yusuke (06)</v>
      </c>
      <c r="P897">
        <f>IFERROR(INDEX(リスト!$AE:$AE,MATCH($G897,リスト!$AD:$AD,0)),"")</f>
        <v>27</v>
      </c>
      <c r="Q897" t="str">
        <f>IFERROR(INDEX(リスト!$AH:$AH,MATCH($J897,リスト!$AG:$AG,0)),"")</f>
        <v>JPN</v>
      </c>
      <c r="R897" s="118" t="str">
        <f>IF($B897="","",TEXT(RIGHT($E897,6)*1000+COUNTIF($E$2:$E897,$E897),"000000000"))</f>
        <v>061230001</v>
      </c>
    </row>
    <row r="898" spans="1:18" customFormat="1" x14ac:dyDescent="0.45">
      <c r="A898" t="s">
        <v>211</v>
      </c>
      <c r="B898">
        <v>897</v>
      </c>
      <c r="C898" t="s">
        <v>3601</v>
      </c>
      <c r="D898" t="s">
        <v>3602</v>
      </c>
      <c r="E898">
        <v>20050906</v>
      </c>
      <c r="F898">
        <v>3</v>
      </c>
      <c r="G898" t="s">
        <v>4989</v>
      </c>
      <c r="H898" s="2" t="s">
        <v>4695</v>
      </c>
      <c r="I898" t="s">
        <v>87</v>
      </c>
      <c r="J898" t="s">
        <v>6497</v>
      </c>
      <c r="L898">
        <f>IFERROR(INDEX(所属情報!$E:$E,MATCH(男子登録情報!A898,所属情報!$A:$A,0)),"")</f>
        <v>492522</v>
      </c>
      <c r="M898" t="str">
        <f t="shared" si="39"/>
        <v>竹澤　友喜 (3)</v>
      </c>
      <c r="N898" t="str">
        <f t="shared" si="40"/>
        <v>ﾀｹｻﾞﾜ ﾄﾓｷ</v>
      </c>
      <c r="O898" t="str">
        <f t="shared" si="41"/>
        <v>TAKEZAWA Tomoki (05)</v>
      </c>
      <c r="P898">
        <f>IFERROR(INDEX(リスト!$AE:$AE,MATCH($G898,リスト!$AD:$AD,0)),"")</f>
        <v>25</v>
      </c>
      <c r="Q898" t="str">
        <f>IFERROR(INDEX(リスト!$AH:$AH,MATCH($J898,リスト!$AG:$AG,0)),"")</f>
        <v>JPN</v>
      </c>
      <c r="R898" s="118" t="str">
        <f>IF($B898="","",TEXT(RIGHT($E898,6)*1000+COUNTIF($E$2:$E898,$E898),"000000000"))</f>
        <v>050906002</v>
      </c>
    </row>
    <row r="899" spans="1:18" customFormat="1" x14ac:dyDescent="0.45">
      <c r="A899" t="s">
        <v>211</v>
      </c>
      <c r="B899">
        <v>898</v>
      </c>
      <c r="C899" t="s">
        <v>3603</v>
      </c>
      <c r="D899" t="s">
        <v>3604</v>
      </c>
      <c r="E899">
        <v>20051212</v>
      </c>
      <c r="F899">
        <v>3</v>
      </c>
      <c r="G899" t="s">
        <v>5095</v>
      </c>
      <c r="H899" s="2" t="s">
        <v>339</v>
      </c>
      <c r="I899" t="s">
        <v>4665</v>
      </c>
      <c r="J899" t="s">
        <v>6497</v>
      </c>
      <c r="L899">
        <f>IFERROR(INDEX(所属情報!$E:$E,MATCH(男子登録情報!A899,所属情報!$A:$A,0)),"")</f>
        <v>492522</v>
      </c>
      <c r="M899" t="str">
        <f t="shared" ref="M899:M962" si="42">$C899&amp;" "&amp;"("&amp;$F899&amp;")"</f>
        <v>武田　耀 (3)</v>
      </c>
      <c r="N899" t="str">
        <f t="shared" ref="N899:N962" si="43">$D899</f>
        <v>ﾀｹﾀﾞ ﾖｳ</v>
      </c>
      <c r="O899" t="str">
        <f t="shared" ref="O899:O962" si="44">$H899&amp;" "&amp;$I899&amp;" "&amp;"("&amp;MID($E899,3,2)&amp;")"</f>
        <v>TAKEDA Yo (05)</v>
      </c>
      <c r="P899">
        <f>IFERROR(INDEX(リスト!$AE:$AE,MATCH($G899,リスト!$AD:$AD,0)),"")</f>
        <v>14</v>
      </c>
      <c r="Q899" t="str">
        <f>IFERROR(INDEX(リスト!$AH:$AH,MATCH($J899,リスト!$AG:$AG,0)),"")</f>
        <v>JPN</v>
      </c>
      <c r="R899" s="118" t="str">
        <f>IF($B899="","",TEXT(RIGHT($E899,6)*1000+COUNTIF($E$2:$E899,$E899),"000000000"))</f>
        <v>051212004</v>
      </c>
    </row>
    <row r="900" spans="1:18" customFormat="1" x14ac:dyDescent="0.45">
      <c r="A900" t="s">
        <v>211</v>
      </c>
      <c r="B900">
        <v>899</v>
      </c>
      <c r="C900" t="s">
        <v>3605</v>
      </c>
      <c r="D900" t="s">
        <v>3606</v>
      </c>
      <c r="E900">
        <v>20051123</v>
      </c>
      <c r="F900">
        <v>3</v>
      </c>
      <c r="G900" t="s">
        <v>4979</v>
      </c>
      <c r="H900" s="2" t="s">
        <v>2922</v>
      </c>
      <c r="I900" t="s">
        <v>49</v>
      </c>
      <c r="J900" t="s">
        <v>6497</v>
      </c>
      <c r="L900">
        <f>IFERROR(INDEX(所属情報!$E:$E,MATCH(男子登録情報!A900,所属情報!$A:$A,0)),"")</f>
        <v>492522</v>
      </c>
      <c r="M900" t="str">
        <f t="shared" si="42"/>
        <v>竹村　奏汰 (3)</v>
      </c>
      <c r="N900" t="str">
        <f t="shared" si="43"/>
        <v>ﾀｹﾑﾗ ｶﾅﾀ</v>
      </c>
      <c r="O900" t="str">
        <f t="shared" si="44"/>
        <v>TAKEMURA Kanata (05)</v>
      </c>
      <c r="P900">
        <f>IFERROR(INDEX(リスト!$AE:$AE,MATCH($G900,リスト!$AD:$AD,0)),"")</f>
        <v>29</v>
      </c>
      <c r="Q900" t="str">
        <f>IFERROR(INDEX(リスト!$AH:$AH,MATCH($J900,リスト!$AG:$AG,0)),"")</f>
        <v>JPN</v>
      </c>
      <c r="R900" s="118" t="str">
        <f>IF($B900="","",TEXT(RIGHT($E900,6)*1000+COUNTIF($E$2:$E900,$E900),"000000000"))</f>
        <v>051123002</v>
      </c>
    </row>
    <row r="901" spans="1:18" customFormat="1" x14ac:dyDescent="0.45">
      <c r="A901" t="s">
        <v>211</v>
      </c>
      <c r="B901">
        <v>900</v>
      </c>
      <c r="C901" t="s">
        <v>3607</v>
      </c>
      <c r="D901" t="s">
        <v>3608</v>
      </c>
      <c r="E901">
        <v>20070122</v>
      </c>
      <c r="F901">
        <v>2</v>
      </c>
      <c r="G901" t="s">
        <v>5202</v>
      </c>
      <c r="H901" s="2" t="s">
        <v>4696</v>
      </c>
      <c r="I901" t="s">
        <v>604</v>
      </c>
      <c r="J901" t="s">
        <v>6497</v>
      </c>
      <c r="L901">
        <f>IFERROR(INDEX(所属情報!$E:$E,MATCH(男子登録情報!A901,所属情報!$A:$A,0)),"")</f>
        <v>492522</v>
      </c>
      <c r="M901" t="str">
        <f t="shared" si="42"/>
        <v>田嶋　隆親 (2)</v>
      </c>
      <c r="N901" t="str">
        <f t="shared" si="43"/>
        <v>ﾀｼﾞﾏ ﾘｭｳｼﾝ</v>
      </c>
      <c r="O901" t="str">
        <f t="shared" si="44"/>
        <v>TAJIMA Ryushin (07)</v>
      </c>
      <c r="P901">
        <f>IFERROR(INDEX(リスト!$AE:$AE,MATCH($G901,リスト!$AD:$AD,0)),"")</f>
        <v>31</v>
      </c>
      <c r="Q901" t="str">
        <f>IFERROR(INDEX(リスト!$AH:$AH,MATCH($J901,リスト!$AG:$AG,0)),"")</f>
        <v>JPN</v>
      </c>
      <c r="R901" s="118" t="str">
        <f>IF($B901="","",TEXT(RIGHT($E901,6)*1000+COUNTIF($E$2:$E901,$E901),"000000000"))</f>
        <v>070122001</v>
      </c>
    </row>
    <row r="902" spans="1:18" customFormat="1" x14ac:dyDescent="0.45">
      <c r="A902" t="s">
        <v>211</v>
      </c>
      <c r="B902">
        <v>901</v>
      </c>
      <c r="C902" t="s">
        <v>3609</v>
      </c>
      <c r="D902" t="s">
        <v>3610</v>
      </c>
      <c r="E902">
        <v>20060427</v>
      </c>
      <c r="F902">
        <v>2</v>
      </c>
      <c r="G902" t="s">
        <v>4977</v>
      </c>
      <c r="H902" s="2" t="s">
        <v>100</v>
      </c>
      <c r="I902" t="s">
        <v>306</v>
      </c>
      <c r="J902" t="s">
        <v>6497</v>
      </c>
      <c r="L902">
        <f>IFERROR(INDEX(所属情報!$E:$E,MATCH(男子登録情報!A902,所属情報!$A:$A,0)),"")</f>
        <v>492522</v>
      </c>
      <c r="M902" t="str">
        <f t="shared" si="42"/>
        <v>田中　泰雅 (2)</v>
      </c>
      <c r="N902" t="str">
        <f t="shared" si="43"/>
        <v>ﾀﾅｶ ﾀｲｶﾞ</v>
      </c>
      <c r="O902" t="str">
        <f t="shared" si="44"/>
        <v>TANAKA Taiga (06)</v>
      </c>
      <c r="P902">
        <f>IFERROR(INDEX(リスト!$AE:$AE,MATCH($G902,リスト!$AD:$AD,0)),"")</f>
        <v>34</v>
      </c>
      <c r="Q902" t="str">
        <f>IFERROR(INDEX(リスト!$AH:$AH,MATCH($J902,リスト!$AG:$AG,0)),"")</f>
        <v>JPN</v>
      </c>
      <c r="R902" s="118" t="str">
        <f>IF($B902="","",TEXT(RIGHT($E902,6)*1000+COUNTIF($E$2:$E902,$E902),"000000000"))</f>
        <v>060427001</v>
      </c>
    </row>
    <row r="903" spans="1:18" customFormat="1" x14ac:dyDescent="0.45">
      <c r="A903" t="s">
        <v>211</v>
      </c>
      <c r="B903">
        <v>902</v>
      </c>
      <c r="C903" t="s">
        <v>3611</v>
      </c>
      <c r="D903" t="s">
        <v>3612</v>
      </c>
      <c r="E903">
        <v>20060525</v>
      </c>
      <c r="F903">
        <v>2</v>
      </c>
      <c r="G903" t="s">
        <v>4989</v>
      </c>
      <c r="H903" s="2" t="s">
        <v>100</v>
      </c>
      <c r="I903" t="s">
        <v>201</v>
      </c>
      <c r="J903" t="s">
        <v>6497</v>
      </c>
      <c r="L903">
        <f>IFERROR(INDEX(所属情報!$E:$E,MATCH(男子登録情報!A903,所属情報!$A:$A,0)),"")</f>
        <v>492522</v>
      </c>
      <c r="M903" t="str">
        <f t="shared" si="42"/>
        <v>田中　遥翔 (2)</v>
      </c>
      <c r="N903" t="str">
        <f t="shared" si="43"/>
        <v>ﾀﾅｶ ﾊﾙﾄ</v>
      </c>
      <c r="O903" t="str">
        <f t="shared" si="44"/>
        <v>TANAKA Haruto (06)</v>
      </c>
      <c r="P903">
        <f>IFERROR(INDEX(リスト!$AE:$AE,MATCH($G903,リスト!$AD:$AD,0)),"")</f>
        <v>25</v>
      </c>
      <c r="Q903" t="str">
        <f>IFERROR(INDEX(リスト!$AH:$AH,MATCH($J903,リスト!$AG:$AG,0)),"")</f>
        <v>JPN</v>
      </c>
      <c r="R903" s="118" t="str">
        <f>IF($B903="","",TEXT(RIGHT($E903,6)*1000+COUNTIF($E$2:$E903,$E903),"000000000"))</f>
        <v>060525002</v>
      </c>
    </row>
    <row r="904" spans="1:18" customFormat="1" x14ac:dyDescent="0.45">
      <c r="A904" t="s">
        <v>211</v>
      </c>
      <c r="B904">
        <v>903</v>
      </c>
      <c r="C904" t="s">
        <v>3613</v>
      </c>
      <c r="D904" t="s">
        <v>3614</v>
      </c>
      <c r="E904">
        <v>20060818</v>
      </c>
      <c r="F904">
        <v>2</v>
      </c>
      <c r="G904" t="s">
        <v>4976</v>
      </c>
      <c r="H904" s="2" t="s">
        <v>100</v>
      </c>
      <c r="I904" t="s">
        <v>103</v>
      </c>
      <c r="J904" t="s">
        <v>6497</v>
      </c>
      <c r="L904">
        <f>IFERROR(INDEX(所属情報!$E:$E,MATCH(男子登録情報!A904,所属情報!$A:$A,0)),"")</f>
        <v>492522</v>
      </c>
      <c r="M904" t="str">
        <f t="shared" si="42"/>
        <v>田中　大陸 (2)</v>
      </c>
      <c r="N904" t="str">
        <f t="shared" si="43"/>
        <v>ﾀﾅｶ ﾘｸ</v>
      </c>
      <c r="O904" t="str">
        <f t="shared" si="44"/>
        <v>TANAKA Riku (06)</v>
      </c>
      <c r="P904">
        <f>IFERROR(INDEX(リスト!$AE:$AE,MATCH($G904,リスト!$AD:$AD,0)),"")</f>
        <v>27</v>
      </c>
      <c r="Q904" t="str">
        <f>IFERROR(INDEX(リスト!$AH:$AH,MATCH($J904,リスト!$AG:$AG,0)),"")</f>
        <v>JPN</v>
      </c>
      <c r="R904" s="118" t="str">
        <f>IF($B904="","",TEXT(RIGHT($E904,6)*1000+COUNTIF($E$2:$E904,$E904),"000000000"))</f>
        <v>060818003</v>
      </c>
    </row>
    <row r="905" spans="1:18" customFormat="1" x14ac:dyDescent="0.45">
      <c r="A905" t="s">
        <v>211</v>
      </c>
      <c r="B905">
        <v>904</v>
      </c>
      <c r="C905" t="s">
        <v>3615</v>
      </c>
      <c r="D905" t="s">
        <v>3616</v>
      </c>
      <c r="E905">
        <v>20050708</v>
      </c>
      <c r="F905">
        <v>3</v>
      </c>
      <c r="G905" t="s">
        <v>4989</v>
      </c>
      <c r="H905" s="2" t="s">
        <v>820</v>
      </c>
      <c r="I905" t="s">
        <v>148</v>
      </c>
      <c r="J905" t="s">
        <v>6497</v>
      </c>
      <c r="L905">
        <f>IFERROR(INDEX(所属情報!$E:$E,MATCH(男子登録情報!A905,所属情報!$A:$A,0)),"")</f>
        <v>492522</v>
      </c>
      <c r="M905" t="str">
        <f t="shared" si="42"/>
        <v>田畑　海斗 (3)</v>
      </c>
      <c r="N905" t="str">
        <f t="shared" si="43"/>
        <v>ﾀﾊﾞﾀ ｶｲﾄ</v>
      </c>
      <c r="O905" t="str">
        <f t="shared" si="44"/>
        <v>TABATA Kaito (05)</v>
      </c>
      <c r="P905">
        <f>IFERROR(INDEX(リスト!$AE:$AE,MATCH($G905,リスト!$AD:$AD,0)),"")</f>
        <v>25</v>
      </c>
      <c r="Q905" t="str">
        <f>IFERROR(INDEX(リスト!$AH:$AH,MATCH($J905,リスト!$AG:$AG,0)),"")</f>
        <v>JPN</v>
      </c>
      <c r="R905" s="118" t="str">
        <f>IF($B905="","",TEXT(RIGHT($E905,6)*1000+COUNTIF($E$2:$E905,$E905),"000000000"))</f>
        <v>050708003</v>
      </c>
    </row>
    <row r="906" spans="1:18" customFormat="1" x14ac:dyDescent="0.45">
      <c r="A906" t="s">
        <v>211</v>
      </c>
      <c r="B906">
        <v>905</v>
      </c>
      <c r="C906" t="s">
        <v>1522</v>
      </c>
      <c r="D906" t="s">
        <v>1523</v>
      </c>
      <c r="E906">
        <v>20041101</v>
      </c>
      <c r="F906">
        <v>4</v>
      </c>
      <c r="G906" t="s">
        <v>4982</v>
      </c>
      <c r="H906" s="2" t="s">
        <v>1524</v>
      </c>
      <c r="I906" t="s">
        <v>171</v>
      </c>
      <c r="J906" t="s">
        <v>6497</v>
      </c>
      <c r="L906">
        <f>IFERROR(INDEX(所属情報!$E:$E,MATCH(男子登録情報!A906,所属情報!$A:$A,0)),"")</f>
        <v>492522</v>
      </c>
      <c r="M906" t="str">
        <f t="shared" si="42"/>
        <v>玉村　悠登 (4)</v>
      </c>
      <c r="N906" t="str">
        <f t="shared" si="43"/>
        <v>ﾀﾏﾑﾗ ﾕｳﾄ</v>
      </c>
      <c r="O906" t="str">
        <f t="shared" si="44"/>
        <v>TAMAMURA Yuto (04)</v>
      </c>
      <c r="P906">
        <f>IFERROR(INDEX(リスト!$AE:$AE,MATCH($G906,リスト!$AD:$AD,0)),"")</f>
        <v>26</v>
      </c>
      <c r="Q906" t="str">
        <f>IFERROR(INDEX(リスト!$AH:$AH,MATCH($J906,リスト!$AG:$AG,0)),"")</f>
        <v>JPN</v>
      </c>
      <c r="R906" s="118" t="str">
        <f>IF($B906="","",TEXT(RIGHT($E906,6)*1000+COUNTIF($E$2:$E906,$E906),"000000000"))</f>
        <v>041101001</v>
      </c>
    </row>
    <row r="907" spans="1:18" customFormat="1" x14ac:dyDescent="0.45">
      <c r="A907" t="s">
        <v>211</v>
      </c>
      <c r="B907">
        <v>906</v>
      </c>
      <c r="C907" t="s">
        <v>1475</v>
      </c>
      <c r="D907" t="s">
        <v>1476</v>
      </c>
      <c r="E907">
        <v>20040409</v>
      </c>
      <c r="F907">
        <v>4</v>
      </c>
      <c r="G907" t="s">
        <v>4984</v>
      </c>
      <c r="H907" s="2" t="s">
        <v>433</v>
      </c>
      <c r="I907" t="s">
        <v>407</v>
      </c>
      <c r="J907" t="s">
        <v>6497</v>
      </c>
      <c r="L907">
        <f>IFERROR(INDEX(所属情報!$E:$E,MATCH(男子登録情報!A907,所属情報!$A:$A,0)),"")</f>
        <v>492522</v>
      </c>
      <c r="M907" t="str">
        <f t="shared" si="42"/>
        <v>土井　創嵐 (4)</v>
      </c>
      <c r="N907" t="str">
        <f t="shared" si="43"/>
        <v>ﾄﾞｲ ｿﾗ</v>
      </c>
      <c r="O907" t="str">
        <f t="shared" si="44"/>
        <v>DOI Sora (04)</v>
      </c>
      <c r="P907">
        <f>IFERROR(INDEX(リスト!$AE:$AE,MATCH($G907,リスト!$AD:$AD,0)),"")</f>
        <v>49</v>
      </c>
      <c r="Q907" t="str">
        <f>IFERROR(INDEX(リスト!$AH:$AH,MATCH($J907,リスト!$AG:$AG,0)),"")</f>
        <v>JPN</v>
      </c>
      <c r="R907" s="118" t="str">
        <f>IF($B907="","",TEXT(RIGHT($E907,6)*1000+COUNTIF($E$2:$E907,$E907),"000000000"))</f>
        <v>040409001</v>
      </c>
    </row>
    <row r="908" spans="1:18" customFormat="1" x14ac:dyDescent="0.45">
      <c r="A908" t="s">
        <v>211</v>
      </c>
      <c r="B908">
        <v>907</v>
      </c>
      <c r="C908" t="s">
        <v>5556</v>
      </c>
      <c r="D908" t="s">
        <v>3617</v>
      </c>
      <c r="E908">
        <v>20070309</v>
      </c>
      <c r="F908">
        <v>2</v>
      </c>
      <c r="G908" t="s">
        <v>4989</v>
      </c>
      <c r="H908" s="2" t="s">
        <v>433</v>
      </c>
      <c r="I908" t="s">
        <v>35</v>
      </c>
      <c r="J908" t="s">
        <v>6497</v>
      </c>
      <c r="L908">
        <f>IFERROR(INDEX(所属情報!$E:$E,MATCH(男子登録情報!A908,所属情報!$A:$A,0)),"")</f>
        <v>492522</v>
      </c>
      <c r="M908" t="str">
        <f t="shared" si="42"/>
        <v>土井　悠暉 (2)</v>
      </c>
      <c r="N908" t="str">
        <f t="shared" si="43"/>
        <v>ﾄﾞｲ ﾕｳｷ</v>
      </c>
      <c r="O908" t="str">
        <f t="shared" si="44"/>
        <v>DOI Yuki (07)</v>
      </c>
      <c r="P908">
        <f>IFERROR(INDEX(リスト!$AE:$AE,MATCH($G908,リスト!$AD:$AD,0)),"")</f>
        <v>25</v>
      </c>
      <c r="Q908" t="str">
        <f>IFERROR(INDEX(リスト!$AH:$AH,MATCH($J908,リスト!$AG:$AG,0)),"")</f>
        <v>JPN</v>
      </c>
      <c r="R908" s="118" t="str">
        <f>IF($B908="","",TEXT(RIGHT($E908,6)*1000+COUNTIF($E$2:$E908,$E908),"000000000"))</f>
        <v>070309001</v>
      </c>
    </row>
    <row r="909" spans="1:18" customFormat="1" x14ac:dyDescent="0.45">
      <c r="A909" t="s">
        <v>211</v>
      </c>
      <c r="B909">
        <v>908</v>
      </c>
      <c r="C909" t="s">
        <v>3618</v>
      </c>
      <c r="D909" t="s">
        <v>3619</v>
      </c>
      <c r="E909">
        <v>20051113</v>
      </c>
      <c r="F909">
        <v>3</v>
      </c>
      <c r="G909" t="s">
        <v>5031</v>
      </c>
      <c r="H909" s="2" t="s">
        <v>4697</v>
      </c>
      <c r="I909" t="s">
        <v>147</v>
      </c>
      <c r="J909" t="s">
        <v>6497</v>
      </c>
      <c r="L909">
        <f>IFERROR(INDEX(所属情報!$E:$E,MATCH(男子登録情報!A909,所属情報!$A:$A,0)),"")</f>
        <v>492522</v>
      </c>
      <c r="M909" t="str">
        <f t="shared" si="42"/>
        <v>永江　樹 (3)</v>
      </c>
      <c r="N909" t="str">
        <f t="shared" si="43"/>
        <v>ﾅｶﾞｴ ｲﾂｷ</v>
      </c>
      <c r="O909" t="str">
        <f t="shared" si="44"/>
        <v>NAGAE Itsuki (05)</v>
      </c>
      <c r="P909">
        <f>IFERROR(INDEX(リスト!$AE:$AE,MATCH($G909,リスト!$AD:$AD,0)),"")</f>
        <v>37</v>
      </c>
      <c r="Q909" t="str">
        <f>IFERROR(INDEX(リスト!$AH:$AH,MATCH($J909,リスト!$AG:$AG,0)),"")</f>
        <v>JPN</v>
      </c>
      <c r="R909" s="118" t="str">
        <f>IF($B909="","",TEXT(RIGHT($E909,6)*1000+COUNTIF($E$2:$E909,$E909),"000000000"))</f>
        <v>051113001</v>
      </c>
    </row>
    <row r="910" spans="1:18" customFormat="1" x14ac:dyDescent="0.45">
      <c r="A910" t="s">
        <v>211</v>
      </c>
      <c r="B910">
        <v>909</v>
      </c>
      <c r="C910" t="s">
        <v>3620</v>
      </c>
      <c r="D910" t="s">
        <v>3621</v>
      </c>
      <c r="E910">
        <v>20060420</v>
      </c>
      <c r="F910">
        <v>2</v>
      </c>
      <c r="G910" t="s">
        <v>4976</v>
      </c>
      <c r="H910" s="2" t="s">
        <v>4698</v>
      </c>
      <c r="I910" t="s">
        <v>148</v>
      </c>
      <c r="J910" t="s">
        <v>6497</v>
      </c>
      <c r="L910">
        <f>IFERROR(INDEX(所属情報!$E:$E,MATCH(男子登録情報!A910,所属情報!$A:$A,0)),"")</f>
        <v>492522</v>
      </c>
      <c r="M910" t="str">
        <f t="shared" si="42"/>
        <v>中崎　櫂斗 (2)</v>
      </c>
      <c r="N910" t="str">
        <f t="shared" si="43"/>
        <v>ﾅｶｻﾞｷ ｶｲﾄ</v>
      </c>
      <c r="O910" t="str">
        <f t="shared" si="44"/>
        <v>NAKAZAKI Kaito (06)</v>
      </c>
      <c r="P910">
        <f>IFERROR(INDEX(リスト!$AE:$AE,MATCH($G910,リスト!$AD:$AD,0)),"")</f>
        <v>27</v>
      </c>
      <c r="Q910" t="str">
        <f>IFERROR(INDEX(リスト!$AH:$AH,MATCH($J910,リスト!$AG:$AG,0)),"")</f>
        <v>JPN</v>
      </c>
      <c r="R910" s="118" t="str">
        <f>IF($B910="","",TEXT(RIGHT($E910,6)*1000+COUNTIF($E$2:$E910,$E910),"000000000"))</f>
        <v>060420001</v>
      </c>
    </row>
    <row r="911" spans="1:18" customFormat="1" x14ac:dyDescent="0.45">
      <c r="A911" t="s">
        <v>211</v>
      </c>
      <c r="B911">
        <v>910</v>
      </c>
      <c r="C911" t="s">
        <v>3622</v>
      </c>
      <c r="D911" t="s">
        <v>3623</v>
      </c>
      <c r="E911">
        <v>20050731</v>
      </c>
      <c r="F911">
        <v>3</v>
      </c>
      <c r="G911" t="s">
        <v>5243</v>
      </c>
      <c r="H911" s="2" t="s">
        <v>359</v>
      </c>
      <c r="I911" t="s">
        <v>64</v>
      </c>
      <c r="J911" t="s">
        <v>6497</v>
      </c>
      <c r="L911">
        <f>IFERROR(INDEX(所属情報!$E:$E,MATCH(男子登録情報!A911,所属情報!$A:$A,0)),"")</f>
        <v>492522</v>
      </c>
      <c r="M911" t="str">
        <f t="shared" si="42"/>
        <v>中嶋　康太 (3)</v>
      </c>
      <c r="N911" t="str">
        <f t="shared" si="43"/>
        <v>ﾅｶｼﾞﾏ ｺｳﾀ</v>
      </c>
      <c r="O911" t="str">
        <f t="shared" si="44"/>
        <v>NAKAJIMA Kota (05)</v>
      </c>
      <c r="P911">
        <f>IFERROR(INDEX(リスト!$AE:$AE,MATCH($G911,リスト!$AD:$AD,0)),"")</f>
        <v>18</v>
      </c>
      <c r="Q911" t="str">
        <f>IFERROR(INDEX(リスト!$AH:$AH,MATCH($J911,リスト!$AG:$AG,0)),"")</f>
        <v>JPN</v>
      </c>
      <c r="R911" s="118" t="str">
        <f>IF($B911="","",TEXT(RIGHT($E911,6)*1000+COUNTIF($E$2:$E911,$E911),"000000000"))</f>
        <v>050731002</v>
      </c>
    </row>
    <row r="912" spans="1:18" customFormat="1" x14ac:dyDescent="0.45">
      <c r="A912" t="s">
        <v>211</v>
      </c>
      <c r="B912">
        <v>911</v>
      </c>
      <c r="C912" t="s">
        <v>1525</v>
      </c>
      <c r="D912" t="s">
        <v>1526</v>
      </c>
      <c r="E912">
        <v>20050207</v>
      </c>
      <c r="F912">
        <v>4</v>
      </c>
      <c r="G912" t="s">
        <v>5105</v>
      </c>
      <c r="H912" s="2" t="s">
        <v>359</v>
      </c>
      <c r="I912" t="s">
        <v>180</v>
      </c>
      <c r="J912" t="s">
        <v>6497</v>
      </c>
      <c r="L912">
        <f>IFERROR(INDEX(所属情報!$E:$E,MATCH(男子登録情報!A912,所属情報!$A:$A,0)),"")</f>
        <v>492522</v>
      </c>
      <c r="M912" t="str">
        <f t="shared" si="42"/>
        <v>中島　迅帝 (4)</v>
      </c>
      <c r="N912" t="str">
        <f t="shared" si="43"/>
        <v>ﾅｶｼﾞﾏ ﾊﾔﾃ</v>
      </c>
      <c r="O912" t="str">
        <f t="shared" si="44"/>
        <v>NAKAJIMA Hayate (05)</v>
      </c>
      <c r="P912">
        <f>IFERROR(INDEX(リスト!$AE:$AE,MATCH($G912,リスト!$AD:$AD,0)),"")</f>
        <v>24</v>
      </c>
      <c r="Q912" t="str">
        <f>IFERROR(INDEX(リスト!$AH:$AH,MATCH($J912,リスト!$AG:$AG,0)),"")</f>
        <v>JPN</v>
      </c>
      <c r="R912" s="118" t="str">
        <f>IF($B912="","",TEXT(RIGHT($E912,6)*1000+COUNTIF($E$2:$E912,$E912),"000000000"))</f>
        <v>050207001</v>
      </c>
    </row>
    <row r="913" spans="1:18" customFormat="1" x14ac:dyDescent="0.45">
      <c r="A913" t="s">
        <v>211</v>
      </c>
      <c r="B913">
        <v>912</v>
      </c>
      <c r="C913" t="s">
        <v>3624</v>
      </c>
      <c r="D913" t="s">
        <v>3625</v>
      </c>
      <c r="E913">
        <v>20050605</v>
      </c>
      <c r="F913">
        <v>3</v>
      </c>
      <c r="G913" t="s">
        <v>4982</v>
      </c>
      <c r="H913" s="2" t="s">
        <v>146</v>
      </c>
      <c r="I913" t="s">
        <v>281</v>
      </c>
      <c r="J913" t="s">
        <v>6497</v>
      </c>
      <c r="L913">
        <f>IFERROR(INDEX(所属情報!$E:$E,MATCH(男子登録情報!A913,所属情報!$A:$A,0)),"")</f>
        <v>492522</v>
      </c>
      <c r="M913" t="str">
        <f t="shared" si="42"/>
        <v>永田　大和 (3)</v>
      </c>
      <c r="N913" t="str">
        <f t="shared" si="43"/>
        <v>ﾅｶﾞﾀ ﾔﾏﾄ</v>
      </c>
      <c r="O913" t="str">
        <f t="shared" si="44"/>
        <v>NAGATA Yamato (05)</v>
      </c>
      <c r="P913">
        <f>IFERROR(INDEX(リスト!$AE:$AE,MATCH($G913,リスト!$AD:$AD,0)),"")</f>
        <v>26</v>
      </c>
      <c r="Q913" t="str">
        <f>IFERROR(INDEX(リスト!$AH:$AH,MATCH($J913,リスト!$AG:$AG,0)),"")</f>
        <v>JPN</v>
      </c>
      <c r="R913" s="118" t="str">
        <f>IF($B913="","",TEXT(RIGHT($E913,6)*1000+COUNTIF($E$2:$E913,$E913),"000000000"))</f>
        <v>050605001</v>
      </c>
    </row>
    <row r="914" spans="1:18" customFormat="1" x14ac:dyDescent="0.45">
      <c r="A914" t="s">
        <v>211</v>
      </c>
      <c r="B914">
        <v>913</v>
      </c>
      <c r="C914" t="s">
        <v>1499</v>
      </c>
      <c r="D914" t="s">
        <v>1500</v>
      </c>
      <c r="E914">
        <v>20041202</v>
      </c>
      <c r="F914">
        <v>4</v>
      </c>
      <c r="G914" t="s">
        <v>4982</v>
      </c>
      <c r="H914" s="2" t="s">
        <v>320</v>
      </c>
      <c r="I914" t="s">
        <v>145</v>
      </c>
      <c r="J914" t="s">
        <v>6497</v>
      </c>
      <c r="L914">
        <f>IFERROR(INDEX(所属情報!$E:$E,MATCH(男子登録情報!A914,所属情報!$A:$A,0)),"")</f>
        <v>492522</v>
      </c>
      <c r="M914" t="str">
        <f t="shared" si="42"/>
        <v>中野　稜太 (4)</v>
      </c>
      <c r="N914" t="str">
        <f t="shared" si="43"/>
        <v>ﾅｶﾉ ﾘｮｳﾀ</v>
      </c>
      <c r="O914" t="str">
        <f t="shared" si="44"/>
        <v>NAKANO Ryota (04)</v>
      </c>
      <c r="P914">
        <f>IFERROR(INDEX(リスト!$AE:$AE,MATCH($G914,リスト!$AD:$AD,0)),"")</f>
        <v>26</v>
      </c>
      <c r="Q914" t="str">
        <f>IFERROR(INDEX(リスト!$AH:$AH,MATCH($J914,リスト!$AG:$AG,0)),"")</f>
        <v>JPN</v>
      </c>
      <c r="R914" s="118" t="str">
        <f>IF($B914="","",TEXT(RIGHT($E914,6)*1000+COUNTIF($E$2:$E914,$E914),"000000000"))</f>
        <v>041202002</v>
      </c>
    </row>
    <row r="915" spans="1:18" customFormat="1" x14ac:dyDescent="0.45">
      <c r="A915" t="s">
        <v>211</v>
      </c>
      <c r="B915">
        <v>914</v>
      </c>
      <c r="C915" t="s">
        <v>3626</v>
      </c>
      <c r="D915" t="s">
        <v>3627</v>
      </c>
      <c r="E915">
        <v>20050928</v>
      </c>
      <c r="F915">
        <v>3</v>
      </c>
      <c r="G915" t="s">
        <v>4982</v>
      </c>
      <c r="H915" s="2" t="s">
        <v>741</v>
      </c>
      <c r="I915" t="s">
        <v>90</v>
      </c>
      <c r="J915" t="s">
        <v>6497</v>
      </c>
      <c r="L915">
        <f>IFERROR(INDEX(所属情報!$E:$E,MATCH(男子登録情報!A915,所属情報!$A:$A,0)),"")</f>
        <v>492522</v>
      </c>
      <c r="M915" t="str">
        <f t="shared" si="42"/>
        <v>中平　翔悟 (3)</v>
      </c>
      <c r="N915" t="str">
        <f t="shared" si="43"/>
        <v>ﾅｶﾋﾗ ｼｮｳｺﾞ</v>
      </c>
      <c r="O915" t="str">
        <f t="shared" si="44"/>
        <v>NAKAHIRA Shogo (05)</v>
      </c>
      <c r="P915">
        <f>IFERROR(INDEX(リスト!$AE:$AE,MATCH($G915,リスト!$AD:$AD,0)),"")</f>
        <v>26</v>
      </c>
      <c r="Q915" t="str">
        <f>IFERROR(INDEX(リスト!$AH:$AH,MATCH($J915,リスト!$AG:$AG,0)),"")</f>
        <v>JPN</v>
      </c>
      <c r="R915" s="118" t="str">
        <f>IF($B915="","",TEXT(RIGHT($E915,6)*1000+COUNTIF($E$2:$E915,$E915),"000000000"))</f>
        <v>050928003</v>
      </c>
    </row>
    <row r="916" spans="1:18" customFormat="1" x14ac:dyDescent="0.45">
      <c r="A916" t="s">
        <v>211</v>
      </c>
      <c r="B916">
        <v>915</v>
      </c>
      <c r="C916" t="s">
        <v>3628</v>
      </c>
      <c r="D916" t="s">
        <v>3629</v>
      </c>
      <c r="E916">
        <v>20060421</v>
      </c>
      <c r="F916">
        <v>2</v>
      </c>
      <c r="G916" t="s">
        <v>4984</v>
      </c>
      <c r="H916" s="2" t="s">
        <v>102</v>
      </c>
      <c r="I916" t="s">
        <v>431</v>
      </c>
      <c r="J916" t="s">
        <v>6497</v>
      </c>
      <c r="L916">
        <f>IFERROR(INDEX(所属情報!$E:$E,MATCH(男子登録情報!A916,所属情報!$A:$A,0)),"")</f>
        <v>492522</v>
      </c>
      <c r="M916" t="str">
        <f t="shared" si="42"/>
        <v>中村　玲皇 (2)</v>
      </c>
      <c r="N916" t="str">
        <f t="shared" si="43"/>
        <v>ﾅｶﾑﾗ ﾚｵ</v>
      </c>
      <c r="O916" t="str">
        <f t="shared" si="44"/>
        <v>NAKAMURA Reo (06)</v>
      </c>
      <c r="P916">
        <f>IFERROR(INDEX(リスト!$AE:$AE,MATCH($G916,リスト!$AD:$AD,0)),"")</f>
        <v>49</v>
      </c>
      <c r="Q916" t="str">
        <f>IFERROR(INDEX(リスト!$AH:$AH,MATCH($J916,リスト!$AG:$AG,0)),"")</f>
        <v>JPN</v>
      </c>
      <c r="R916" s="118" t="str">
        <f>IF($B916="","",TEXT(RIGHT($E916,6)*1000+COUNTIF($E$2:$E916,$E916),"000000000"))</f>
        <v>060421001</v>
      </c>
    </row>
    <row r="917" spans="1:18" customFormat="1" x14ac:dyDescent="0.45">
      <c r="A917" t="s">
        <v>211</v>
      </c>
      <c r="B917">
        <v>916</v>
      </c>
      <c r="C917" t="s">
        <v>3630</v>
      </c>
      <c r="D917" t="s">
        <v>3631</v>
      </c>
      <c r="E917">
        <v>20070311</v>
      </c>
      <c r="F917">
        <v>2</v>
      </c>
      <c r="G917" t="s">
        <v>4989</v>
      </c>
      <c r="H917" s="2" t="s">
        <v>4699</v>
      </c>
      <c r="I917" t="s">
        <v>201</v>
      </c>
      <c r="J917" t="s">
        <v>6497</v>
      </c>
      <c r="L917">
        <f>IFERROR(INDEX(所属情報!$E:$E,MATCH(男子登録情報!A917,所属情報!$A:$A,0)),"")</f>
        <v>492522</v>
      </c>
      <c r="M917" t="str">
        <f t="shared" si="42"/>
        <v>西内　悠人 (2)</v>
      </c>
      <c r="N917" t="str">
        <f t="shared" si="43"/>
        <v>ﾆｼｳﾁ ﾊﾙﾄ</v>
      </c>
      <c r="O917" t="str">
        <f t="shared" si="44"/>
        <v>NISHIUCHI Haruto (07)</v>
      </c>
      <c r="P917">
        <f>IFERROR(INDEX(リスト!$AE:$AE,MATCH($G917,リスト!$AD:$AD,0)),"")</f>
        <v>25</v>
      </c>
      <c r="Q917" t="str">
        <f>IFERROR(INDEX(リスト!$AH:$AH,MATCH($J917,リスト!$AG:$AG,0)),"")</f>
        <v>JPN</v>
      </c>
      <c r="R917" s="118" t="str">
        <f>IF($B917="","",TEXT(RIGHT($E917,6)*1000+COUNTIF($E$2:$E917,$E917),"000000000"))</f>
        <v>070311002</v>
      </c>
    </row>
    <row r="918" spans="1:18" customFormat="1" x14ac:dyDescent="0.45">
      <c r="A918" t="s">
        <v>211</v>
      </c>
      <c r="B918">
        <v>917</v>
      </c>
      <c r="C918" t="s">
        <v>3632</v>
      </c>
      <c r="D918" t="s">
        <v>3633</v>
      </c>
      <c r="E918">
        <v>20070304</v>
      </c>
      <c r="F918">
        <v>2</v>
      </c>
      <c r="G918" t="s">
        <v>5202</v>
      </c>
      <c r="H918" s="2" t="s">
        <v>288</v>
      </c>
      <c r="I918" t="s">
        <v>4700</v>
      </c>
      <c r="J918" t="s">
        <v>6497</v>
      </c>
      <c r="L918">
        <f>IFERROR(INDEX(所属情報!$E:$E,MATCH(男子登録情報!A918,所属情報!$A:$A,0)),"")</f>
        <v>492522</v>
      </c>
      <c r="M918" t="str">
        <f t="shared" si="42"/>
        <v>西川　成土 (2)</v>
      </c>
      <c r="N918" t="str">
        <f t="shared" si="43"/>
        <v>ﾆｼｶﾜ ﾅﾙﾄ</v>
      </c>
      <c r="O918" t="str">
        <f t="shared" si="44"/>
        <v>NISHIKAWA Naruto (07)</v>
      </c>
      <c r="P918">
        <f>IFERROR(INDEX(リスト!$AE:$AE,MATCH($G918,リスト!$AD:$AD,0)),"")</f>
        <v>31</v>
      </c>
      <c r="Q918" t="str">
        <f>IFERROR(INDEX(リスト!$AH:$AH,MATCH($J918,リスト!$AG:$AG,0)),"")</f>
        <v>JPN</v>
      </c>
      <c r="R918" s="118" t="str">
        <f>IF($B918="","",TEXT(RIGHT($E918,6)*1000+COUNTIF($E$2:$E918,$E918),"000000000"))</f>
        <v>070304001</v>
      </c>
    </row>
    <row r="919" spans="1:18" customFormat="1" x14ac:dyDescent="0.45">
      <c r="A919" t="s">
        <v>211</v>
      </c>
      <c r="B919">
        <v>918</v>
      </c>
      <c r="C919" t="s">
        <v>3634</v>
      </c>
      <c r="D919" t="s">
        <v>3635</v>
      </c>
      <c r="E919">
        <v>20050816</v>
      </c>
      <c r="F919">
        <v>3</v>
      </c>
      <c r="G919" t="s">
        <v>4989</v>
      </c>
      <c r="H919" s="2" t="s">
        <v>4701</v>
      </c>
      <c r="I919" t="s">
        <v>1337</v>
      </c>
      <c r="J919" t="s">
        <v>6497</v>
      </c>
      <c r="L919">
        <f>IFERROR(INDEX(所属情報!$E:$E,MATCH(男子登録情報!A919,所属情報!$A:$A,0)),"")</f>
        <v>492522</v>
      </c>
      <c r="M919" t="str">
        <f t="shared" si="42"/>
        <v>西澤　輝斗 (3)</v>
      </c>
      <c r="N919" t="str">
        <f t="shared" si="43"/>
        <v>ﾆｼｻﾞﾜ ｷﾗﾄ</v>
      </c>
      <c r="O919" t="str">
        <f t="shared" si="44"/>
        <v>NISHIZAWA Kirato (05)</v>
      </c>
      <c r="P919">
        <f>IFERROR(INDEX(リスト!$AE:$AE,MATCH($G919,リスト!$AD:$AD,0)),"")</f>
        <v>25</v>
      </c>
      <c r="Q919" t="str">
        <f>IFERROR(INDEX(リスト!$AH:$AH,MATCH($J919,リスト!$AG:$AG,0)),"")</f>
        <v>JPN</v>
      </c>
      <c r="R919" s="118" t="str">
        <f>IF($B919="","",TEXT(RIGHT($E919,6)*1000+COUNTIF($E$2:$E919,$E919),"000000000"))</f>
        <v>050816001</v>
      </c>
    </row>
    <row r="920" spans="1:18" customFormat="1" x14ac:dyDescent="0.45">
      <c r="A920" t="s">
        <v>211</v>
      </c>
      <c r="B920">
        <v>919</v>
      </c>
      <c r="C920" t="s">
        <v>1493</v>
      </c>
      <c r="D920" t="s">
        <v>1494</v>
      </c>
      <c r="E920">
        <v>20040529</v>
      </c>
      <c r="F920">
        <v>4</v>
      </c>
      <c r="G920" t="s">
        <v>5119</v>
      </c>
      <c r="H920" s="2" t="s">
        <v>208</v>
      </c>
      <c r="I920" t="s">
        <v>509</v>
      </c>
      <c r="J920" t="s">
        <v>6497</v>
      </c>
      <c r="L920">
        <f>IFERROR(INDEX(所属情報!$E:$E,MATCH(男子登録情報!A920,所属情報!$A:$A,0)),"")</f>
        <v>492522</v>
      </c>
      <c r="M920" t="str">
        <f t="shared" si="42"/>
        <v>西村　聡一郎 (4)</v>
      </c>
      <c r="N920" t="str">
        <f t="shared" si="43"/>
        <v>ﾆｼﾑﾗ ｿｳｲﾁﾛｳ</v>
      </c>
      <c r="O920" t="str">
        <f t="shared" si="44"/>
        <v>NISHIMURA Soichiro (04)</v>
      </c>
      <c r="P920">
        <f>IFERROR(INDEX(リスト!$AE:$AE,MATCH($G920,リスト!$AD:$AD,0)),"")</f>
        <v>38</v>
      </c>
      <c r="Q920" t="str">
        <f>IFERROR(INDEX(リスト!$AH:$AH,MATCH($J920,リスト!$AG:$AG,0)),"")</f>
        <v>JPN</v>
      </c>
      <c r="R920" s="118" t="str">
        <f>IF($B920="","",TEXT(RIGHT($E920,6)*1000+COUNTIF($E$2:$E920,$E920),"000000000"))</f>
        <v>040529002</v>
      </c>
    </row>
    <row r="921" spans="1:18" customFormat="1" x14ac:dyDescent="0.45">
      <c r="A921" t="s">
        <v>211</v>
      </c>
      <c r="B921">
        <v>920</v>
      </c>
      <c r="C921" t="s">
        <v>1511</v>
      </c>
      <c r="D921" t="s">
        <v>1512</v>
      </c>
      <c r="E921">
        <v>20040408</v>
      </c>
      <c r="F921">
        <v>4</v>
      </c>
      <c r="G921" t="s">
        <v>4989</v>
      </c>
      <c r="H921" s="2" t="s">
        <v>415</v>
      </c>
      <c r="I921" t="s">
        <v>116</v>
      </c>
      <c r="J921" t="s">
        <v>6497</v>
      </c>
      <c r="L921">
        <f>IFERROR(INDEX(所属情報!$E:$E,MATCH(男子登録情報!A921,所属情報!$A:$A,0)),"")</f>
        <v>492522</v>
      </c>
      <c r="M921" t="str">
        <f t="shared" si="42"/>
        <v>野田　陸人 (4)</v>
      </c>
      <c r="N921" t="str">
        <f t="shared" si="43"/>
        <v>ﾉﾀﾞ ﾘｸﾄ</v>
      </c>
      <c r="O921" t="str">
        <f t="shared" si="44"/>
        <v>NODA Rikuto (04)</v>
      </c>
      <c r="P921">
        <f>IFERROR(INDEX(リスト!$AE:$AE,MATCH($G921,リスト!$AD:$AD,0)),"")</f>
        <v>25</v>
      </c>
      <c r="Q921" t="str">
        <f>IFERROR(INDEX(リスト!$AH:$AH,MATCH($J921,リスト!$AG:$AG,0)),"")</f>
        <v>JPN</v>
      </c>
      <c r="R921" s="118" t="str">
        <f>IF($B921="","",TEXT(RIGHT($E921,6)*1000+COUNTIF($E$2:$E921,$E921),"000000000"))</f>
        <v>040408002</v>
      </c>
    </row>
    <row r="922" spans="1:18" customFormat="1" x14ac:dyDescent="0.45">
      <c r="A922" t="s">
        <v>211</v>
      </c>
      <c r="B922">
        <v>921</v>
      </c>
      <c r="C922" t="s">
        <v>1477</v>
      </c>
      <c r="D922" t="s">
        <v>1478</v>
      </c>
      <c r="E922">
        <v>20050315</v>
      </c>
      <c r="F922">
        <v>4</v>
      </c>
      <c r="G922" t="s">
        <v>4989</v>
      </c>
      <c r="H922" s="2" t="s">
        <v>1479</v>
      </c>
      <c r="I922" t="s">
        <v>71</v>
      </c>
      <c r="J922" t="s">
        <v>6497</v>
      </c>
      <c r="L922">
        <f>IFERROR(INDEX(所属情報!$E:$E,MATCH(男子登録情報!A922,所属情報!$A:$A,0)),"")</f>
        <v>492522</v>
      </c>
      <c r="M922" t="str">
        <f t="shared" si="42"/>
        <v>野原　颯太 (4)</v>
      </c>
      <c r="N922" t="str">
        <f t="shared" si="43"/>
        <v>ﾉﾊﾗ ｿｳﾀ</v>
      </c>
      <c r="O922" t="str">
        <f t="shared" si="44"/>
        <v>NOHARA Sota (05)</v>
      </c>
      <c r="P922">
        <f>IFERROR(INDEX(リスト!$AE:$AE,MATCH($G922,リスト!$AD:$AD,0)),"")</f>
        <v>25</v>
      </c>
      <c r="Q922" t="str">
        <f>IFERROR(INDEX(リスト!$AH:$AH,MATCH($J922,リスト!$AG:$AG,0)),"")</f>
        <v>JPN</v>
      </c>
      <c r="R922" s="118" t="str">
        <f>IF($B922="","",TEXT(RIGHT($E922,6)*1000+COUNTIF($E$2:$E922,$E922),"000000000"))</f>
        <v>050315001</v>
      </c>
    </row>
    <row r="923" spans="1:18" customFormat="1" x14ac:dyDescent="0.45">
      <c r="A923" t="s">
        <v>211</v>
      </c>
      <c r="B923">
        <v>922</v>
      </c>
      <c r="C923" t="s">
        <v>3636</v>
      </c>
      <c r="D923" t="s">
        <v>3637</v>
      </c>
      <c r="E923">
        <v>20060605</v>
      </c>
      <c r="F923">
        <v>2</v>
      </c>
      <c r="G923" t="s">
        <v>4976</v>
      </c>
      <c r="H923" s="2" t="s">
        <v>4702</v>
      </c>
      <c r="I923" t="s">
        <v>42</v>
      </c>
      <c r="J923" t="s">
        <v>6497</v>
      </c>
      <c r="L923">
        <f>IFERROR(INDEX(所属情報!$E:$E,MATCH(男子登録情報!A923,所属情報!$A:$A,0)),"")</f>
        <v>492522</v>
      </c>
      <c r="M923" t="str">
        <f t="shared" si="42"/>
        <v>枦元　拓幹 (2)</v>
      </c>
      <c r="N923" t="str">
        <f t="shared" si="43"/>
        <v>ﾊｾﾞﾓﾄ ﾀｸﾐ</v>
      </c>
      <c r="O923" t="str">
        <f t="shared" si="44"/>
        <v>HAZEMOTO Takumi (06)</v>
      </c>
      <c r="P923">
        <f>IFERROR(INDEX(リスト!$AE:$AE,MATCH($G923,リスト!$AD:$AD,0)),"")</f>
        <v>27</v>
      </c>
      <c r="Q923" t="str">
        <f>IFERROR(INDEX(リスト!$AH:$AH,MATCH($J923,リスト!$AG:$AG,0)),"")</f>
        <v>JPN</v>
      </c>
      <c r="R923" s="118" t="str">
        <f>IF($B923="","",TEXT(RIGHT($E923,6)*1000+COUNTIF($E$2:$E923,$E923),"000000000"))</f>
        <v>060605001</v>
      </c>
    </row>
    <row r="924" spans="1:18" customFormat="1" x14ac:dyDescent="0.45">
      <c r="A924" t="s">
        <v>211</v>
      </c>
      <c r="B924">
        <v>923</v>
      </c>
      <c r="C924" t="s">
        <v>3638</v>
      </c>
      <c r="D924" t="s">
        <v>3639</v>
      </c>
      <c r="E924">
        <v>20051110</v>
      </c>
      <c r="F924">
        <v>3</v>
      </c>
      <c r="G924" t="s">
        <v>4982</v>
      </c>
      <c r="H924" s="2" t="s">
        <v>448</v>
      </c>
      <c r="I924" t="s">
        <v>35</v>
      </c>
      <c r="J924" t="s">
        <v>6497</v>
      </c>
      <c r="L924">
        <f>IFERROR(INDEX(所属情報!$E:$E,MATCH(男子登録情報!A924,所属情報!$A:$A,0)),"")</f>
        <v>492522</v>
      </c>
      <c r="M924" t="str">
        <f t="shared" si="42"/>
        <v>八田　優希 (3)</v>
      </c>
      <c r="N924" t="str">
        <f t="shared" si="43"/>
        <v>ﾊｯﾀ ﾕｳｷ</v>
      </c>
      <c r="O924" t="str">
        <f t="shared" si="44"/>
        <v>HATTA Yuki (05)</v>
      </c>
      <c r="P924">
        <f>IFERROR(INDEX(リスト!$AE:$AE,MATCH($G924,リスト!$AD:$AD,0)),"")</f>
        <v>26</v>
      </c>
      <c r="Q924" t="str">
        <f>IFERROR(INDEX(リスト!$AH:$AH,MATCH($J924,リスト!$AG:$AG,0)),"")</f>
        <v>JPN</v>
      </c>
      <c r="R924" s="118" t="str">
        <f>IF($B924="","",TEXT(RIGHT($E924,6)*1000+COUNTIF($E$2:$E924,$E924),"000000000"))</f>
        <v>051110001</v>
      </c>
    </row>
    <row r="925" spans="1:18" customFormat="1" x14ac:dyDescent="0.45">
      <c r="A925" t="s">
        <v>211</v>
      </c>
      <c r="B925">
        <v>924</v>
      </c>
      <c r="C925" t="s">
        <v>1467</v>
      </c>
      <c r="D925" t="s">
        <v>1468</v>
      </c>
      <c r="E925">
        <v>20040228</v>
      </c>
      <c r="F925" t="s">
        <v>140</v>
      </c>
      <c r="G925" t="s">
        <v>5099</v>
      </c>
      <c r="H925" s="2" t="s">
        <v>570</v>
      </c>
      <c r="I925" t="s">
        <v>1469</v>
      </c>
      <c r="J925" t="s">
        <v>6497</v>
      </c>
      <c r="L925">
        <f>IFERROR(INDEX(所属情報!$E:$E,MATCH(男子登録情報!A925,所属情報!$A:$A,0)),"")</f>
        <v>492522</v>
      </c>
      <c r="M925" t="str">
        <f t="shared" si="42"/>
        <v>服部　右夢 (M1)</v>
      </c>
      <c r="N925" t="str">
        <f t="shared" si="43"/>
        <v>ﾊｯﾄﾘ ﾐﾓ</v>
      </c>
      <c r="O925" t="str">
        <f t="shared" si="44"/>
        <v>HATTORI Mimo (04)</v>
      </c>
      <c r="P925">
        <f>IFERROR(INDEX(リスト!$AE:$AE,MATCH($G925,リスト!$AD:$AD,0)),"")</f>
        <v>21</v>
      </c>
      <c r="Q925" t="str">
        <f>IFERROR(INDEX(リスト!$AH:$AH,MATCH($J925,リスト!$AG:$AG,0)),"")</f>
        <v>JPN</v>
      </c>
      <c r="R925" s="118" t="str">
        <f>IF($B925="","",TEXT(RIGHT($E925,6)*1000+COUNTIF($E$2:$E925,$E925),"000000000"))</f>
        <v>040228001</v>
      </c>
    </row>
    <row r="926" spans="1:18" customFormat="1" x14ac:dyDescent="0.45">
      <c r="A926" t="s">
        <v>211</v>
      </c>
      <c r="B926">
        <v>925</v>
      </c>
      <c r="C926" t="s">
        <v>3640</v>
      </c>
      <c r="D926" t="s">
        <v>3641</v>
      </c>
      <c r="E926">
        <v>20060323</v>
      </c>
      <c r="F926">
        <v>3</v>
      </c>
      <c r="G926" t="s">
        <v>4984</v>
      </c>
      <c r="H926" s="2" t="s">
        <v>570</v>
      </c>
      <c r="I926" t="s">
        <v>571</v>
      </c>
      <c r="J926" t="s">
        <v>6497</v>
      </c>
      <c r="L926">
        <f>IFERROR(INDEX(所属情報!$E:$E,MATCH(男子登録情報!A926,所属情報!$A:$A,0)),"")</f>
        <v>492522</v>
      </c>
      <c r="M926" t="str">
        <f t="shared" si="42"/>
        <v>服部　禅樹 (3)</v>
      </c>
      <c r="N926" t="str">
        <f t="shared" si="43"/>
        <v>ﾊｯﾄﾘ ﾕｽﾞｷ</v>
      </c>
      <c r="O926" t="str">
        <f t="shared" si="44"/>
        <v>HATTORI Yuzuki (06)</v>
      </c>
      <c r="P926">
        <f>IFERROR(INDEX(リスト!$AE:$AE,MATCH($G926,リスト!$AD:$AD,0)),"")</f>
        <v>49</v>
      </c>
      <c r="Q926" t="str">
        <f>IFERROR(INDEX(リスト!$AH:$AH,MATCH($J926,リスト!$AG:$AG,0)),"")</f>
        <v>JPN</v>
      </c>
      <c r="R926" s="118" t="str">
        <f>IF($B926="","",TEXT(RIGHT($E926,6)*1000+COUNTIF($E$2:$E926,$E926),"000000000"))</f>
        <v>060323002</v>
      </c>
    </row>
    <row r="927" spans="1:18" customFormat="1" x14ac:dyDescent="0.45">
      <c r="A927" t="s">
        <v>211</v>
      </c>
      <c r="B927">
        <v>926</v>
      </c>
      <c r="C927" t="s">
        <v>1503</v>
      </c>
      <c r="D927" t="s">
        <v>1504</v>
      </c>
      <c r="E927">
        <v>20040712</v>
      </c>
      <c r="F927">
        <v>4</v>
      </c>
      <c r="G927" t="s">
        <v>4989</v>
      </c>
      <c r="H927" s="2" t="s">
        <v>124</v>
      </c>
      <c r="I927" t="s">
        <v>1505</v>
      </c>
      <c r="J927" t="s">
        <v>6497</v>
      </c>
      <c r="L927">
        <f>IFERROR(INDEX(所属情報!$E:$E,MATCH(男子登録情報!A927,所属情報!$A:$A,0)),"")</f>
        <v>492522</v>
      </c>
      <c r="M927" t="str">
        <f t="shared" si="42"/>
        <v>林　虎道 (4)</v>
      </c>
      <c r="N927" t="str">
        <f t="shared" si="43"/>
        <v>ﾊﾔｼ ﾄﾗﾐﾁ</v>
      </c>
      <c r="O927" t="str">
        <f t="shared" si="44"/>
        <v>HAYASHI Toramichi (04)</v>
      </c>
      <c r="P927">
        <f>IFERROR(INDEX(リスト!$AE:$AE,MATCH($G927,リスト!$AD:$AD,0)),"")</f>
        <v>25</v>
      </c>
      <c r="Q927" t="str">
        <f>IFERROR(INDEX(リスト!$AH:$AH,MATCH($J927,リスト!$AG:$AG,0)),"")</f>
        <v>JPN</v>
      </c>
      <c r="R927" s="118" t="str">
        <f>IF($B927="","",TEXT(RIGHT($E927,6)*1000+COUNTIF($E$2:$E927,$E927),"000000000"))</f>
        <v>040712001</v>
      </c>
    </row>
    <row r="928" spans="1:18" customFormat="1" x14ac:dyDescent="0.45">
      <c r="A928" t="s">
        <v>211</v>
      </c>
      <c r="B928">
        <v>927</v>
      </c>
      <c r="C928" t="s">
        <v>3642</v>
      </c>
      <c r="D928" t="s">
        <v>3643</v>
      </c>
      <c r="E928">
        <v>20060920</v>
      </c>
      <c r="F928">
        <v>2</v>
      </c>
      <c r="G928" t="s">
        <v>4982</v>
      </c>
      <c r="H928" s="2" t="s">
        <v>204</v>
      </c>
      <c r="I928" t="s">
        <v>256</v>
      </c>
      <c r="J928" t="s">
        <v>6497</v>
      </c>
      <c r="L928">
        <f>IFERROR(INDEX(所属情報!$E:$E,MATCH(男子登録情報!A928,所属情報!$A:$A,0)),"")</f>
        <v>492522</v>
      </c>
      <c r="M928" t="str">
        <f t="shared" si="42"/>
        <v>樋口　宗嗣 (2)</v>
      </c>
      <c r="N928" t="str">
        <f t="shared" si="43"/>
        <v>ﾋｸﾞﾁ ｿｳｼ</v>
      </c>
      <c r="O928" t="str">
        <f t="shared" si="44"/>
        <v>HIGUCHI Soshi (06)</v>
      </c>
      <c r="P928">
        <f>IFERROR(INDEX(リスト!$AE:$AE,MATCH($G928,リスト!$AD:$AD,0)),"")</f>
        <v>26</v>
      </c>
      <c r="Q928" t="str">
        <f>IFERROR(INDEX(リスト!$AH:$AH,MATCH($J928,リスト!$AG:$AG,0)),"")</f>
        <v>JPN</v>
      </c>
      <c r="R928" s="118" t="str">
        <f>IF($B928="","",TEXT(RIGHT($E928,6)*1000+COUNTIF($E$2:$E928,$E928),"000000000"))</f>
        <v>060920002</v>
      </c>
    </row>
    <row r="929" spans="1:18" customFormat="1" x14ac:dyDescent="0.45">
      <c r="A929" t="s">
        <v>211</v>
      </c>
      <c r="B929">
        <v>928</v>
      </c>
      <c r="C929" t="s">
        <v>1495</v>
      </c>
      <c r="D929" t="s">
        <v>1496</v>
      </c>
      <c r="E929">
        <v>20041220</v>
      </c>
      <c r="F929">
        <v>4</v>
      </c>
      <c r="G929" t="s">
        <v>4975</v>
      </c>
      <c r="H929" s="2" t="s">
        <v>1497</v>
      </c>
      <c r="I929" t="s">
        <v>1498</v>
      </c>
      <c r="J929" t="s">
        <v>6497</v>
      </c>
      <c r="L929">
        <f>IFERROR(INDEX(所属情報!$E:$E,MATCH(男子登録情報!A929,所属情報!$A:$A,0)),"")</f>
        <v>492522</v>
      </c>
      <c r="M929" t="str">
        <f t="shared" si="42"/>
        <v>平賀　丈也 (4)</v>
      </c>
      <c r="N929" t="str">
        <f t="shared" si="43"/>
        <v>ﾋﾗｶﾞ ﾀｹﾔ</v>
      </c>
      <c r="O929" t="str">
        <f t="shared" si="44"/>
        <v>HIRAGA Takeya (04)</v>
      </c>
      <c r="P929">
        <f>IFERROR(INDEX(リスト!$AE:$AE,MATCH($G929,リスト!$AD:$AD,0)),"")</f>
        <v>28</v>
      </c>
      <c r="Q929" t="str">
        <f>IFERROR(INDEX(リスト!$AH:$AH,MATCH($J929,リスト!$AG:$AG,0)),"")</f>
        <v>JPN</v>
      </c>
      <c r="R929" s="118" t="str">
        <f>IF($B929="","",TEXT(RIGHT($E929,6)*1000+COUNTIF($E$2:$E929,$E929),"000000000"))</f>
        <v>041220001</v>
      </c>
    </row>
    <row r="930" spans="1:18" customFormat="1" x14ac:dyDescent="0.45">
      <c r="A930" t="s">
        <v>211</v>
      </c>
      <c r="B930">
        <v>929</v>
      </c>
      <c r="C930" t="s">
        <v>3644</v>
      </c>
      <c r="D930" t="s">
        <v>3645</v>
      </c>
      <c r="E930">
        <v>20050707</v>
      </c>
      <c r="F930">
        <v>3</v>
      </c>
      <c r="G930" t="s">
        <v>4982</v>
      </c>
      <c r="H930" s="2" t="s">
        <v>539</v>
      </c>
      <c r="I930" t="s">
        <v>145</v>
      </c>
      <c r="J930" t="s">
        <v>6497</v>
      </c>
      <c r="L930">
        <f>IFERROR(INDEX(所属情報!$E:$E,MATCH(男子登録情報!A930,所属情報!$A:$A,0)),"")</f>
        <v>492522</v>
      </c>
      <c r="M930" t="str">
        <f t="shared" si="42"/>
        <v>平山　凌大 (3)</v>
      </c>
      <c r="N930" t="str">
        <f t="shared" si="43"/>
        <v>ﾋﾗﾔﾏ ﾘｮｳﾀ</v>
      </c>
      <c r="O930" t="str">
        <f t="shared" si="44"/>
        <v>HIRAYAMA Ryota (05)</v>
      </c>
      <c r="P930">
        <f>IFERROR(INDEX(リスト!$AE:$AE,MATCH($G930,リスト!$AD:$AD,0)),"")</f>
        <v>26</v>
      </c>
      <c r="Q930" t="str">
        <f>IFERROR(INDEX(リスト!$AH:$AH,MATCH($J930,リスト!$AG:$AG,0)),"")</f>
        <v>JPN</v>
      </c>
      <c r="R930" s="118" t="str">
        <f>IF($B930="","",TEXT(RIGHT($E930,6)*1000+COUNTIF($E$2:$E930,$E930),"000000000"))</f>
        <v>050707001</v>
      </c>
    </row>
    <row r="931" spans="1:18" customFormat="1" x14ac:dyDescent="0.45">
      <c r="A931" t="s">
        <v>211</v>
      </c>
      <c r="B931">
        <v>930</v>
      </c>
      <c r="C931" t="s">
        <v>3646</v>
      </c>
      <c r="D931" t="s">
        <v>3647</v>
      </c>
      <c r="E931">
        <v>20051105</v>
      </c>
      <c r="F931">
        <v>3</v>
      </c>
      <c r="G931" t="s">
        <v>4989</v>
      </c>
      <c r="H931" s="2" t="s">
        <v>4703</v>
      </c>
      <c r="I931" t="s">
        <v>144</v>
      </c>
      <c r="J931" t="s">
        <v>6497</v>
      </c>
      <c r="L931">
        <f>IFERROR(INDEX(所属情報!$E:$E,MATCH(男子登録情報!A931,所属情報!$A:$A,0)),"")</f>
        <v>492522</v>
      </c>
      <c r="M931" t="str">
        <f t="shared" si="42"/>
        <v>廣江　優太 (3)</v>
      </c>
      <c r="N931" t="str">
        <f t="shared" si="43"/>
        <v>ﾋﾛｴ ﾕｳﾀ</v>
      </c>
      <c r="O931" t="str">
        <f t="shared" si="44"/>
        <v>HIROE Yuta (05)</v>
      </c>
      <c r="P931">
        <f>IFERROR(INDEX(リスト!$AE:$AE,MATCH($G931,リスト!$AD:$AD,0)),"")</f>
        <v>25</v>
      </c>
      <c r="Q931" t="str">
        <f>IFERROR(INDEX(リスト!$AH:$AH,MATCH($J931,リスト!$AG:$AG,0)),"")</f>
        <v>JPN</v>
      </c>
      <c r="R931" s="118" t="str">
        <f>IF($B931="","",TEXT(RIGHT($E931,6)*1000+COUNTIF($E$2:$E931,$E931),"000000000"))</f>
        <v>051105004</v>
      </c>
    </row>
    <row r="932" spans="1:18" customFormat="1" x14ac:dyDescent="0.45">
      <c r="A932" t="s">
        <v>211</v>
      </c>
      <c r="B932">
        <v>931</v>
      </c>
      <c r="C932" t="s">
        <v>1483</v>
      </c>
      <c r="D932" t="s">
        <v>1484</v>
      </c>
      <c r="E932">
        <v>20041204</v>
      </c>
      <c r="F932">
        <v>4</v>
      </c>
      <c r="G932" t="s">
        <v>4982</v>
      </c>
      <c r="H932" s="2" t="s">
        <v>1485</v>
      </c>
      <c r="I932" t="s">
        <v>405</v>
      </c>
      <c r="J932" t="s">
        <v>6497</v>
      </c>
      <c r="L932">
        <f>IFERROR(INDEX(所属情報!$E:$E,MATCH(男子登録情報!A932,所属情報!$A:$A,0)),"")</f>
        <v>492522</v>
      </c>
      <c r="M932" t="str">
        <f t="shared" si="42"/>
        <v>藤橋　倫太朗 (4)</v>
      </c>
      <c r="N932" t="str">
        <f t="shared" si="43"/>
        <v>ﾌｼﾞﾊｼ ﾘﾝﾀﾛｳ</v>
      </c>
      <c r="O932" t="str">
        <f t="shared" si="44"/>
        <v>FUJIHASHI Rintaro (04)</v>
      </c>
      <c r="P932">
        <f>IFERROR(INDEX(リスト!$AE:$AE,MATCH($G932,リスト!$AD:$AD,0)),"")</f>
        <v>26</v>
      </c>
      <c r="Q932" t="str">
        <f>IFERROR(INDEX(リスト!$AH:$AH,MATCH($J932,リスト!$AG:$AG,0)),"")</f>
        <v>JPN</v>
      </c>
      <c r="R932" s="118" t="str">
        <f>IF($B932="","",TEXT(RIGHT($E932,6)*1000+COUNTIF($E$2:$E932,$E932),"000000000"))</f>
        <v>041204001</v>
      </c>
    </row>
    <row r="933" spans="1:18" customFormat="1" x14ac:dyDescent="0.45">
      <c r="A933" t="s">
        <v>211</v>
      </c>
      <c r="B933">
        <v>932</v>
      </c>
      <c r="C933" t="s">
        <v>3648</v>
      </c>
      <c r="D933" t="s">
        <v>3649</v>
      </c>
      <c r="E933">
        <v>20060228</v>
      </c>
      <c r="F933">
        <v>3</v>
      </c>
      <c r="G933" t="s">
        <v>4982</v>
      </c>
      <c r="H933" s="2" t="s">
        <v>506</v>
      </c>
      <c r="I933" t="s">
        <v>1330</v>
      </c>
      <c r="J933" t="s">
        <v>6497</v>
      </c>
      <c r="L933">
        <f>IFERROR(INDEX(所属情報!$E:$E,MATCH(男子登録情報!A933,所属情報!$A:$A,0)),"")</f>
        <v>492522</v>
      </c>
      <c r="M933" t="str">
        <f t="shared" si="42"/>
        <v>藤村　慧祥 (3)</v>
      </c>
      <c r="N933" t="str">
        <f t="shared" si="43"/>
        <v>ﾌｼﾞﾑﾗ ｹｲｼｮｳ</v>
      </c>
      <c r="O933" t="str">
        <f t="shared" si="44"/>
        <v>FUJIMURA Keisho (06)</v>
      </c>
      <c r="P933">
        <f>IFERROR(INDEX(リスト!$AE:$AE,MATCH($G933,リスト!$AD:$AD,0)),"")</f>
        <v>26</v>
      </c>
      <c r="Q933" t="str">
        <f>IFERROR(INDEX(リスト!$AH:$AH,MATCH($J933,リスト!$AG:$AG,0)),"")</f>
        <v>JPN</v>
      </c>
      <c r="R933" s="118" t="str">
        <f>IF($B933="","",TEXT(RIGHT($E933,6)*1000+COUNTIF($E$2:$E933,$E933),"000000000"))</f>
        <v>060228002</v>
      </c>
    </row>
    <row r="934" spans="1:18" customFormat="1" x14ac:dyDescent="0.45">
      <c r="A934" t="s">
        <v>211</v>
      </c>
      <c r="B934">
        <v>933</v>
      </c>
      <c r="C934" t="s">
        <v>1515</v>
      </c>
      <c r="D934" t="s">
        <v>1516</v>
      </c>
      <c r="E934">
        <v>20040410</v>
      </c>
      <c r="F934">
        <v>4</v>
      </c>
      <c r="G934" t="s">
        <v>4989</v>
      </c>
      <c r="H934" s="2" t="s">
        <v>507</v>
      </c>
      <c r="I934" t="s">
        <v>32</v>
      </c>
      <c r="J934" t="s">
        <v>6497</v>
      </c>
      <c r="L934">
        <f>IFERROR(INDEX(所属情報!$E:$E,MATCH(男子登録情報!A934,所属情報!$A:$A,0)),"")</f>
        <v>492522</v>
      </c>
      <c r="M934" t="str">
        <f t="shared" si="42"/>
        <v>古澤　侑也 (4)</v>
      </c>
      <c r="N934" t="str">
        <f t="shared" si="43"/>
        <v>ﾌﾙｻﾜ ﾕｳﾔ</v>
      </c>
      <c r="O934" t="str">
        <f t="shared" si="44"/>
        <v>FURUSAWA Yuya (04)</v>
      </c>
      <c r="P934">
        <f>IFERROR(INDEX(リスト!$AE:$AE,MATCH($G934,リスト!$AD:$AD,0)),"")</f>
        <v>25</v>
      </c>
      <c r="Q934" t="str">
        <f>IFERROR(INDEX(リスト!$AH:$AH,MATCH($J934,リスト!$AG:$AG,0)),"")</f>
        <v>JPN</v>
      </c>
      <c r="R934" s="118" t="str">
        <f>IF($B934="","",TEXT(RIGHT($E934,6)*1000+COUNTIF($E$2:$E934,$E934),"000000000"))</f>
        <v>040410001</v>
      </c>
    </row>
    <row r="935" spans="1:18" customFormat="1" x14ac:dyDescent="0.45">
      <c r="A935" t="s">
        <v>211</v>
      </c>
      <c r="B935">
        <v>934</v>
      </c>
      <c r="C935" t="s">
        <v>3650</v>
      </c>
      <c r="D935" t="s">
        <v>1481</v>
      </c>
      <c r="E935">
        <v>20040726</v>
      </c>
      <c r="F935">
        <v>4</v>
      </c>
      <c r="G935" t="s">
        <v>4989</v>
      </c>
      <c r="H935" s="2" t="s">
        <v>1482</v>
      </c>
      <c r="I935" t="s">
        <v>298</v>
      </c>
      <c r="J935" t="s">
        <v>6497</v>
      </c>
      <c r="L935">
        <f>IFERROR(INDEX(所属情報!$E:$E,MATCH(男子登録情報!A935,所属情報!$A:$A,0)),"")</f>
        <v>492522</v>
      </c>
      <c r="M935" t="str">
        <f t="shared" si="42"/>
        <v>別府　涼司 (4)</v>
      </c>
      <c r="N935" t="str">
        <f t="shared" si="43"/>
        <v>ﾍﾞｯﾌﾟ ﾘｮｳｼﾞ</v>
      </c>
      <c r="O935" t="str">
        <f t="shared" si="44"/>
        <v>BEPPU Ryoji (04)</v>
      </c>
      <c r="P935">
        <f>IFERROR(INDEX(リスト!$AE:$AE,MATCH($G935,リスト!$AD:$AD,0)),"")</f>
        <v>25</v>
      </c>
      <c r="Q935" t="str">
        <f>IFERROR(INDEX(リスト!$AH:$AH,MATCH($J935,リスト!$AG:$AG,0)),"")</f>
        <v>JPN</v>
      </c>
      <c r="R935" s="118" t="str">
        <f>IF($B935="","",TEXT(RIGHT($E935,6)*1000+COUNTIF($E$2:$E935,$E935),"000000000"))</f>
        <v>040726001</v>
      </c>
    </row>
    <row r="936" spans="1:18" customFormat="1" x14ac:dyDescent="0.45">
      <c r="A936" t="s">
        <v>211</v>
      </c>
      <c r="B936">
        <v>935</v>
      </c>
      <c r="C936" t="s">
        <v>3651</v>
      </c>
      <c r="D936" t="s">
        <v>3652</v>
      </c>
      <c r="E936">
        <v>20060905</v>
      </c>
      <c r="F936">
        <v>2</v>
      </c>
      <c r="G936" t="s">
        <v>5099</v>
      </c>
      <c r="H936" s="2" t="s">
        <v>558</v>
      </c>
      <c r="I936" t="s">
        <v>4704</v>
      </c>
      <c r="J936" t="s">
        <v>6497</v>
      </c>
      <c r="L936">
        <f>IFERROR(INDEX(所属情報!$E:$E,MATCH(男子登録情報!A936,所属情報!$A:$A,0)),"")</f>
        <v>492522</v>
      </c>
      <c r="M936" t="str">
        <f t="shared" si="42"/>
        <v>堀　大夢 (2)</v>
      </c>
      <c r="N936" t="str">
        <f t="shared" si="43"/>
        <v>ﾎﾘ ﾀｲﾑ</v>
      </c>
      <c r="O936" t="str">
        <f t="shared" si="44"/>
        <v>HORI Taimu (06)</v>
      </c>
      <c r="P936">
        <f>IFERROR(INDEX(リスト!$AE:$AE,MATCH($G936,リスト!$AD:$AD,0)),"")</f>
        <v>21</v>
      </c>
      <c r="Q936" t="str">
        <f>IFERROR(INDEX(リスト!$AH:$AH,MATCH($J936,リスト!$AG:$AG,0)),"")</f>
        <v>JPN</v>
      </c>
      <c r="R936" s="118" t="str">
        <f>IF($B936="","",TEXT(RIGHT($E936,6)*1000+COUNTIF($E$2:$E936,$E936),"000000000"))</f>
        <v>060905001</v>
      </c>
    </row>
    <row r="937" spans="1:18" customFormat="1" x14ac:dyDescent="0.45">
      <c r="A937" t="s">
        <v>211</v>
      </c>
      <c r="B937">
        <v>936</v>
      </c>
      <c r="C937" t="s">
        <v>3653</v>
      </c>
      <c r="D937" t="s">
        <v>3654</v>
      </c>
      <c r="E937">
        <v>20060129</v>
      </c>
      <c r="F937">
        <v>3</v>
      </c>
      <c r="G937" t="s">
        <v>4989</v>
      </c>
      <c r="H937" s="2" t="s">
        <v>4705</v>
      </c>
      <c r="I937" t="s">
        <v>132</v>
      </c>
      <c r="J937" t="s">
        <v>6497</v>
      </c>
      <c r="L937">
        <f>IFERROR(INDEX(所属情報!$E:$E,MATCH(男子登録情報!A937,所属情報!$A:$A,0)),"")</f>
        <v>492522</v>
      </c>
      <c r="M937" t="str">
        <f t="shared" si="42"/>
        <v>堀川　正樹 (3)</v>
      </c>
      <c r="N937" t="str">
        <f t="shared" si="43"/>
        <v>ﾎﾘｶﾜ ﾏｻｷ</v>
      </c>
      <c r="O937" t="str">
        <f t="shared" si="44"/>
        <v>HORIKAWA Masaki (06)</v>
      </c>
      <c r="P937">
        <f>IFERROR(INDEX(リスト!$AE:$AE,MATCH($G937,リスト!$AD:$AD,0)),"")</f>
        <v>25</v>
      </c>
      <c r="Q937" t="str">
        <f>IFERROR(INDEX(リスト!$AH:$AH,MATCH($J937,リスト!$AG:$AG,0)),"")</f>
        <v>JPN</v>
      </c>
      <c r="R937" s="118" t="str">
        <f>IF($B937="","",TEXT(RIGHT($E937,6)*1000+COUNTIF($E$2:$E937,$E937),"000000000"))</f>
        <v>060129003</v>
      </c>
    </row>
    <row r="938" spans="1:18" customFormat="1" x14ac:dyDescent="0.45">
      <c r="A938" t="s">
        <v>211</v>
      </c>
      <c r="B938">
        <v>937</v>
      </c>
      <c r="C938" t="s">
        <v>3655</v>
      </c>
      <c r="D938" t="s">
        <v>3656</v>
      </c>
      <c r="E938">
        <v>20050607</v>
      </c>
      <c r="F938">
        <v>3</v>
      </c>
      <c r="G938" t="s">
        <v>5199</v>
      </c>
      <c r="H938" s="2" t="s">
        <v>245</v>
      </c>
      <c r="I938" t="s">
        <v>171</v>
      </c>
      <c r="J938" t="s">
        <v>6497</v>
      </c>
      <c r="L938">
        <f>IFERROR(INDEX(所属情報!$E:$E,MATCH(男子登録情報!A938,所属情報!$A:$A,0)),"")</f>
        <v>492522</v>
      </c>
      <c r="M938" t="str">
        <f t="shared" si="42"/>
        <v>前川　雄飛 (3)</v>
      </c>
      <c r="N938" t="str">
        <f t="shared" si="43"/>
        <v>ﾏｴｶﾜ ﾕｳﾄ</v>
      </c>
      <c r="O938" t="str">
        <f t="shared" si="44"/>
        <v>MAEKAWA Yuto (05)</v>
      </c>
      <c r="P938">
        <f>IFERROR(INDEX(リスト!$AE:$AE,MATCH($G938,リスト!$AD:$AD,0)),"")</f>
        <v>39</v>
      </c>
      <c r="Q938" t="str">
        <f>IFERROR(INDEX(リスト!$AH:$AH,MATCH($J938,リスト!$AG:$AG,0)),"")</f>
        <v>JPN</v>
      </c>
      <c r="R938" s="118" t="str">
        <f>IF($B938="","",TEXT(RIGHT($E938,6)*1000+COUNTIF($E$2:$E938,$E938),"000000000"))</f>
        <v>050607002</v>
      </c>
    </row>
    <row r="939" spans="1:18" customFormat="1" x14ac:dyDescent="0.45">
      <c r="A939" t="s">
        <v>211</v>
      </c>
      <c r="B939">
        <v>938</v>
      </c>
      <c r="C939" t="s">
        <v>3657</v>
      </c>
      <c r="D939" t="s">
        <v>3658</v>
      </c>
      <c r="E939">
        <v>20050710</v>
      </c>
      <c r="F939">
        <v>3</v>
      </c>
      <c r="G939" t="s">
        <v>4982</v>
      </c>
      <c r="H939" s="2" t="s">
        <v>4706</v>
      </c>
      <c r="I939" t="s">
        <v>69</v>
      </c>
      <c r="J939" t="s">
        <v>6497</v>
      </c>
      <c r="L939">
        <f>IFERROR(INDEX(所属情報!$E:$E,MATCH(男子登録情報!A939,所属情報!$A:$A,0)),"")</f>
        <v>492522</v>
      </c>
      <c r="M939" t="str">
        <f t="shared" si="42"/>
        <v>町　駿翔 (3)</v>
      </c>
      <c r="N939" t="str">
        <f t="shared" si="43"/>
        <v>ﾏﾁ ﾊﾔﾄ</v>
      </c>
      <c r="O939" t="str">
        <f t="shared" si="44"/>
        <v>MACHI Hayato (05)</v>
      </c>
      <c r="P939">
        <f>IFERROR(INDEX(リスト!$AE:$AE,MATCH($G939,リスト!$AD:$AD,0)),"")</f>
        <v>26</v>
      </c>
      <c r="Q939" t="str">
        <f>IFERROR(INDEX(リスト!$AH:$AH,MATCH($J939,リスト!$AG:$AG,0)),"")</f>
        <v>JPN</v>
      </c>
      <c r="R939" s="118" t="str">
        <f>IF($B939="","",TEXT(RIGHT($E939,6)*1000+COUNTIF($E$2:$E939,$E939),"000000000"))</f>
        <v>050710001</v>
      </c>
    </row>
    <row r="940" spans="1:18" customFormat="1" x14ac:dyDescent="0.45">
      <c r="A940" t="s">
        <v>211</v>
      </c>
      <c r="B940">
        <v>939</v>
      </c>
      <c r="C940" t="s">
        <v>3659</v>
      </c>
      <c r="D940" t="s">
        <v>3660</v>
      </c>
      <c r="E940">
        <v>20070105</v>
      </c>
      <c r="F940">
        <v>2</v>
      </c>
      <c r="G940" t="s">
        <v>4982</v>
      </c>
      <c r="H940" s="2" t="s">
        <v>154</v>
      </c>
      <c r="I940" t="s">
        <v>344</v>
      </c>
      <c r="J940" t="s">
        <v>6497</v>
      </c>
      <c r="L940">
        <f>IFERROR(INDEX(所属情報!$E:$E,MATCH(男子登録情報!A940,所属情報!$A:$A,0)),"")</f>
        <v>492522</v>
      </c>
      <c r="M940" t="str">
        <f t="shared" si="42"/>
        <v>松村　央斗 (2)</v>
      </c>
      <c r="N940" t="str">
        <f t="shared" si="43"/>
        <v>ﾏﾂﾑﾗ ﾋﾛﾄ</v>
      </c>
      <c r="O940" t="str">
        <f t="shared" si="44"/>
        <v>MATSUMURA Hiroto (07)</v>
      </c>
      <c r="P940">
        <f>IFERROR(INDEX(リスト!$AE:$AE,MATCH($G940,リスト!$AD:$AD,0)),"")</f>
        <v>26</v>
      </c>
      <c r="Q940" t="str">
        <f>IFERROR(INDEX(リスト!$AH:$AH,MATCH($J940,リスト!$AG:$AG,0)),"")</f>
        <v>JPN</v>
      </c>
      <c r="R940" s="118" t="str">
        <f>IF($B940="","",TEXT(RIGHT($E940,6)*1000+COUNTIF($E$2:$E940,$E940),"000000000"))</f>
        <v>070105004</v>
      </c>
    </row>
    <row r="941" spans="1:18" customFormat="1" x14ac:dyDescent="0.45">
      <c r="A941" t="s">
        <v>211</v>
      </c>
      <c r="B941">
        <v>940</v>
      </c>
      <c r="C941" t="s">
        <v>3661</v>
      </c>
      <c r="D941" t="s">
        <v>3662</v>
      </c>
      <c r="E941">
        <v>20060903</v>
      </c>
      <c r="F941">
        <v>2</v>
      </c>
      <c r="G941" t="s">
        <v>4982</v>
      </c>
      <c r="H941" s="2" t="s">
        <v>172</v>
      </c>
      <c r="I941" t="s">
        <v>103</v>
      </c>
      <c r="J941" t="s">
        <v>6497</v>
      </c>
      <c r="L941">
        <f>IFERROR(INDEX(所属情報!$E:$E,MATCH(男子登録情報!A941,所属情報!$A:$A,0)),"")</f>
        <v>492522</v>
      </c>
      <c r="M941" t="str">
        <f t="shared" si="42"/>
        <v>松山　陸 (2)</v>
      </c>
      <c r="N941" t="str">
        <f t="shared" si="43"/>
        <v>ﾏﾂﾔﾏ ﾘｸ</v>
      </c>
      <c r="O941" t="str">
        <f t="shared" si="44"/>
        <v>MATSUYAMA Riku (06)</v>
      </c>
      <c r="P941">
        <f>IFERROR(INDEX(リスト!$AE:$AE,MATCH($G941,リスト!$AD:$AD,0)),"")</f>
        <v>26</v>
      </c>
      <c r="Q941" t="str">
        <f>IFERROR(INDEX(リスト!$AH:$AH,MATCH($J941,リスト!$AG:$AG,0)),"")</f>
        <v>JPN</v>
      </c>
      <c r="R941" s="118" t="str">
        <f>IF($B941="","",TEXT(RIGHT($E941,6)*1000+COUNTIF($E$2:$E941,$E941),"000000000"))</f>
        <v>060903001</v>
      </c>
    </row>
    <row r="942" spans="1:18" customFormat="1" x14ac:dyDescent="0.45">
      <c r="A942" t="s">
        <v>211</v>
      </c>
      <c r="B942">
        <v>941</v>
      </c>
      <c r="C942" t="s">
        <v>3663</v>
      </c>
      <c r="D942" t="s">
        <v>3664</v>
      </c>
      <c r="E942">
        <v>20061107</v>
      </c>
      <c r="F942">
        <v>2</v>
      </c>
      <c r="G942" t="s">
        <v>4975</v>
      </c>
      <c r="H942" s="2" t="s">
        <v>372</v>
      </c>
      <c r="I942" t="s">
        <v>407</v>
      </c>
      <c r="J942" t="s">
        <v>6497</v>
      </c>
      <c r="L942">
        <f>IFERROR(INDEX(所属情報!$E:$E,MATCH(男子登録情報!A942,所属情報!$A:$A,0)),"")</f>
        <v>492522</v>
      </c>
      <c r="M942" t="str">
        <f t="shared" si="42"/>
        <v>丸山　空大 (2)</v>
      </c>
      <c r="N942" t="str">
        <f t="shared" si="43"/>
        <v>ﾏﾙﾔﾏ ｿﾗ</v>
      </c>
      <c r="O942" t="str">
        <f t="shared" si="44"/>
        <v>MARUYAMA Sora (06)</v>
      </c>
      <c r="P942">
        <f>IFERROR(INDEX(リスト!$AE:$AE,MATCH($G942,リスト!$AD:$AD,0)),"")</f>
        <v>28</v>
      </c>
      <c r="Q942" t="str">
        <f>IFERROR(INDEX(リスト!$AH:$AH,MATCH($J942,リスト!$AG:$AG,0)),"")</f>
        <v>JPN</v>
      </c>
      <c r="R942" s="118" t="str">
        <f>IF($B942="","",TEXT(RIGHT($E942,6)*1000+COUNTIF($E$2:$E942,$E942),"000000000"))</f>
        <v>061107002</v>
      </c>
    </row>
    <row r="943" spans="1:18" customFormat="1" x14ac:dyDescent="0.45">
      <c r="A943" t="s">
        <v>211</v>
      </c>
      <c r="B943">
        <v>942</v>
      </c>
      <c r="C943" t="s">
        <v>3665</v>
      </c>
      <c r="D943" t="s">
        <v>3666</v>
      </c>
      <c r="E943">
        <v>20050614</v>
      </c>
      <c r="F943">
        <v>3</v>
      </c>
      <c r="G943" t="s">
        <v>4982</v>
      </c>
      <c r="H943" s="2" t="s">
        <v>312</v>
      </c>
      <c r="I943" t="s">
        <v>4707</v>
      </c>
      <c r="J943" t="s">
        <v>6497</v>
      </c>
      <c r="L943">
        <f>IFERROR(INDEX(所属情報!$E:$E,MATCH(男子登録情報!A943,所属情報!$A:$A,0)),"")</f>
        <v>492522</v>
      </c>
      <c r="M943" t="str">
        <f t="shared" si="42"/>
        <v>三木　志門 (3)</v>
      </c>
      <c r="N943" t="str">
        <f t="shared" si="43"/>
        <v>ﾐｷ ｼﾓﾝ</v>
      </c>
      <c r="O943" t="str">
        <f t="shared" si="44"/>
        <v>MIKI Shimon (05)</v>
      </c>
      <c r="P943">
        <f>IFERROR(INDEX(リスト!$AE:$AE,MATCH($G943,リスト!$AD:$AD,0)),"")</f>
        <v>26</v>
      </c>
      <c r="Q943" t="str">
        <f>IFERROR(INDEX(リスト!$AH:$AH,MATCH($J943,リスト!$AG:$AG,0)),"")</f>
        <v>JPN</v>
      </c>
      <c r="R943" s="118" t="str">
        <f>IF($B943="","",TEXT(RIGHT($E943,6)*1000+COUNTIF($E$2:$E943,$E943),"000000000"))</f>
        <v>050614003</v>
      </c>
    </row>
    <row r="944" spans="1:18" customFormat="1" x14ac:dyDescent="0.45">
      <c r="A944" t="s">
        <v>211</v>
      </c>
      <c r="B944">
        <v>943</v>
      </c>
      <c r="C944" t="s">
        <v>3667</v>
      </c>
      <c r="D944" t="s">
        <v>3668</v>
      </c>
      <c r="E944">
        <v>20061224</v>
      </c>
      <c r="F944">
        <v>2</v>
      </c>
      <c r="G944" t="s">
        <v>4982</v>
      </c>
      <c r="H944" s="2" t="s">
        <v>246</v>
      </c>
      <c r="I944" t="s">
        <v>633</v>
      </c>
      <c r="J944" t="s">
        <v>6497</v>
      </c>
      <c r="L944">
        <f>IFERROR(INDEX(所属情報!$E:$E,MATCH(男子登録情報!A944,所属情報!$A:$A,0)),"")</f>
        <v>492522</v>
      </c>
      <c r="M944" t="str">
        <f t="shared" si="42"/>
        <v>宮城　威明 (2)</v>
      </c>
      <c r="N944" t="str">
        <f t="shared" si="43"/>
        <v>ﾐﾔｷﾞ ﾀｹｱｷ</v>
      </c>
      <c r="O944" t="str">
        <f t="shared" si="44"/>
        <v>MIYAGI Takeaki (06)</v>
      </c>
      <c r="P944">
        <f>IFERROR(INDEX(リスト!$AE:$AE,MATCH($G944,リスト!$AD:$AD,0)),"")</f>
        <v>26</v>
      </c>
      <c r="Q944" t="str">
        <f>IFERROR(INDEX(リスト!$AH:$AH,MATCH($J944,リスト!$AG:$AG,0)),"")</f>
        <v>JPN</v>
      </c>
      <c r="R944" s="118" t="str">
        <f>IF($B944="","",TEXT(RIGHT($E944,6)*1000+COUNTIF($E$2:$E944,$E944),"000000000"))</f>
        <v>061224001</v>
      </c>
    </row>
    <row r="945" spans="1:18" customFormat="1" x14ac:dyDescent="0.45">
      <c r="A945" t="s">
        <v>211</v>
      </c>
      <c r="B945">
        <v>944</v>
      </c>
      <c r="C945" t="s">
        <v>3669</v>
      </c>
      <c r="D945" t="s">
        <v>3670</v>
      </c>
      <c r="E945">
        <v>20070117</v>
      </c>
      <c r="F945">
        <v>2</v>
      </c>
      <c r="G945" t="s">
        <v>4976</v>
      </c>
      <c r="H945" s="2" t="s">
        <v>384</v>
      </c>
      <c r="I945" t="s">
        <v>656</v>
      </c>
      <c r="J945" t="s">
        <v>6497</v>
      </c>
      <c r="L945">
        <f>IFERROR(INDEX(所属情報!$E:$E,MATCH(男子登録情報!A945,所属情報!$A:$A,0)),"")</f>
        <v>492522</v>
      </c>
      <c r="M945" t="str">
        <f t="shared" si="42"/>
        <v>村田　周 (2)</v>
      </c>
      <c r="N945" t="str">
        <f t="shared" si="43"/>
        <v>ﾑﾗﾀ ｼｭｳ</v>
      </c>
      <c r="O945" t="str">
        <f t="shared" si="44"/>
        <v>MURATA Shu (07)</v>
      </c>
      <c r="P945">
        <f>IFERROR(INDEX(リスト!$AE:$AE,MATCH($G945,リスト!$AD:$AD,0)),"")</f>
        <v>27</v>
      </c>
      <c r="Q945" t="str">
        <f>IFERROR(INDEX(リスト!$AH:$AH,MATCH($J945,リスト!$AG:$AG,0)),"")</f>
        <v>JPN</v>
      </c>
      <c r="R945" s="118" t="str">
        <f>IF($B945="","",TEXT(RIGHT($E945,6)*1000+COUNTIF($E$2:$E945,$E945),"000000000"))</f>
        <v>070117001</v>
      </c>
    </row>
    <row r="946" spans="1:18" customFormat="1" x14ac:dyDescent="0.45">
      <c r="A946" t="s">
        <v>211</v>
      </c>
      <c r="B946">
        <v>945</v>
      </c>
      <c r="C946" t="s">
        <v>3671</v>
      </c>
      <c r="D946" t="s">
        <v>3672</v>
      </c>
      <c r="E946">
        <v>20050811</v>
      </c>
      <c r="F946">
        <v>3</v>
      </c>
      <c r="G946" t="s">
        <v>4989</v>
      </c>
      <c r="H946" s="2" t="s">
        <v>44</v>
      </c>
      <c r="I946" t="s">
        <v>197</v>
      </c>
      <c r="J946" t="s">
        <v>6497</v>
      </c>
      <c r="L946">
        <f>IFERROR(INDEX(所属情報!$E:$E,MATCH(男子登録情報!A946,所属情報!$A:$A,0)),"")</f>
        <v>492522</v>
      </c>
      <c r="M946" t="str">
        <f t="shared" si="42"/>
        <v>森田　誠矢 (3)</v>
      </c>
      <c r="N946" t="str">
        <f t="shared" si="43"/>
        <v>ﾓﾘﾀ ｾｲﾔ</v>
      </c>
      <c r="O946" t="str">
        <f t="shared" si="44"/>
        <v>MORITA Seiya (05)</v>
      </c>
      <c r="P946">
        <f>IFERROR(INDEX(リスト!$AE:$AE,MATCH($G946,リスト!$AD:$AD,0)),"")</f>
        <v>25</v>
      </c>
      <c r="Q946" t="str">
        <f>IFERROR(INDEX(リスト!$AH:$AH,MATCH($J946,リスト!$AG:$AG,0)),"")</f>
        <v>JPN</v>
      </c>
      <c r="R946" s="118" t="str">
        <f>IF($B946="","",TEXT(RIGHT($E946,6)*1000+COUNTIF($E$2:$E946,$E946),"000000000"))</f>
        <v>050811001</v>
      </c>
    </row>
    <row r="947" spans="1:18" customFormat="1" x14ac:dyDescent="0.45">
      <c r="A947" t="s">
        <v>211</v>
      </c>
      <c r="B947">
        <v>946</v>
      </c>
      <c r="C947" t="s">
        <v>3673</v>
      </c>
      <c r="D947" t="s">
        <v>3674</v>
      </c>
      <c r="E947">
        <v>20061009</v>
      </c>
      <c r="F947">
        <v>2</v>
      </c>
      <c r="G947" t="s">
        <v>4982</v>
      </c>
      <c r="H947" s="2" t="s">
        <v>4708</v>
      </c>
      <c r="I947" t="s">
        <v>201</v>
      </c>
      <c r="J947" t="s">
        <v>6497</v>
      </c>
      <c r="L947">
        <f>IFERROR(INDEX(所属情報!$E:$E,MATCH(男子登録情報!A947,所属情報!$A:$A,0)),"")</f>
        <v>492522</v>
      </c>
      <c r="M947" t="str">
        <f t="shared" si="42"/>
        <v>柳　大翔 (2)</v>
      </c>
      <c r="N947" t="str">
        <f t="shared" si="43"/>
        <v>ﾔﾅｷﾞ ﾊﾙﾄ</v>
      </c>
      <c r="O947" t="str">
        <f t="shared" si="44"/>
        <v>YANAGI Haruto (06)</v>
      </c>
      <c r="P947">
        <f>IFERROR(INDEX(リスト!$AE:$AE,MATCH($G947,リスト!$AD:$AD,0)),"")</f>
        <v>26</v>
      </c>
      <c r="Q947" t="str">
        <f>IFERROR(INDEX(リスト!$AH:$AH,MATCH($J947,リスト!$AG:$AG,0)),"")</f>
        <v>JPN</v>
      </c>
      <c r="R947" s="118" t="str">
        <f>IF($B947="","",TEXT(RIGHT($E947,6)*1000+COUNTIF($E$2:$E947,$E947),"000000000"))</f>
        <v>061009001</v>
      </c>
    </row>
    <row r="948" spans="1:18" customFormat="1" x14ac:dyDescent="0.45">
      <c r="A948" t="s">
        <v>211</v>
      </c>
      <c r="B948">
        <v>947</v>
      </c>
      <c r="C948" t="s">
        <v>3675</v>
      </c>
      <c r="D948" t="s">
        <v>3676</v>
      </c>
      <c r="E948">
        <v>20070201</v>
      </c>
      <c r="F948">
        <v>2</v>
      </c>
      <c r="G948" t="s">
        <v>5105</v>
      </c>
      <c r="H948" s="2" t="s">
        <v>4709</v>
      </c>
      <c r="I948" t="s">
        <v>197</v>
      </c>
      <c r="J948" t="s">
        <v>6497</v>
      </c>
      <c r="L948">
        <f>IFERROR(INDEX(所属情報!$E:$E,MATCH(男子登録情報!A948,所属情報!$A:$A,0)),"")</f>
        <v>492522</v>
      </c>
      <c r="M948" t="str">
        <f t="shared" si="42"/>
        <v>柳田　晴哉 (2)</v>
      </c>
      <c r="N948" t="str">
        <f t="shared" si="43"/>
        <v>ﾔﾅﾀﾞ ｾｲﾔ</v>
      </c>
      <c r="O948" t="str">
        <f t="shared" si="44"/>
        <v>YANADA Seiya (07)</v>
      </c>
      <c r="P948">
        <f>IFERROR(INDEX(リスト!$AE:$AE,MATCH($G948,リスト!$AD:$AD,0)),"")</f>
        <v>24</v>
      </c>
      <c r="Q948" t="str">
        <f>IFERROR(INDEX(リスト!$AH:$AH,MATCH($J948,リスト!$AG:$AG,0)),"")</f>
        <v>JPN</v>
      </c>
      <c r="R948" s="118" t="str">
        <f>IF($B948="","",TEXT(RIGHT($E948,6)*1000+COUNTIF($E$2:$E948,$E948),"000000000"))</f>
        <v>070201001</v>
      </c>
    </row>
    <row r="949" spans="1:18" customFormat="1" x14ac:dyDescent="0.45">
      <c r="A949" t="s">
        <v>211</v>
      </c>
      <c r="B949">
        <v>948</v>
      </c>
      <c r="C949" t="s">
        <v>5557</v>
      </c>
      <c r="D949" t="s">
        <v>3677</v>
      </c>
      <c r="E949">
        <v>20051222</v>
      </c>
      <c r="F949">
        <v>3</v>
      </c>
      <c r="G949" t="s">
        <v>4989</v>
      </c>
      <c r="H949" s="2" t="s">
        <v>202</v>
      </c>
      <c r="I949" t="s">
        <v>409</v>
      </c>
      <c r="J949" t="s">
        <v>6497</v>
      </c>
      <c r="L949">
        <f>IFERROR(INDEX(所属情報!$E:$E,MATCH(男子登録情報!A949,所属情報!$A:$A,0)),"")</f>
        <v>492522</v>
      </c>
      <c r="M949" t="str">
        <f t="shared" si="42"/>
        <v>山口　政孝 (3)</v>
      </c>
      <c r="N949" t="str">
        <f t="shared" si="43"/>
        <v>ﾔﾏｸﾞﾁ ﾏｻﾀｶ</v>
      </c>
      <c r="O949" t="str">
        <f t="shared" si="44"/>
        <v>YAMAGUCHI Masataka (05)</v>
      </c>
      <c r="P949">
        <f>IFERROR(INDEX(リスト!$AE:$AE,MATCH($G949,リスト!$AD:$AD,0)),"")</f>
        <v>25</v>
      </c>
      <c r="Q949" t="str">
        <f>IFERROR(INDEX(リスト!$AH:$AH,MATCH($J949,リスト!$AG:$AG,0)),"")</f>
        <v>JPN</v>
      </c>
      <c r="R949" s="118" t="str">
        <f>IF($B949="","",TEXT(RIGHT($E949,6)*1000+COUNTIF($E$2:$E949,$E949),"000000000"))</f>
        <v>051222002</v>
      </c>
    </row>
    <row r="950" spans="1:18" customFormat="1" x14ac:dyDescent="0.45">
      <c r="A950" t="s">
        <v>211</v>
      </c>
      <c r="B950">
        <v>949</v>
      </c>
      <c r="C950" t="s">
        <v>5558</v>
      </c>
      <c r="D950" t="s">
        <v>1508</v>
      </c>
      <c r="E950">
        <v>20040512</v>
      </c>
      <c r="F950">
        <v>4</v>
      </c>
      <c r="G950" t="s">
        <v>5198</v>
      </c>
      <c r="H950" s="2" t="s">
        <v>268</v>
      </c>
      <c r="I950" t="s">
        <v>201</v>
      </c>
      <c r="J950" t="s">
        <v>6497</v>
      </c>
      <c r="L950">
        <f>IFERROR(INDEX(所属情報!$E:$E,MATCH(男子登録情報!A950,所属情報!$A:$A,0)),"")</f>
        <v>492522</v>
      </c>
      <c r="M950" t="str">
        <f t="shared" si="42"/>
        <v>山﨑　遥人 (4)</v>
      </c>
      <c r="N950" t="str">
        <f t="shared" si="43"/>
        <v>ﾔﾏｻｷ ﾊﾙﾄ</v>
      </c>
      <c r="O950" t="str">
        <f t="shared" si="44"/>
        <v>YAMASAKI Haruto (04)</v>
      </c>
      <c r="P950">
        <f>IFERROR(INDEX(リスト!$AE:$AE,MATCH($G950,リスト!$AD:$AD,0)),"")</f>
        <v>42</v>
      </c>
      <c r="Q950" t="str">
        <f>IFERROR(INDEX(リスト!$AH:$AH,MATCH($J950,リスト!$AG:$AG,0)),"")</f>
        <v>JPN</v>
      </c>
      <c r="R950" s="118" t="str">
        <f>IF($B950="","",TEXT(RIGHT($E950,6)*1000+COUNTIF($E$2:$E950,$E950),"000000000"))</f>
        <v>040512001</v>
      </c>
    </row>
    <row r="951" spans="1:18" customFormat="1" x14ac:dyDescent="0.45">
      <c r="A951" t="s">
        <v>211</v>
      </c>
      <c r="B951">
        <v>950</v>
      </c>
      <c r="C951" t="s">
        <v>3678</v>
      </c>
      <c r="D951" t="s">
        <v>3679</v>
      </c>
      <c r="E951">
        <v>20060512</v>
      </c>
      <c r="F951">
        <v>2</v>
      </c>
      <c r="G951" t="s">
        <v>4989</v>
      </c>
      <c r="H951" s="2" t="s">
        <v>220</v>
      </c>
      <c r="I951" t="s">
        <v>332</v>
      </c>
      <c r="J951" t="s">
        <v>6497</v>
      </c>
      <c r="L951">
        <f>IFERROR(INDEX(所属情報!$E:$E,MATCH(男子登録情報!A951,所属情報!$A:$A,0)),"")</f>
        <v>492522</v>
      </c>
      <c r="M951" t="str">
        <f t="shared" si="42"/>
        <v>山本　渉琉 (2)</v>
      </c>
      <c r="N951" t="str">
        <f t="shared" si="43"/>
        <v>ﾔﾏﾓﾄ ﾜﾀﾙ</v>
      </c>
      <c r="O951" t="str">
        <f t="shared" si="44"/>
        <v>YAMAMOTO Wataru (06)</v>
      </c>
      <c r="P951">
        <f>IFERROR(INDEX(リスト!$AE:$AE,MATCH($G951,リスト!$AD:$AD,0)),"")</f>
        <v>25</v>
      </c>
      <c r="Q951" t="str">
        <f>IFERROR(INDEX(リスト!$AH:$AH,MATCH($J951,リスト!$AG:$AG,0)),"")</f>
        <v>JPN</v>
      </c>
      <c r="R951" s="118" t="str">
        <f>IF($B951="","",TEXT(RIGHT($E951,6)*1000+COUNTIF($E$2:$E951,$E951),"000000000"))</f>
        <v>060512002</v>
      </c>
    </row>
    <row r="952" spans="1:18" customFormat="1" x14ac:dyDescent="0.45">
      <c r="A952" t="s">
        <v>211</v>
      </c>
      <c r="B952">
        <v>951</v>
      </c>
      <c r="C952" t="s">
        <v>3680</v>
      </c>
      <c r="D952" t="s">
        <v>3681</v>
      </c>
      <c r="E952">
        <v>20051105</v>
      </c>
      <c r="F952">
        <v>3</v>
      </c>
      <c r="G952" t="s">
        <v>5198</v>
      </c>
      <c r="H952" s="2" t="s">
        <v>151</v>
      </c>
      <c r="I952" t="s">
        <v>150</v>
      </c>
      <c r="J952" t="s">
        <v>6497</v>
      </c>
      <c r="L952">
        <f>IFERROR(INDEX(所属情報!$E:$E,MATCH(男子登録情報!A952,所属情報!$A:$A,0)),"")</f>
        <v>492522</v>
      </c>
      <c r="M952" t="str">
        <f t="shared" si="42"/>
        <v>吉田　直生 (3)</v>
      </c>
      <c r="N952" t="str">
        <f t="shared" si="43"/>
        <v>ﾖｼﾀﾞ ﾅｵｷ</v>
      </c>
      <c r="O952" t="str">
        <f t="shared" si="44"/>
        <v>YOSHIDA Naoki (05)</v>
      </c>
      <c r="P952">
        <f>IFERROR(INDEX(リスト!$AE:$AE,MATCH($G952,リスト!$AD:$AD,0)),"")</f>
        <v>42</v>
      </c>
      <c r="Q952" t="str">
        <f>IFERROR(INDEX(リスト!$AH:$AH,MATCH($J952,リスト!$AG:$AG,0)),"")</f>
        <v>JPN</v>
      </c>
      <c r="R952" s="118" t="str">
        <f>IF($B952="","",TEXT(RIGHT($E952,6)*1000+COUNTIF($E$2:$E952,$E952),"000000000"))</f>
        <v>051105005</v>
      </c>
    </row>
    <row r="953" spans="1:18" customFormat="1" x14ac:dyDescent="0.45">
      <c r="A953" t="s">
        <v>211</v>
      </c>
      <c r="B953">
        <v>952</v>
      </c>
      <c r="C953" t="s">
        <v>3682</v>
      </c>
      <c r="D953" t="s">
        <v>3683</v>
      </c>
      <c r="E953">
        <v>20050425</v>
      </c>
      <c r="F953">
        <v>3</v>
      </c>
      <c r="G953" t="s">
        <v>5031</v>
      </c>
      <c r="H953" s="2" t="s">
        <v>151</v>
      </c>
      <c r="I953" t="s">
        <v>112</v>
      </c>
      <c r="J953" t="s">
        <v>6497</v>
      </c>
      <c r="L953">
        <f>IFERROR(INDEX(所属情報!$E:$E,MATCH(男子登録情報!A953,所属情報!$A:$A,0)),"")</f>
        <v>492522</v>
      </c>
      <c r="M953" t="str">
        <f t="shared" si="42"/>
        <v>吉田　直也 (3)</v>
      </c>
      <c r="N953" t="str">
        <f t="shared" si="43"/>
        <v>ﾖｼﾀﾞ ﾅｵﾔ</v>
      </c>
      <c r="O953" t="str">
        <f t="shared" si="44"/>
        <v>YOSHIDA Naoya (05)</v>
      </c>
      <c r="P953">
        <f>IFERROR(INDEX(リスト!$AE:$AE,MATCH($G953,リスト!$AD:$AD,0)),"")</f>
        <v>37</v>
      </c>
      <c r="Q953" t="str">
        <f>IFERROR(INDEX(リスト!$AH:$AH,MATCH($J953,リスト!$AG:$AG,0)),"")</f>
        <v>JPN</v>
      </c>
      <c r="R953" s="118" t="str">
        <f>IF($B953="","",TEXT(RIGHT($E953,6)*1000+COUNTIF($E$2:$E953,$E953),"000000000"))</f>
        <v>050425002</v>
      </c>
    </row>
    <row r="954" spans="1:18" customFormat="1" x14ac:dyDescent="0.45">
      <c r="A954" t="s">
        <v>211</v>
      </c>
      <c r="B954">
        <v>953</v>
      </c>
      <c r="C954" t="s">
        <v>3684</v>
      </c>
      <c r="D954" t="s">
        <v>3685</v>
      </c>
      <c r="E954">
        <v>20060530</v>
      </c>
      <c r="F954">
        <v>2</v>
      </c>
      <c r="G954" t="s">
        <v>4989</v>
      </c>
      <c r="H954" s="2" t="s">
        <v>282</v>
      </c>
      <c r="I954" t="s">
        <v>7091</v>
      </c>
      <c r="J954" t="s">
        <v>6497</v>
      </c>
      <c r="L954">
        <f>IFERROR(INDEX(所属情報!$E:$E,MATCH(男子登録情報!A954,所属情報!$A:$A,0)),"")</f>
        <v>492522</v>
      </c>
      <c r="M954" t="str">
        <f t="shared" si="42"/>
        <v>和田　真明 (2)</v>
      </c>
      <c r="N954" t="str">
        <f t="shared" si="43"/>
        <v>ﾜﾀﾞ ﾏｻｱｷ</v>
      </c>
      <c r="O954" t="str">
        <f t="shared" si="44"/>
        <v>WADA Masaaki (06)</v>
      </c>
      <c r="P954">
        <f>IFERROR(INDEX(リスト!$AE:$AE,MATCH($G954,リスト!$AD:$AD,0)),"")</f>
        <v>25</v>
      </c>
      <c r="Q954" t="str">
        <f>IFERROR(INDEX(リスト!$AH:$AH,MATCH($J954,リスト!$AG:$AG,0)),"")</f>
        <v>JPN</v>
      </c>
      <c r="R954" s="118" t="str">
        <f>IF($B954="","",TEXT(RIGHT($E954,6)*1000+COUNTIF($E$2:$E954,$E954),"000000000"))</f>
        <v>060530001</v>
      </c>
    </row>
    <row r="955" spans="1:18" customFormat="1" x14ac:dyDescent="0.45">
      <c r="A955" t="s">
        <v>211</v>
      </c>
      <c r="B955">
        <v>954</v>
      </c>
      <c r="C955" t="s">
        <v>3686</v>
      </c>
      <c r="D955" t="s">
        <v>3687</v>
      </c>
      <c r="E955">
        <v>20060714</v>
      </c>
      <c r="F955">
        <v>2</v>
      </c>
      <c r="G955" t="s">
        <v>4976</v>
      </c>
      <c r="H955" s="2" t="s">
        <v>55</v>
      </c>
      <c r="I955" t="s">
        <v>222</v>
      </c>
      <c r="J955" t="s">
        <v>6497</v>
      </c>
      <c r="L955">
        <f>IFERROR(INDEX(所属情報!$E:$E,MATCH(男子登録情報!A955,所属情報!$A:$A,0)),"")</f>
        <v>492522</v>
      </c>
      <c r="M955" t="str">
        <f t="shared" si="42"/>
        <v>村上　翔太 (2)</v>
      </c>
      <c r="N955" t="str">
        <f t="shared" si="43"/>
        <v>ﾑﾗｶﾐ ｼｮｳﾀ</v>
      </c>
      <c r="O955" t="str">
        <f t="shared" si="44"/>
        <v>MURAKAMI Shota (06)</v>
      </c>
      <c r="P955">
        <f>IFERROR(INDEX(リスト!$AE:$AE,MATCH($G955,リスト!$AD:$AD,0)),"")</f>
        <v>27</v>
      </c>
      <c r="Q955" t="str">
        <f>IFERROR(INDEX(リスト!$AH:$AH,MATCH($J955,リスト!$AG:$AG,0)),"")</f>
        <v>JPN</v>
      </c>
      <c r="R955" s="118" t="str">
        <f>IF($B955="","",TEXT(RIGHT($E955,6)*1000+COUNTIF($E$2:$E955,$E955),"000000000"))</f>
        <v>060714001</v>
      </c>
    </row>
    <row r="956" spans="1:18" customFormat="1" x14ac:dyDescent="0.45">
      <c r="A956" t="s">
        <v>211</v>
      </c>
      <c r="B956">
        <v>955</v>
      </c>
      <c r="C956" t="s">
        <v>4581</v>
      </c>
      <c r="D956" t="s">
        <v>4582</v>
      </c>
      <c r="E956">
        <v>20060626</v>
      </c>
      <c r="F956">
        <v>2</v>
      </c>
      <c r="G956" t="s">
        <v>4976</v>
      </c>
      <c r="H956" s="2" t="s">
        <v>100</v>
      </c>
      <c r="I956" t="s">
        <v>653</v>
      </c>
      <c r="J956" t="s">
        <v>6497</v>
      </c>
      <c r="L956">
        <f>IFERROR(INDEX(所属情報!$E:$E,MATCH(男子登録情報!A956,所属情報!$A:$A,0)),"")</f>
        <v>492522</v>
      </c>
      <c r="M956" t="str">
        <f t="shared" si="42"/>
        <v>田中　啓翔 (2)</v>
      </c>
      <c r="N956" t="str">
        <f t="shared" si="43"/>
        <v>ﾀﾅｶ ｹｲﾄ</v>
      </c>
      <c r="O956" t="str">
        <f t="shared" si="44"/>
        <v>TANAKA Keito (06)</v>
      </c>
      <c r="P956">
        <f>IFERROR(INDEX(リスト!$AE:$AE,MATCH($G956,リスト!$AD:$AD,0)),"")</f>
        <v>27</v>
      </c>
      <c r="Q956" t="str">
        <f>IFERROR(INDEX(リスト!$AH:$AH,MATCH($J956,リスト!$AG:$AG,0)),"")</f>
        <v>JPN</v>
      </c>
      <c r="R956" s="118" t="str">
        <f>IF($B956="","",TEXT(RIGHT($E956,6)*1000+COUNTIF($E$2:$E956,$E956),"000000000"))</f>
        <v>060626002</v>
      </c>
    </row>
    <row r="957" spans="1:18" customFormat="1" x14ac:dyDescent="0.45">
      <c r="A957" t="s">
        <v>211</v>
      </c>
      <c r="B957">
        <v>956</v>
      </c>
      <c r="C957" t="s">
        <v>5559</v>
      </c>
      <c r="D957" t="s">
        <v>5560</v>
      </c>
      <c r="E957">
        <v>20060717</v>
      </c>
      <c r="F957">
        <v>2</v>
      </c>
      <c r="G957" t="s">
        <v>5105</v>
      </c>
      <c r="H957" s="2" t="s">
        <v>2889</v>
      </c>
      <c r="I957" t="s">
        <v>7092</v>
      </c>
      <c r="J957" t="s">
        <v>6497</v>
      </c>
      <c r="L957">
        <f>IFERROR(INDEX(所属情報!$E:$E,MATCH(男子登録情報!A957,所属情報!$A:$A,0)),"")</f>
        <v>492522</v>
      </c>
      <c r="M957" t="str">
        <f t="shared" si="42"/>
        <v>浦崎　陽色 (2)</v>
      </c>
      <c r="N957" t="str">
        <f t="shared" si="43"/>
        <v>ｳﾗｻｷ ﾋｲﾛ</v>
      </c>
      <c r="O957" t="str">
        <f t="shared" si="44"/>
        <v>URASAKI Hiiro (06)</v>
      </c>
      <c r="P957">
        <f>IFERROR(INDEX(リスト!$AE:$AE,MATCH($G957,リスト!$AD:$AD,0)),"")</f>
        <v>24</v>
      </c>
      <c r="Q957" t="str">
        <f>IFERROR(INDEX(リスト!$AH:$AH,MATCH($J957,リスト!$AG:$AG,0)),"")</f>
        <v>JPN</v>
      </c>
      <c r="R957" s="118" t="str">
        <f>IF($B957="","",TEXT(RIGHT($E957,6)*1000+COUNTIF($E$2:$E957,$E957),"000000000"))</f>
        <v>060717002</v>
      </c>
    </row>
    <row r="958" spans="1:18" customFormat="1" x14ac:dyDescent="0.45">
      <c r="A958" t="s">
        <v>211</v>
      </c>
      <c r="B958">
        <v>957</v>
      </c>
      <c r="C958" t="s">
        <v>5561</v>
      </c>
      <c r="D958" t="s">
        <v>5562</v>
      </c>
      <c r="E958">
        <v>20060625</v>
      </c>
      <c r="F958">
        <v>2</v>
      </c>
      <c r="G958" t="s">
        <v>4982</v>
      </c>
      <c r="H958" s="2" t="s">
        <v>821</v>
      </c>
      <c r="I958" t="s">
        <v>175</v>
      </c>
      <c r="J958" t="s">
        <v>6497</v>
      </c>
      <c r="L958">
        <f>IFERROR(INDEX(所属情報!$E:$E,MATCH(男子登録情報!A958,所属情報!$A:$A,0)),"")</f>
        <v>492522</v>
      </c>
      <c r="M958" t="str">
        <f t="shared" si="42"/>
        <v>青山　大規 (2)</v>
      </c>
      <c r="N958" t="str">
        <f t="shared" si="43"/>
        <v>ｱｵﾔﾏ ﾀﾞｲｷ</v>
      </c>
      <c r="O958" t="str">
        <f t="shared" si="44"/>
        <v>AOYAMA Daiki (06)</v>
      </c>
      <c r="P958">
        <f>IFERROR(INDEX(リスト!$AE:$AE,MATCH($G958,リスト!$AD:$AD,0)),"")</f>
        <v>26</v>
      </c>
      <c r="Q958" t="str">
        <f>IFERROR(INDEX(リスト!$AH:$AH,MATCH($J958,リスト!$AG:$AG,0)),"")</f>
        <v>JPN</v>
      </c>
      <c r="R958" s="118" t="str">
        <f>IF($B958="","",TEXT(RIGHT($E958,6)*1000+COUNTIF($E$2:$E958,$E958),"000000000"))</f>
        <v>060625002</v>
      </c>
    </row>
    <row r="959" spans="1:18" customFormat="1" x14ac:dyDescent="0.45">
      <c r="A959" t="s">
        <v>211</v>
      </c>
      <c r="B959">
        <v>958</v>
      </c>
      <c r="C959" t="s">
        <v>5563</v>
      </c>
      <c r="D959" t="s">
        <v>5564</v>
      </c>
      <c r="E959">
        <v>20060825</v>
      </c>
      <c r="F959">
        <v>2</v>
      </c>
      <c r="G959" t="s">
        <v>4976</v>
      </c>
      <c r="H959" s="2" t="s">
        <v>7093</v>
      </c>
      <c r="I959" t="s">
        <v>566</v>
      </c>
      <c r="J959" t="s">
        <v>6497</v>
      </c>
      <c r="L959">
        <f>IFERROR(INDEX(所属情報!$E:$E,MATCH(男子登録情報!A959,所属情報!$A:$A,0)),"")</f>
        <v>492522</v>
      </c>
      <c r="M959" t="str">
        <f t="shared" si="42"/>
        <v>井村　元太 (2)</v>
      </c>
      <c r="N959" t="str">
        <f t="shared" si="43"/>
        <v>ｲﾑﾗ ｹﾞﾝﾀ</v>
      </c>
      <c r="O959" t="str">
        <f t="shared" si="44"/>
        <v>IMURA Genta (06)</v>
      </c>
      <c r="P959">
        <f>IFERROR(INDEX(リスト!$AE:$AE,MATCH($G959,リスト!$AD:$AD,0)),"")</f>
        <v>27</v>
      </c>
      <c r="Q959" t="str">
        <f>IFERROR(INDEX(リスト!$AH:$AH,MATCH($J959,リスト!$AG:$AG,0)),"")</f>
        <v>JPN</v>
      </c>
      <c r="R959" s="118" t="str">
        <f>IF($B959="","",TEXT(RIGHT($E959,6)*1000+COUNTIF($E$2:$E959,$E959),"000000000"))</f>
        <v>060825002</v>
      </c>
    </row>
    <row r="960" spans="1:18" customFormat="1" x14ac:dyDescent="0.45">
      <c r="A960" t="s">
        <v>211</v>
      </c>
      <c r="B960">
        <v>959</v>
      </c>
      <c r="C960" t="s">
        <v>5565</v>
      </c>
      <c r="D960" t="s">
        <v>5566</v>
      </c>
      <c r="E960">
        <v>20060630</v>
      </c>
      <c r="F960">
        <v>2</v>
      </c>
      <c r="G960" t="s">
        <v>4976</v>
      </c>
      <c r="H960" s="2" t="s">
        <v>7094</v>
      </c>
      <c r="I960" t="s">
        <v>99</v>
      </c>
      <c r="J960" t="s">
        <v>6497</v>
      </c>
      <c r="L960">
        <f>IFERROR(INDEX(所属情報!$E:$E,MATCH(男子登録情報!A960,所属情報!$A:$A,0)),"")</f>
        <v>492522</v>
      </c>
      <c r="M960" t="str">
        <f t="shared" si="42"/>
        <v>神谷　浩平 (2)</v>
      </c>
      <c r="N960" t="str">
        <f t="shared" si="43"/>
        <v>ｼﾞﾝﾔ ｺｳﾍｲ</v>
      </c>
      <c r="O960" t="str">
        <f t="shared" si="44"/>
        <v>JINYA Kohei (06)</v>
      </c>
      <c r="P960">
        <f>IFERROR(INDEX(リスト!$AE:$AE,MATCH($G960,リスト!$AD:$AD,0)),"")</f>
        <v>27</v>
      </c>
      <c r="Q960" t="str">
        <f>IFERROR(INDEX(リスト!$AH:$AH,MATCH($J960,リスト!$AG:$AG,0)),"")</f>
        <v>JPN</v>
      </c>
      <c r="R960" s="118" t="str">
        <f>IF($B960="","",TEXT(RIGHT($E960,6)*1000+COUNTIF($E$2:$E960,$E960),"000000000"))</f>
        <v>060630001</v>
      </c>
    </row>
    <row r="961" spans="1:18" customFormat="1" x14ac:dyDescent="0.45">
      <c r="A961" t="s">
        <v>211</v>
      </c>
      <c r="B961">
        <v>960</v>
      </c>
      <c r="C961" t="s">
        <v>5567</v>
      </c>
      <c r="D961" t="s">
        <v>5568</v>
      </c>
      <c r="E961">
        <v>20060906</v>
      </c>
      <c r="F961">
        <v>2</v>
      </c>
      <c r="G961" t="s">
        <v>4989</v>
      </c>
      <c r="H961" s="2" t="s">
        <v>419</v>
      </c>
      <c r="I961" t="s">
        <v>335</v>
      </c>
      <c r="J961" t="s">
        <v>6497</v>
      </c>
      <c r="L961">
        <f>IFERROR(INDEX(所属情報!$E:$E,MATCH(男子登録情報!A961,所属情報!$A:$A,0)),"")</f>
        <v>492522</v>
      </c>
      <c r="M961" t="str">
        <f t="shared" si="42"/>
        <v>池田　響 (2)</v>
      </c>
      <c r="N961" t="str">
        <f t="shared" si="43"/>
        <v>ｲｹﾀﾞ ﾋﾋﾞｷ</v>
      </c>
      <c r="O961" t="str">
        <f t="shared" si="44"/>
        <v>IKEDA Hibiki (06)</v>
      </c>
      <c r="P961">
        <f>IFERROR(INDEX(リスト!$AE:$AE,MATCH($G961,リスト!$AD:$AD,0)),"")</f>
        <v>25</v>
      </c>
      <c r="Q961" t="str">
        <f>IFERROR(INDEX(リスト!$AH:$AH,MATCH($J961,リスト!$AG:$AG,0)),"")</f>
        <v>JPN</v>
      </c>
      <c r="R961" s="118" t="str">
        <f>IF($B961="","",TEXT(RIGHT($E961,6)*1000+COUNTIF($E$2:$E961,$E961),"000000000"))</f>
        <v>060906001</v>
      </c>
    </row>
    <row r="962" spans="1:18" customFormat="1" x14ac:dyDescent="0.45">
      <c r="A962" t="s">
        <v>211</v>
      </c>
      <c r="B962">
        <v>961</v>
      </c>
      <c r="C962" t="s">
        <v>5569</v>
      </c>
      <c r="D962" t="s">
        <v>5570</v>
      </c>
      <c r="E962">
        <v>20060421</v>
      </c>
      <c r="F962">
        <v>2</v>
      </c>
      <c r="G962" t="s">
        <v>4979</v>
      </c>
      <c r="H962" s="2" t="s">
        <v>247</v>
      </c>
      <c r="I962" t="s">
        <v>165</v>
      </c>
      <c r="J962" t="s">
        <v>6497</v>
      </c>
      <c r="L962">
        <f>IFERROR(INDEX(所属情報!$E:$E,MATCH(男子登録情報!A962,所属情報!$A:$A,0)),"")</f>
        <v>492522</v>
      </c>
      <c r="M962" t="str">
        <f t="shared" si="42"/>
        <v>宮本　駿稀 (2)</v>
      </c>
      <c r="N962" t="str">
        <f t="shared" si="43"/>
        <v>ﾐﾔﾓﾄ ﾄｼｷ</v>
      </c>
      <c r="O962" t="str">
        <f t="shared" si="44"/>
        <v>MIYAMOTO Toshiki (06)</v>
      </c>
      <c r="P962">
        <f>IFERROR(INDEX(リスト!$AE:$AE,MATCH($G962,リスト!$AD:$AD,0)),"")</f>
        <v>29</v>
      </c>
      <c r="Q962" t="str">
        <f>IFERROR(INDEX(リスト!$AH:$AH,MATCH($J962,リスト!$AG:$AG,0)),"")</f>
        <v>JPN</v>
      </c>
      <c r="R962" s="118" t="str">
        <f>IF($B962="","",TEXT(RIGHT($E962,6)*1000+COUNTIF($E$2:$E962,$E962),"000000000"))</f>
        <v>060421002</v>
      </c>
    </row>
    <row r="963" spans="1:18" customFormat="1" x14ac:dyDescent="0.45">
      <c r="A963" t="s">
        <v>211</v>
      </c>
      <c r="B963">
        <v>962</v>
      </c>
      <c r="C963" t="s">
        <v>5571</v>
      </c>
      <c r="D963" t="s">
        <v>5572</v>
      </c>
      <c r="E963">
        <v>20061228</v>
      </c>
      <c r="F963">
        <v>2</v>
      </c>
      <c r="G963" t="s">
        <v>4989</v>
      </c>
      <c r="H963" s="2" t="s">
        <v>7095</v>
      </c>
      <c r="I963" t="s">
        <v>36</v>
      </c>
      <c r="J963" t="s">
        <v>6497</v>
      </c>
      <c r="L963">
        <f>IFERROR(INDEX(所属情報!$E:$E,MATCH(男子登録情報!A963,所属情報!$A:$A,0)),"")</f>
        <v>492522</v>
      </c>
      <c r="M963" t="str">
        <f t="shared" ref="M963:M1026" si="45">$C963&amp;" "&amp;"("&amp;$F963&amp;")"</f>
        <v>泰田　悠希 (2)</v>
      </c>
      <c r="N963" t="str">
        <f t="shared" ref="N963:N1026" si="46">$D963</f>
        <v>ﾀｲﾃﾞﾝ ﾊﾙｷ</v>
      </c>
      <c r="O963" t="str">
        <f t="shared" ref="O963:O1026" si="47">$H963&amp;" "&amp;$I963&amp;" "&amp;"("&amp;MID($E963,3,2)&amp;")"</f>
        <v>TAIDEN Haruki (06)</v>
      </c>
      <c r="P963">
        <f>IFERROR(INDEX(リスト!$AE:$AE,MATCH($G963,リスト!$AD:$AD,0)),"")</f>
        <v>25</v>
      </c>
      <c r="Q963" t="str">
        <f>IFERROR(INDEX(リスト!$AH:$AH,MATCH($J963,リスト!$AG:$AG,0)),"")</f>
        <v>JPN</v>
      </c>
      <c r="R963" s="118" t="str">
        <f>IF($B963="","",TEXT(RIGHT($E963,6)*1000+COUNTIF($E$2:$E963,$E963),"000000000"))</f>
        <v>061228001</v>
      </c>
    </row>
    <row r="964" spans="1:18" customFormat="1" x14ac:dyDescent="0.45">
      <c r="A964" t="s">
        <v>211</v>
      </c>
      <c r="B964">
        <v>963</v>
      </c>
      <c r="C964" t="s">
        <v>5573</v>
      </c>
      <c r="D964" t="s">
        <v>5574</v>
      </c>
      <c r="E964">
        <v>20070926</v>
      </c>
      <c r="F964">
        <v>1</v>
      </c>
      <c r="G964" t="s">
        <v>4977</v>
      </c>
      <c r="H964" s="2" t="s">
        <v>7096</v>
      </c>
      <c r="I964" t="s">
        <v>74</v>
      </c>
      <c r="J964" t="s">
        <v>6497</v>
      </c>
      <c r="L964">
        <f>IFERROR(INDEX(所属情報!$E:$E,MATCH(男子登録情報!A964,所属情報!$A:$A,0)),"")</f>
        <v>492522</v>
      </c>
      <c r="M964" t="str">
        <f t="shared" si="45"/>
        <v>天川　佑介 (1)</v>
      </c>
      <c r="N964" t="str">
        <f t="shared" si="46"/>
        <v>ｱﾏｶﾜ ﾕｳｽｹ</v>
      </c>
      <c r="O964" t="str">
        <f t="shared" si="47"/>
        <v>AMAKAWA Yusuke (07)</v>
      </c>
      <c r="P964">
        <f>IFERROR(INDEX(リスト!$AE:$AE,MATCH($G964,リスト!$AD:$AD,0)),"")</f>
        <v>34</v>
      </c>
      <c r="Q964" t="str">
        <f>IFERROR(INDEX(リスト!$AH:$AH,MATCH($J964,リスト!$AG:$AG,0)),"")</f>
        <v>JPN</v>
      </c>
      <c r="R964" s="118" t="str">
        <f>IF($B964="","",TEXT(RIGHT($E964,6)*1000+COUNTIF($E$2:$E964,$E964),"000000000"))</f>
        <v>070926002</v>
      </c>
    </row>
    <row r="965" spans="1:18" customFormat="1" x14ac:dyDescent="0.45">
      <c r="A965" t="s">
        <v>211</v>
      </c>
      <c r="B965">
        <v>964</v>
      </c>
      <c r="C965" t="s">
        <v>5575</v>
      </c>
      <c r="D965" t="s">
        <v>5576</v>
      </c>
      <c r="E965">
        <v>20071101</v>
      </c>
      <c r="F965">
        <v>1</v>
      </c>
      <c r="G965" t="s">
        <v>4978</v>
      </c>
      <c r="H965" s="2" t="s">
        <v>7097</v>
      </c>
      <c r="I965" t="s">
        <v>466</v>
      </c>
      <c r="J965" t="s">
        <v>6497</v>
      </c>
      <c r="L965">
        <f>IFERROR(INDEX(所属情報!$E:$E,MATCH(男子登録情報!A965,所属情報!$A:$A,0)),"")</f>
        <v>492522</v>
      </c>
      <c r="M965" t="str">
        <f t="shared" si="45"/>
        <v>石津　孝将 (1)</v>
      </c>
      <c r="N965" t="str">
        <f t="shared" si="46"/>
        <v>ｲｼﾂﾞ ｷｮｳｽｹ</v>
      </c>
      <c r="O965" t="str">
        <f t="shared" si="47"/>
        <v>ISHIZU Kyosuke (07)</v>
      </c>
      <c r="P965">
        <f>IFERROR(INDEX(リスト!$AE:$AE,MATCH($G965,リスト!$AD:$AD,0)),"")</f>
        <v>30</v>
      </c>
      <c r="Q965" t="str">
        <f>IFERROR(INDEX(リスト!$AH:$AH,MATCH($J965,リスト!$AG:$AG,0)),"")</f>
        <v>JPN</v>
      </c>
      <c r="R965" s="118" t="str">
        <f>IF($B965="","",TEXT(RIGHT($E965,6)*1000+COUNTIF($E$2:$E965,$E965),"000000000"))</f>
        <v>071101001</v>
      </c>
    </row>
    <row r="966" spans="1:18" customFormat="1" x14ac:dyDescent="0.45">
      <c r="A966" t="s">
        <v>211</v>
      </c>
      <c r="B966">
        <v>965</v>
      </c>
      <c r="C966" t="s">
        <v>5577</v>
      </c>
      <c r="D966" t="s">
        <v>5578</v>
      </c>
      <c r="E966">
        <v>20070718</v>
      </c>
      <c r="F966">
        <v>1</v>
      </c>
      <c r="G966" t="s">
        <v>5105</v>
      </c>
      <c r="H966" s="2" t="s">
        <v>7098</v>
      </c>
      <c r="I966" t="s">
        <v>7099</v>
      </c>
      <c r="J966" t="s">
        <v>6497</v>
      </c>
      <c r="L966">
        <f>IFERROR(INDEX(所属情報!$E:$E,MATCH(男子登録情報!A966,所属情報!$A:$A,0)),"")</f>
        <v>492522</v>
      </c>
      <c r="M966" t="str">
        <f t="shared" si="45"/>
        <v>稲増　鉄章 (1)</v>
      </c>
      <c r="N966" t="str">
        <f t="shared" si="46"/>
        <v>ｲﾅﾏｽ ﾃｯｼｮｳ</v>
      </c>
      <c r="O966" t="str">
        <f t="shared" si="47"/>
        <v>INAMASU Tessho (07)</v>
      </c>
      <c r="P966">
        <f>IFERROR(INDEX(リスト!$AE:$AE,MATCH($G966,リスト!$AD:$AD,0)),"")</f>
        <v>24</v>
      </c>
      <c r="Q966" t="str">
        <f>IFERROR(INDEX(リスト!$AH:$AH,MATCH($J966,リスト!$AG:$AG,0)),"")</f>
        <v>JPN</v>
      </c>
      <c r="R966" s="118" t="str">
        <f>IF($B966="","",TEXT(RIGHT($E966,6)*1000+COUNTIF($E$2:$E966,$E966),"000000000"))</f>
        <v>070718001</v>
      </c>
    </row>
    <row r="967" spans="1:18" customFormat="1" x14ac:dyDescent="0.45">
      <c r="A967" t="s">
        <v>211</v>
      </c>
      <c r="B967">
        <v>966</v>
      </c>
      <c r="C967" t="s">
        <v>5579</v>
      </c>
      <c r="D967" t="s">
        <v>5580</v>
      </c>
      <c r="E967">
        <v>20070425</v>
      </c>
      <c r="F967">
        <v>1</v>
      </c>
      <c r="G967" t="s">
        <v>4989</v>
      </c>
      <c r="H967" s="2" t="s">
        <v>224</v>
      </c>
      <c r="I967" t="s">
        <v>281</v>
      </c>
      <c r="J967" t="s">
        <v>6497</v>
      </c>
      <c r="L967">
        <f>IFERROR(INDEX(所属情報!$E:$E,MATCH(男子登録情報!A967,所属情報!$A:$A,0)),"")</f>
        <v>492522</v>
      </c>
      <c r="M967" t="str">
        <f t="shared" si="45"/>
        <v>井上　大和 (1)</v>
      </c>
      <c r="N967" t="str">
        <f t="shared" si="46"/>
        <v>ｲﾉｳｴ ﾔﾏﾄ</v>
      </c>
      <c r="O967" t="str">
        <f t="shared" si="47"/>
        <v>INOUE Yamato (07)</v>
      </c>
      <c r="P967">
        <f>IFERROR(INDEX(リスト!$AE:$AE,MATCH($G967,リスト!$AD:$AD,0)),"")</f>
        <v>25</v>
      </c>
      <c r="Q967" t="str">
        <f>IFERROR(INDEX(リスト!$AH:$AH,MATCH($J967,リスト!$AG:$AG,0)),"")</f>
        <v>JPN</v>
      </c>
      <c r="R967" s="118" t="str">
        <f>IF($B967="","",TEXT(RIGHT($E967,6)*1000+COUNTIF($E$2:$E967,$E967),"000000000"))</f>
        <v>070425001</v>
      </c>
    </row>
    <row r="968" spans="1:18" customFormat="1" x14ac:dyDescent="0.45">
      <c r="A968" t="s">
        <v>211</v>
      </c>
      <c r="B968">
        <v>967</v>
      </c>
      <c r="C968" t="s">
        <v>5581</v>
      </c>
      <c r="D968" t="s">
        <v>5582</v>
      </c>
      <c r="E968">
        <v>20070812</v>
      </c>
      <c r="F968">
        <v>1</v>
      </c>
      <c r="G968" t="s">
        <v>5199</v>
      </c>
      <c r="H968" s="2" t="s">
        <v>76</v>
      </c>
      <c r="I968" t="s">
        <v>499</v>
      </c>
      <c r="J968" t="s">
        <v>6497</v>
      </c>
      <c r="L968">
        <f>IFERROR(INDEX(所属情報!$E:$E,MATCH(男子登録情報!A968,所属情報!$A:$A,0)),"")</f>
        <v>492522</v>
      </c>
      <c r="M968" t="str">
        <f t="shared" si="45"/>
        <v>岩元　太志 (1)</v>
      </c>
      <c r="N968" t="str">
        <f t="shared" si="46"/>
        <v>ｲﾜﾓﾄ ﾀｲｼ</v>
      </c>
      <c r="O968" t="str">
        <f t="shared" si="47"/>
        <v>IWAMOTO Taishi (07)</v>
      </c>
      <c r="P968">
        <f>IFERROR(INDEX(リスト!$AE:$AE,MATCH($G968,リスト!$AD:$AD,0)),"")</f>
        <v>39</v>
      </c>
      <c r="Q968" t="str">
        <f>IFERROR(INDEX(リスト!$AH:$AH,MATCH($J968,リスト!$AG:$AG,0)),"")</f>
        <v>JPN</v>
      </c>
      <c r="R968" s="118" t="str">
        <f>IF($B968="","",TEXT(RIGHT($E968,6)*1000+COUNTIF($E$2:$E968,$E968),"000000000"))</f>
        <v>070812001</v>
      </c>
    </row>
    <row r="969" spans="1:18" customFormat="1" x14ac:dyDescent="0.45">
      <c r="A969" t="s">
        <v>211</v>
      </c>
      <c r="B969">
        <v>968</v>
      </c>
      <c r="C969" t="s">
        <v>5583</v>
      </c>
      <c r="D969" t="s">
        <v>5584</v>
      </c>
      <c r="E969">
        <v>20070901</v>
      </c>
      <c r="F969">
        <v>1</v>
      </c>
      <c r="G969" t="s">
        <v>4982</v>
      </c>
      <c r="H969" s="2" t="s">
        <v>7100</v>
      </c>
      <c r="I969" t="s">
        <v>407</v>
      </c>
      <c r="J969" t="s">
        <v>6497</v>
      </c>
      <c r="L969">
        <f>IFERROR(INDEX(所属情報!$E:$E,MATCH(男子登録情報!A969,所属情報!$A:$A,0)),"")</f>
        <v>492522</v>
      </c>
      <c r="M969" t="str">
        <f t="shared" si="45"/>
        <v>雲林院　蒼空 (1)</v>
      </c>
      <c r="N969" t="str">
        <f t="shared" si="46"/>
        <v>ｳﾝﾘﾝｲﾝ ｿﾗ</v>
      </c>
      <c r="O969" t="str">
        <f t="shared" si="47"/>
        <v>UNRININ Sora (07)</v>
      </c>
      <c r="P969">
        <f>IFERROR(INDEX(リスト!$AE:$AE,MATCH($G969,リスト!$AD:$AD,0)),"")</f>
        <v>26</v>
      </c>
      <c r="Q969" t="str">
        <f>IFERROR(INDEX(リスト!$AH:$AH,MATCH($J969,リスト!$AG:$AG,0)),"")</f>
        <v>JPN</v>
      </c>
      <c r="R969" s="118" t="str">
        <f>IF($B969="","",TEXT(RIGHT($E969,6)*1000+COUNTIF($E$2:$E969,$E969),"000000000"))</f>
        <v>070901001</v>
      </c>
    </row>
    <row r="970" spans="1:18" customFormat="1" x14ac:dyDescent="0.45">
      <c r="A970" t="s">
        <v>211</v>
      </c>
      <c r="B970">
        <v>969</v>
      </c>
      <c r="C970" t="s">
        <v>5585</v>
      </c>
      <c r="D970" t="s">
        <v>5586</v>
      </c>
      <c r="E970">
        <v>20070806</v>
      </c>
      <c r="F970">
        <v>1</v>
      </c>
      <c r="G970" t="s">
        <v>4977</v>
      </c>
      <c r="H970" s="2" t="s">
        <v>7101</v>
      </c>
      <c r="I970" t="s">
        <v>337</v>
      </c>
      <c r="J970" t="s">
        <v>6497</v>
      </c>
      <c r="L970">
        <f>IFERROR(INDEX(所属情報!$E:$E,MATCH(男子登録情報!A970,所属情報!$A:$A,0)),"")</f>
        <v>492522</v>
      </c>
      <c r="M970" t="str">
        <f t="shared" si="45"/>
        <v>忰山　逞 (1)</v>
      </c>
      <c r="N970" t="str">
        <f t="shared" si="46"/>
        <v>ｶｾﾔﾏ ﾀｸ</v>
      </c>
      <c r="O970" t="str">
        <f t="shared" si="47"/>
        <v>KASEYAMA Taku (07)</v>
      </c>
      <c r="P970">
        <f>IFERROR(INDEX(リスト!$AE:$AE,MATCH($G970,リスト!$AD:$AD,0)),"")</f>
        <v>34</v>
      </c>
      <c r="Q970" t="str">
        <f>IFERROR(INDEX(リスト!$AH:$AH,MATCH($J970,リスト!$AG:$AG,0)),"")</f>
        <v>JPN</v>
      </c>
      <c r="R970" s="118" t="str">
        <f>IF($B970="","",TEXT(RIGHT($E970,6)*1000+COUNTIF($E$2:$E970,$E970),"000000000"))</f>
        <v>070806001</v>
      </c>
    </row>
    <row r="971" spans="1:18" customFormat="1" x14ac:dyDescent="0.45">
      <c r="A971" t="s">
        <v>211</v>
      </c>
      <c r="B971">
        <v>970</v>
      </c>
      <c r="C971" t="s">
        <v>5587</v>
      </c>
      <c r="D971" t="s">
        <v>5588</v>
      </c>
      <c r="E971">
        <v>20070722</v>
      </c>
      <c r="F971">
        <v>1</v>
      </c>
      <c r="G971" t="s">
        <v>4982</v>
      </c>
      <c r="H971" s="2" t="s">
        <v>299</v>
      </c>
      <c r="I971" t="s">
        <v>7102</v>
      </c>
      <c r="J971" t="s">
        <v>6497</v>
      </c>
      <c r="L971">
        <f>IFERROR(INDEX(所属情報!$E:$E,MATCH(男子登録情報!A971,所属情報!$A:$A,0)),"")</f>
        <v>492522</v>
      </c>
      <c r="M971" t="str">
        <f t="shared" si="45"/>
        <v>片岡　臣輔 (1)</v>
      </c>
      <c r="N971" t="str">
        <f t="shared" si="46"/>
        <v>ｶﾀｵｶ ｼﾞﾝｽｹ</v>
      </c>
      <c r="O971" t="str">
        <f t="shared" si="47"/>
        <v>KATAOKA Jinsuke (07)</v>
      </c>
      <c r="P971">
        <f>IFERROR(INDEX(リスト!$AE:$AE,MATCH($G971,リスト!$AD:$AD,0)),"")</f>
        <v>26</v>
      </c>
      <c r="Q971" t="str">
        <f>IFERROR(INDEX(リスト!$AH:$AH,MATCH($J971,リスト!$AG:$AG,0)),"")</f>
        <v>JPN</v>
      </c>
      <c r="R971" s="118" t="str">
        <f>IF($B971="","",TEXT(RIGHT($E971,6)*1000+COUNTIF($E$2:$E971,$E971),"000000000"))</f>
        <v>070722001</v>
      </c>
    </row>
    <row r="972" spans="1:18" customFormat="1" x14ac:dyDescent="0.45">
      <c r="A972" t="s">
        <v>211</v>
      </c>
      <c r="B972">
        <v>971</v>
      </c>
      <c r="C972" t="s">
        <v>5589</v>
      </c>
      <c r="D972" t="s">
        <v>5590</v>
      </c>
      <c r="E972">
        <v>20070719</v>
      </c>
      <c r="F972">
        <v>1</v>
      </c>
      <c r="G972" t="s">
        <v>4982</v>
      </c>
      <c r="H972" s="2" t="s">
        <v>7103</v>
      </c>
      <c r="I972" t="s">
        <v>515</v>
      </c>
      <c r="J972" t="s">
        <v>6497</v>
      </c>
      <c r="L972">
        <f>IFERROR(INDEX(所属情報!$E:$E,MATCH(男子登録情報!A972,所属情報!$A:$A,0)),"")</f>
        <v>492522</v>
      </c>
      <c r="M972" t="str">
        <f t="shared" si="45"/>
        <v>門　藍斗 (1)</v>
      </c>
      <c r="N972" t="str">
        <f t="shared" si="46"/>
        <v>ｶﾄﾞ ｱｲﾄ</v>
      </c>
      <c r="O972" t="str">
        <f t="shared" si="47"/>
        <v>KADO Aito (07)</v>
      </c>
      <c r="P972">
        <f>IFERROR(INDEX(リスト!$AE:$AE,MATCH($G972,リスト!$AD:$AD,0)),"")</f>
        <v>26</v>
      </c>
      <c r="Q972" t="str">
        <f>IFERROR(INDEX(リスト!$AH:$AH,MATCH($J972,リスト!$AG:$AG,0)),"")</f>
        <v>JPN</v>
      </c>
      <c r="R972" s="118" t="str">
        <f>IF($B972="","",TEXT(RIGHT($E972,6)*1000+COUNTIF($E$2:$E972,$E972),"000000000"))</f>
        <v>070719001</v>
      </c>
    </row>
    <row r="973" spans="1:18" customFormat="1" x14ac:dyDescent="0.45">
      <c r="A973" t="s">
        <v>211</v>
      </c>
      <c r="B973">
        <v>972</v>
      </c>
      <c r="C973" t="s">
        <v>5591</v>
      </c>
      <c r="D973" t="s">
        <v>5592</v>
      </c>
      <c r="E973">
        <v>20071012</v>
      </c>
      <c r="F973">
        <v>1</v>
      </c>
      <c r="G973" t="s">
        <v>5031</v>
      </c>
      <c r="H973" s="2" t="s">
        <v>7104</v>
      </c>
      <c r="I973" t="s">
        <v>404</v>
      </c>
      <c r="J973" t="s">
        <v>6497</v>
      </c>
      <c r="L973">
        <f>IFERROR(INDEX(所属情報!$E:$E,MATCH(男子登録情報!A973,所属情報!$A:$A,0)),"")</f>
        <v>492522</v>
      </c>
      <c r="M973" t="str">
        <f t="shared" si="45"/>
        <v>鴨田　貴明 (1)</v>
      </c>
      <c r="N973" t="str">
        <f t="shared" si="46"/>
        <v>ｶﾓﾀﾞ ﾀｶｱｷ</v>
      </c>
      <c r="O973" t="str">
        <f t="shared" si="47"/>
        <v>KAMODA Takaaki (07)</v>
      </c>
      <c r="P973">
        <f>IFERROR(INDEX(リスト!$AE:$AE,MATCH($G973,リスト!$AD:$AD,0)),"")</f>
        <v>37</v>
      </c>
      <c r="Q973" t="str">
        <f>IFERROR(INDEX(リスト!$AH:$AH,MATCH($J973,リスト!$AG:$AG,0)),"")</f>
        <v>JPN</v>
      </c>
      <c r="R973" s="118" t="str">
        <f>IF($B973="","",TEXT(RIGHT($E973,6)*1000+COUNTIF($E$2:$E973,$E973),"000000000"))</f>
        <v>071012001</v>
      </c>
    </row>
    <row r="974" spans="1:18" customFormat="1" x14ac:dyDescent="0.45">
      <c r="A974" t="s">
        <v>211</v>
      </c>
      <c r="B974">
        <v>973</v>
      </c>
      <c r="C974" t="s">
        <v>5593</v>
      </c>
      <c r="D974" t="s">
        <v>5594</v>
      </c>
      <c r="E974">
        <v>20070605</v>
      </c>
      <c r="F974">
        <v>1</v>
      </c>
      <c r="G974" t="s">
        <v>4982</v>
      </c>
      <c r="H974" s="2" t="s">
        <v>7105</v>
      </c>
      <c r="I974" t="s">
        <v>69</v>
      </c>
      <c r="J974" t="s">
        <v>6497</v>
      </c>
      <c r="L974">
        <f>IFERROR(INDEX(所属情報!$E:$E,MATCH(男子登録情報!A974,所属情報!$A:$A,0)),"")</f>
        <v>492522</v>
      </c>
      <c r="M974" t="str">
        <f t="shared" si="45"/>
        <v>木曽　颯人 (1)</v>
      </c>
      <c r="N974" t="str">
        <f t="shared" si="46"/>
        <v>ｷｿ ﾊﾔﾄ</v>
      </c>
      <c r="O974" t="str">
        <f t="shared" si="47"/>
        <v>KISO Hayato (07)</v>
      </c>
      <c r="P974">
        <f>IFERROR(INDEX(リスト!$AE:$AE,MATCH($G974,リスト!$AD:$AD,0)),"")</f>
        <v>26</v>
      </c>
      <c r="Q974" t="str">
        <f>IFERROR(INDEX(リスト!$AH:$AH,MATCH($J974,リスト!$AG:$AG,0)),"")</f>
        <v>JPN</v>
      </c>
      <c r="R974" s="118" t="str">
        <f>IF($B974="","",TEXT(RIGHT($E974,6)*1000+COUNTIF($E$2:$E974,$E974),"000000000"))</f>
        <v>070605002</v>
      </c>
    </row>
    <row r="975" spans="1:18" customFormat="1" x14ac:dyDescent="0.45">
      <c r="A975" t="s">
        <v>211</v>
      </c>
      <c r="B975">
        <v>974</v>
      </c>
      <c r="C975" t="s">
        <v>5595</v>
      </c>
      <c r="D975" t="s">
        <v>5596</v>
      </c>
      <c r="E975">
        <v>20071231</v>
      </c>
      <c r="F975">
        <v>1</v>
      </c>
      <c r="G975" t="s">
        <v>4976</v>
      </c>
      <c r="H975" s="2" t="s">
        <v>2998</v>
      </c>
      <c r="I975" t="s">
        <v>601</v>
      </c>
      <c r="J975" t="s">
        <v>6497</v>
      </c>
      <c r="L975">
        <f>IFERROR(INDEX(所属情報!$E:$E,MATCH(男子登録情報!A975,所属情報!$A:$A,0)),"")</f>
        <v>492522</v>
      </c>
      <c r="M975" t="str">
        <f t="shared" si="45"/>
        <v>木原　玲音 (1)</v>
      </c>
      <c r="N975" t="str">
        <f t="shared" si="46"/>
        <v>ｷﾊﾗ ﾚｵﾝ</v>
      </c>
      <c r="O975" t="str">
        <f t="shared" si="47"/>
        <v>KIHARA Reon (07)</v>
      </c>
      <c r="P975">
        <f>IFERROR(INDEX(リスト!$AE:$AE,MATCH($G975,リスト!$AD:$AD,0)),"")</f>
        <v>27</v>
      </c>
      <c r="Q975" t="str">
        <f>IFERROR(INDEX(リスト!$AH:$AH,MATCH($J975,リスト!$AG:$AG,0)),"")</f>
        <v>JPN</v>
      </c>
      <c r="R975" s="118" t="str">
        <f>IF($B975="","",TEXT(RIGHT($E975,6)*1000+COUNTIF($E$2:$E975,$E975),"000000000"))</f>
        <v>071231001</v>
      </c>
    </row>
    <row r="976" spans="1:18" customFormat="1" x14ac:dyDescent="0.45">
      <c r="A976" t="s">
        <v>211</v>
      </c>
      <c r="B976">
        <v>975</v>
      </c>
      <c r="C976" t="s">
        <v>5597</v>
      </c>
      <c r="D976" t="s">
        <v>5598</v>
      </c>
      <c r="E976">
        <v>20070514</v>
      </c>
      <c r="F976">
        <v>1</v>
      </c>
      <c r="G976" t="s">
        <v>4989</v>
      </c>
      <c r="H976" s="2" t="s">
        <v>164</v>
      </c>
      <c r="I976" t="s">
        <v>7106</v>
      </c>
      <c r="J976" t="s">
        <v>6497</v>
      </c>
      <c r="L976">
        <f>IFERROR(INDEX(所属情報!$E:$E,MATCH(男子登録情報!A976,所属情報!$A:$A,0)),"")</f>
        <v>492522</v>
      </c>
      <c r="M976" t="str">
        <f t="shared" si="45"/>
        <v>木村　弥豊 (1)</v>
      </c>
      <c r="N976" t="str">
        <f t="shared" si="46"/>
        <v>ｷﾑﾗ ﾐﾝﾄ</v>
      </c>
      <c r="O976" t="str">
        <f t="shared" si="47"/>
        <v>KIMURA Minto (07)</v>
      </c>
      <c r="P976">
        <f>IFERROR(INDEX(リスト!$AE:$AE,MATCH($G976,リスト!$AD:$AD,0)),"")</f>
        <v>25</v>
      </c>
      <c r="Q976" t="str">
        <f>IFERROR(INDEX(リスト!$AH:$AH,MATCH($J976,リスト!$AG:$AG,0)),"")</f>
        <v>JPN</v>
      </c>
      <c r="R976" s="118" t="str">
        <f>IF($B976="","",TEXT(RIGHT($E976,6)*1000+COUNTIF($E$2:$E976,$E976),"000000000"))</f>
        <v>070514001</v>
      </c>
    </row>
    <row r="977" spans="1:18" customFormat="1" x14ac:dyDescent="0.45">
      <c r="A977" t="s">
        <v>211</v>
      </c>
      <c r="B977">
        <v>976</v>
      </c>
      <c r="C977" t="s">
        <v>5599</v>
      </c>
      <c r="D977" t="s">
        <v>5600</v>
      </c>
      <c r="E977">
        <v>20071011</v>
      </c>
      <c r="F977">
        <v>1</v>
      </c>
      <c r="G977" t="s">
        <v>5202</v>
      </c>
      <c r="H977" s="2" t="s">
        <v>7107</v>
      </c>
      <c r="I977" t="s">
        <v>4730</v>
      </c>
      <c r="J977" t="s">
        <v>6497</v>
      </c>
      <c r="L977">
        <f>IFERROR(INDEX(所属情報!$E:$E,MATCH(男子登録情報!A977,所属情報!$A:$A,0)),"")</f>
        <v>492522</v>
      </c>
      <c r="M977" t="str">
        <f t="shared" si="45"/>
        <v>小谷　空我 (1)</v>
      </c>
      <c r="N977" t="str">
        <f t="shared" si="46"/>
        <v>ｺﾀﾆ ｸｳｶﾞ</v>
      </c>
      <c r="O977" t="str">
        <f t="shared" si="47"/>
        <v>KODANI Kuga (07)</v>
      </c>
      <c r="P977">
        <f>IFERROR(INDEX(リスト!$AE:$AE,MATCH($G977,リスト!$AD:$AD,0)),"")</f>
        <v>31</v>
      </c>
      <c r="Q977" t="str">
        <f>IFERROR(INDEX(リスト!$AH:$AH,MATCH($J977,リスト!$AG:$AG,0)),"")</f>
        <v>JPN</v>
      </c>
      <c r="R977" s="118" t="str">
        <f>IF($B977="","",TEXT(RIGHT($E977,6)*1000+COUNTIF($E$2:$E977,$E977),"000000000"))</f>
        <v>071011001</v>
      </c>
    </row>
    <row r="978" spans="1:18" customFormat="1" x14ac:dyDescent="0.45">
      <c r="A978" t="s">
        <v>211</v>
      </c>
      <c r="B978">
        <v>977</v>
      </c>
      <c r="C978" t="s">
        <v>5601</v>
      </c>
      <c r="D978" t="s">
        <v>5602</v>
      </c>
      <c r="E978">
        <v>20071024</v>
      </c>
      <c r="F978">
        <v>1</v>
      </c>
      <c r="G978" t="s">
        <v>4982</v>
      </c>
      <c r="H978" s="2" t="s">
        <v>426</v>
      </c>
      <c r="I978" t="s">
        <v>333</v>
      </c>
      <c r="J978" t="s">
        <v>6497</v>
      </c>
      <c r="L978">
        <f>IFERROR(INDEX(所属情報!$E:$E,MATCH(男子登録情報!A978,所属情報!$A:$A,0)),"")</f>
        <v>492522</v>
      </c>
      <c r="M978" t="str">
        <f t="shared" si="45"/>
        <v>小西　琉偉 (1)</v>
      </c>
      <c r="N978" t="str">
        <f t="shared" si="46"/>
        <v>ｺﾆｼ ﾙｲ</v>
      </c>
      <c r="O978" t="str">
        <f t="shared" si="47"/>
        <v>KONISHI Rui (07)</v>
      </c>
      <c r="P978">
        <f>IFERROR(INDEX(リスト!$AE:$AE,MATCH($G978,リスト!$AD:$AD,0)),"")</f>
        <v>26</v>
      </c>
      <c r="Q978" t="str">
        <f>IFERROR(INDEX(リスト!$AH:$AH,MATCH($J978,リスト!$AG:$AG,0)),"")</f>
        <v>JPN</v>
      </c>
      <c r="R978" s="118" t="str">
        <f>IF($B978="","",TEXT(RIGHT($E978,6)*1000+COUNTIF($E$2:$E978,$E978),"000000000"))</f>
        <v>071024001</v>
      </c>
    </row>
    <row r="979" spans="1:18" customFormat="1" x14ac:dyDescent="0.45">
      <c r="A979" t="s">
        <v>211</v>
      </c>
      <c r="B979">
        <v>978</v>
      </c>
      <c r="C979" t="s">
        <v>5603</v>
      </c>
      <c r="D979" t="s">
        <v>2729</v>
      </c>
      <c r="E979">
        <v>20070913</v>
      </c>
      <c r="F979">
        <v>1</v>
      </c>
      <c r="G979" t="s">
        <v>4982</v>
      </c>
      <c r="H979" s="2" t="s">
        <v>81</v>
      </c>
      <c r="I979" t="s">
        <v>383</v>
      </c>
      <c r="J979" t="s">
        <v>6497</v>
      </c>
      <c r="L979">
        <f>IFERROR(INDEX(所属情報!$E:$E,MATCH(男子登録情報!A979,所属情報!$A:$A,0)),"")</f>
        <v>492522</v>
      </c>
      <c r="M979" t="str">
        <f t="shared" si="45"/>
        <v>小林　潤也 (1)</v>
      </c>
      <c r="N979" t="str">
        <f t="shared" si="46"/>
        <v>ｺﾊﾞﾔｼ ｼﾞｭﾝﾔ</v>
      </c>
      <c r="O979" t="str">
        <f t="shared" si="47"/>
        <v>KOBAYASHI Junya (07)</v>
      </c>
      <c r="P979">
        <f>IFERROR(INDEX(リスト!$AE:$AE,MATCH($G979,リスト!$AD:$AD,0)),"")</f>
        <v>26</v>
      </c>
      <c r="Q979" t="str">
        <f>IFERROR(INDEX(リスト!$AH:$AH,MATCH($J979,リスト!$AG:$AG,0)),"")</f>
        <v>JPN</v>
      </c>
      <c r="R979" s="118" t="str">
        <f>IF($B979="","",TEXT(RIGHT($E979,6)*1000+COUNTIF($E$2:$E979,$E979),"000000000"))</f>
        <v>070913001</v>
      </c>
    </row>
    <row r="980" spans="1:18" customFormat="1" x14ac:dyDescent="0.45">
      <c r="A980" t="s">
        <v>211</v>
      </c>
      <c r="B980">
        <v>979</v>
      </c>
      <c r="C980" t="s">
        <v>5604</v>
      </c>
      <c r="D980" t="s">
        <v>5605</v>
      </c>
      <c r="E980">
        <v>20071118</v>
      </c>
      <c r="F980">
        <v>1</v>
      </c>
      <c r="G980" t="s">
        <v>4982</v>
      </c>
      <c r="H980" s="2" t="s">
        <v>7108</v>
      </c>
      <c r="I980" t="s">
        <v>653</v>
      </c>
      <c r="J980" t="s">
        <v>6497</v>
      </c>
      <c r="L980">
        <f>IFERROR(INDEX(所属情報!$E:$E,MATCH(男子登録情報!A980,所属情報!$A:$A,0)),"")</f>
        <v>492522</v>
      </c>
      <c r="M980" t="str">
        <f t="shared" si="45"/>
        <v>榊間　慶斗 (1)</v>
      </c>
      <c r="N980" t="str">
        <f t="shared" si="46"/>
        <v>ｻｶｷﾏ ｹｲﾄ</v>
      </c>
      <c r="O980" t="str">
        <f t="shared" si="47"/>
        <v>SAKAKIMA Keito (07)</v>
      </c>
      <c r="P980">
        <f>IFERROR(INDEX(リスト!$AE:$AE,MATCH($G980,リスト!$AD:$AD,0)),"")</f>
        <v>26</v>
      </c>
      <c r="Q980" t="str">
        <f>IFERROR(INDEX(リスト!$AH:$AH,MATCH($J980,リスト!$AG:$AG,0)),"")</f>
        <v>JPN</v>
      </c>
      <c r="R980" s="118" t="str">
        <f>IF($B980="","",TEXT(RIGHT($E980,6)*1000+COUNTIF($E$2:$E980,$E980),"000000000"))</f>
        <v>071118001</v>
      </c>
    </row>
    <row r="981" spans="1:18" customFormat="1" x14ac:dyDescent="0.45">
      <c r="A981" t="s">
        <v>211</v>
      </c>
      <c r="B981">
        <v>980</v>
      </c>
      <c r="C981" t="s">
        <v>5606</v>
      </c>
      <c r="D981" t="s">
        <v>5607</v>
      </c>
      <c r="E981">
        <v>20070612</v>
      </c>
      <c r="F981">
        <v>1</v>
      </c>
      <c r="G981" t="s">
        <v>4989</v>
      </c>
      <c r="H981" s="2" t="s">
        <v>121</v>
      </c>
      <c r="I981" t="s">
        <v>333</v>
      </c>
      <c r="J981" t="s">
        <v>6497</v>
      </c>
      <c r="L981">
        <f>IFERROR(INDEX(所属情報!$E:$E,MATCH(男子登録情報!A981,所属情報!$A:$A,0)),"")</f>
        <v>492522</v>
      </c>
      <c r="M981" t="str">
        <f t="shared" si="45"/>
        <v>柴田　琉生 (1)</v>
      </c>
      <c r="N981" t="str">
        <f t="shared" si="46"/>
        <v>ｼﾊﾞﾀ ﾙｲ</v>
      </c>
      <c r="O981" t="str">
        <f t="shared" si="47"/>
        <v>SHIBATA Rui (07)</v>
      </c>
      <c r="P981">
        <f>IFERROR(INDEX(リスト!$AE:$AE,MATCH($G981,リスト!$AD:$AD,0)),"")</f>
        <v>25</v>
      </c>
      <c r="Q981" t="str">
        <f>IFERROR(INDEX(リスト!$AH:$AH,MATCH($J981,リスト!$AG:$AG,0)),"")</f>
        <v>JPN</v>
      </c>
      <c r="R981" s="118" t="str">
        <f>IF($B981="","",TEXT(RIGHT($E981,6)*1000+COUNTIF($E$2:$E981,$E981),"000000000"))</f>
        <v>070612001</v>
      </c>
    </row>
    <row r="982" spans="1:18" customFormat="1" x14ac:dyDescent="0.45">
      <c r="A982" t="s">
        <v>211</v>
      </c>
      <c r="B982">
        <v>981</v>
      </c>
      <c r="C982" t="s">
        <v>5608</v>
      </c>
      <c r="D982" t="s">
        <v>5609</v>
      </c>
      <c r="E982">
        <v>20070908</v>
      </c>
      <c r="F982">
        <v>1</v>
      </c>
      <c r="G982" t="s">
        <v>4982</v>
      </c>
      <c r="H982" s="2" t="s">
        <v>25</v>
      </c>
      <c r="I982" t="s">
        <v>505</v>
      </c>
      <c r="J982" t="s">
        <v>6497</v>
      </c>
      <c r="L982">
        <f>IFERROR(INDEX(所属情報!$E:$E,MATCH(男子登録情報!A982,所属情報!$A:$A,0)),"")</f>
        <v>492522</v>
      </c>
      <c r="M982" t="str">
        <f t="shared" si="45"/>
        <v>清水　岳 (1)</v>
      </c>
      <c r="N982" t="str">
        <f t="shared" si="46"/>
        <v>ｼﾐｽﾞ ｶﾞｸ</v>
      </c>
      <c r="O982" t="str">
        <f t="shared" si="47"/>
        <v>SHIMIZU Gaku (07)</v>
      </c>
      <c r="P982">
        <f>IFERROR(INDEX(リスト!$AE:$AE,MATCH($G982,リスト!$AD:$AD,0)),"")</f>
        <v>26</v>
      </c>
      <c r="Q982" t="str">
        <f>IFERROR(INDEX(リスト!$AH:$AH,MATCH($J982,リスト!$AG:$AG,0)),"")</f>
        <v>JPN</v>
      </c>
      <c r="R982" s="118" t="str">
        <f>IF($B982="","",TEXT(RIGHT($E982,6)*1000+COUNTIF($E$2:$E982,$E982),"000000000"))</f>
        <v>070908001</v>
      </c>
    </row>
    <row r="983" spans="1:18" customFormat="1" x14ac:dyDescent="0.45">
      <c r="A983" t="s">
        <v>211</v>
      </c>
      <c r="B983">
        <v>982</v>
      </c>
      <c r="C983" t="s">
        <v>5610</v>
      </c>
      <c r="D983" t="s">
        <v>5611</v>
      </c>
      <c r="E983">
        <v>20080222</v>
      </c>
      <c r="F983">
        <v>1</v>
      </c>
      <c r="G983" t="s">
        <v>5105</v>
      </c>
      <c r="H983" s="2" t="s">
        <v>232</v>
      </c>
      <c r="I983" t="s">
        <v>126</v>
      </c>
      <c r="J983" t="s">
        <v>6497</v>
      </c>
      <c r="L983">
        <f>IFERROR(INDEX(所属情報!$E:$E,MATCH(男子登録情報!A983,所属情報!$A:$A,0)),"")</f>
        <v>492522</v>
      </c>
      <c r="M983" t="str">
        <f t="shared" si="45"/>
        <v>杉本　健太朗 (1)</v>
      </c>
      <c r="N983" t="str">
        <f t="shared" si="46"/>
        <v>ｽｷﾞﾓﾄ ｹﾝﾀﾛｳ</v>
      </c>
      <c r="O983" t="str">
        <f t="shared" si="47"/>
        <v>SUGIMOTO Kentaro (08)</v>
      </c>
      <c r="P983">
        <f>IFERROR(INDEX(リスト!$AE:$AE,MATCH($G983,リスト!$AD:$AD,0)),"")</f>
        <v>24</v>
      </c>
      <c r="Q983" t="str">
        <f>IFERROR(INDEX(リスト!$AH:$AH,MATCH($J983,リスト!$AG:$AG,0)),"")</f>
        <v>JPN</v>
      </c>
      <c r="R983" s="118" t="str">
        <f>IF($B983="","",TEXT(RIGHT($E983,6)*1000+COUNTIF($E$2:$E983,$E983),"000000000"))</f>
        <v>080222001</v>
      </c>
    </row>
    <row r="984" spans="1:18" customFormat="1" x14ac:dyDescent="0.45">
      <c r="A984" t="s">
        <v>211</v>
      </c>
      <c r="B984">
        <v>983</v>
      </c>
      <c r="C984" t="s">
        <v>5612</v>
      </c>
      <c r="D984" t="s">
        <v>5613</v>
      </c>
      <c r="E984">
        <v>20080307</v>
      </c>
      <c r="F984">
        <v>1</v>
      </c>
      <c r="G984" t="s">
        <v>4989</v>
      </c>
      <c r="H984" s="2" t="s">
        <v>825</v>
      </c>
      <c r="I984" t="s">
        <v>7109</v>
      </c>
      <c r="J984" t="s">
        <v>6497</v>
      </c>
      <c r="L984">
        <f>IFERROR(INDEX(所属情報!$E:$E,MATCH(男子登録情報!A984,所属情報!$A:$A,0)),"")</f>
        <v>492522</v>
      </c>
      <c r="M984" t="str">
        <f t="shared" si="45"/>
        <v>杉山　慶 (1)</v>
      </c>
      <c r="N984" t="str">
        <f t="shared" si="46"/>
        <v>ｽｷﾞﾔﾏ ｷｮｳ</v>
      </c>
      <c r="O984" t="str">
        <f t="shared" si="47"/>
        <v>SUGIYAMA Kyo (08)</v>
      </c>
      <c r="P984">
        <f>IFERROR(INDEX(リスト!$AE:$AE,MATCH($G984,リスト!$AD:$AD,0)),"")</f>
        <v>25</v>
      </c>
      <c r="Q984" t="str">
        <f>IFERROR(INDEX(リスト!$AH:$AH,MATCH($J984,リスト!$AG:$AG,0)),"")</f>
        <v>JPN</v>
      </c>
      <c r="R984" s="118" t="str">
        <f>IF($B984="","",TEXT(RIGHT($E984,6)*1000+COUNTIF($E$2:$E984,$E984),"000000000"))</f>
        <v>080307001</v>
      </c>
    </row>
    <row r="985" spans="1:18" customFormat="1" x14ac:dyDescent="0.45">
      <c r="A985" t="s">
        <v>211</v>
      </c>
      <c r="B985">
        <v>984</v>
      </c>
      <c r="C985" t="s">
        <v>5614</v>
      </c>
      <c r="D985" t="s">
        <v>5615</v>
      </c>
      <c r="E985">
        <v>20070705</v>
      </c>
      <c r="F985">
        <v>1</v>
      </c>
      <c r="G985" t="s">
        <v>4982</v>
      </c>
      <c r="H985" s="2" t="s">
        <v>1948</v>
      </c>
      <c r="I985" t="s">
        <v>62</v>
      </c>
      <c r="J985" t="s">
        <v>6497</v>
      </c>
      <c r="L985">
        <f>IFERROR(INDEX(所属情報!$E:$E,MATCH(男子登録情報!A985,所属情報!$A:$A,0)),"")</f>
        <v>492522</v>
      </c>
      <c r="M985" t="str">
        <f t="shared" si="45"/>
        <v>瀧本　聖 (1)</v>
      </c>
      <c r="N985" t="str">
        <f t="shared" si="46"/>
        <v>ﾀｷﾓﾄ ｼｮｳ</v>
      </c>
      <c r="O985" t="str">
        <f t="shared" si="47"/>
        <v>TAKIMOTO Sho (07)</v>
      </c>
      <c r="P985">
        <f>IFERROR(INDEX(リスト!$AE:$AE,MATCH($G985,リスト!$AD:$AD,0)),"")</f>
        <v>26</v>
      </c>
      <c r="Q985" t="str">
        <f>IFERROR(INDEX(リスト!$AH:$AH,MATCH($J985,リスト!$AG:$AG,0)),"")</f>
        <v>JPN</v>
      </c>
      <c r="R985" s="118" t="str">
        <f>IF($B985="","",TEXT(RIGHT($E985,6)*1000+COUNTIF($E$2:$E985,$E985),"000000000"))</f>
        <v>070705001</v>
      </c>
    </row>
    <row r="986" spans="1:18" customFormat="1" x14ac:dyDescent="0.45">
      <c r="A986" t="s">
        <v>211</v>
      </c>
      <c r="B986">
        <v>985</v>
      </c>
      <c r="C986" t="s">
        <v>5616</v>
      </c>
      <c r="D986" t="s">
        <v>5617</v>
      </c>
      <c r="E986">
        <v>20080318</v>
      </c>
      <c r="F986">
        <v>1</v>
      </c>
      <c r="G986" t="s">
        <v>5243</v>
      </c>
      <c r="H986" s="2" t="s">
        <v>7110</v>
      </c>
      <c r="I986" t="s">
        <v>32</v>
      </c>
      <c r="J986" t="s">
        <v>6497</v>
      </c>
      <c r="L986">
        <f>IFERROR(INDEX(所属情報!$E:$E,MATCH(男子登録情報!A986,所属情報!$A:$A,0)),"")</f>
        <v>492522</v>
      </c>
      <c r="M986" t="str">
        <f t="shared" si="45"/>
        <v>多喜　結哉 (1)</v>
      </c>
      <c r="N986" t="str">
        <f t="shared" si="46"/>
        <v>ﾀｷ ﾕｳﾔ</v>
      </c>
      <c r="O986" t="str">
        <f t="shared" si="47"/>
        <v>TAKI Yuya (08)</v>
      </c>
      <c r="P986">
        <f>IFERROR(INDEX(リスト!$AE:$AE,MATCH($G986,リスト!$AD:$AD,0)),"")</f>
        <v>18</v>
      </c>
      <c r="Q986" t="str">
        <f>IFERROR(INDEX(リスト!$AH:$AH,MATCH($J986,リスト!$AG:$AG,0)),"")</f>
        <v>JPN</v>
      </c>
      <c r="R986" s="118" t="str">
        <f>IF($B986="","",TEXT(RIGHT($E986,6)*1000+COUNTIF($E$2:$E986,$E986),"000000000"))</f>
        <v>080318001</v>
      </c>
    </row>
    <row r="987" spans="1:18" customFormat="1" x14ac:dyDescent="0.45">
      <c r="A987" t="s">
        <v>211</v>
      </c>
      <c r="B987">
        <v>986</v>
      </c>
      <c r="C987" t="s">
        <v>5618</v>
      </c>
      <c r="D987" t="s">
        <v>5619</v>
      </c>
      <c r="E987">
        <v>20080211</v>
      </c>
      <c r="F987">
        <v>1</v>
      </c>
      <c r="G987" t="s">
        <v>4982</v>
      </c>
      <c r="H987" s="2" t="s">
        <v>100</v>
      </c>
      <c r="I987" t="s">
        <v>62</v>
      </c>
      <c r="J987" t="s">
        <v>6497</v>
      </c>
      <c r="L987">
        <f>IFERROR(INDEX(所属情報!$E:$E,MATCH(男子登録情報!A987,所属情報!$A:$A,0)),"")</f>
        <v>492522</v>
      </c>
      <c r="M987" t="str">
        <f t="shared" si="45"/>
        <v>田中　翔 (1)</v>
      </c>
      <c r="N987" t="str">
        <f t="shared" si="46"/>
        <v>ﾀﾅｶ ｼｮｳ</v>
      </c>
      <c r="O987" t="str">
        <f t="shared" si="47"/>
        <v>TANAKA Sho (08)</v>
      </c>
      <c r="P987">
        <f>IFERROR(INDEX(リスト!$AE:$AE,MATCH($G987,リスト!$AD:$AD,0)),"")</f>
        <v>26</v>
      </c>
      <c r="Q987" t="str">
        <f>IFERROR(INDEX(リスト!$AH:$AH,MATCH($J987,リスト!$AG:$AG,0)),"")</f>
        <v>JPN</v>
      </c>
      <c r="R987" s="118" t="str">
        <f>IF($B987="","",TEXT(RIGHT($E987,6)*1000+COUNTIF($E$2:$E987,$E987),"000000000"))</f>
        <v>080211001</v>
      </c>
    </row>
    <row r="988" spans="1:18" customFormat="1" x14ac:dyDescent="0.45">
      <c r="A988" t="s">
        <v>211</v>
      </c>
      <c r="B988">
        <v>987</v>
      </c>
      <c r="C988" t="s">
        <v>5620</v>
      </c>
      <c r="D988" t="s">
        <v>5621</v>
      </c>
      <c r="E988">
        <v>20070514</v>
      </c>
      <c r="F988">
        <v>1</v>
      </c>
      <c r="G988" t="s">
        <v>4989</v>
      </c>
      <c r="H988" s="2" t="s">
        <v>100</v>
      </c>
      <c r="I988" t="s">
        <v>148</v>
      </c>
      <c r="J988" t="s">
        <v>6497</v>
      </c>
      <c r="L988">
        <f>IFERROR(INDEX(所属情報!$E:$E,MATCH(男子登録情報!A988,所属情報!$A:$A,0)),"")</f>
        <v>492522</v>
      </c>
      <c r="M988" t="str">
        <f t="shared" si="45"/>
        <v>田中　海翔 (1)</v>
      </c>
      <c r="N988" t="str">
        <f t="shared" si="46"/>
        <v>ﾀﾅｶ ｶｲﾄ</v>
      </c>
      <c r="O988" t="str">
        <f t="shared" si="47"/>
        <v>TANAKA Kaito (07)</v>
      </c>
      <c r="P988">
        <f>IFERROR(INDEX(リスト!$AE:$AE,MATCH($G988,リスト!$AD:$AD,0)),"")</f>
        <v>25</v>
      </c>
      <c r="Q988" t="str">
        <f>IFERROR(INDEX(リスト!$AH:$AH,MATCH($J988,リスト!$AG:$AG,0)),"")</f>
        <v>JPN</v>
      </c>
      <c r="R988" s="118" t="str">
        <f>IF($B988="","",TEXT(RIGHT($E988,6)*1000+COUNTIF($E$2:$E988,$E988),"000000000"))</f>
        <v>070514002</v>
      </c>
    </row>
    <row r="989" spans="1:18" customFormat="1" x14ac:dyDescent="0.45">
      <c r="A989" t="s">
        <v>211</v>
      </c>
      <c r="B989">
        <v>988</v>
      </c>
      <c r="C989" t="s">
        <v>5622</v>
      </c>
      <c r="D989" t="s">
        <v>5623</v>
      </c>
      <c r="E989">
        <v>20080327</v>
      </c>
      <c r="F989">
        <v>1</v>
      </c>
      <c r="G989" t="s">
        <v>4976</v>
      </c>
      <c r="H989" s="2" t="s">
        <v>59</v>
      </c>
      <c r="I989" t="s">
        <v>3019</v>
      </c>
      <c r="J989" t="s">
        <v>6497</v>
      </c>
      <c r="L989">
        <f>IFERROR(INDEX(所属情報!$E:$E,MATCH(男子登録情報!A989,所属情報!$A:$A,0)),"")</f>
        <v>492522</v>
      </c>
      <c r="M989" t="str">
        <f t="shared" si="45"/>
        <v>谷口　祐太郎 (1)</v>
      </c>
      <c r="N989" t="str">
        <f t="shared" si="46"/>
        <v>ﾀﾆｸﾞﾁ ﾕｳﾀﾛｳ</v>
      </c>
      <c r="O989" t="str">
        <f t="shared" si="47"/>
        <v>TANIGUCHI Yutaro (08)</v>
      </c>
      <c r="P989">
        <f>IFERROR(INDEX(リスト!$AE:$AE,MATCH($G989,リスト!$AD:$AD,0)),"")</f>
        <v>27</v>
      </c>
      <c r="Q989" t="str">
        <f>IFERROR(INDEX(リスト!$AH:$AH,MATCH($J989,リスト!$AG:$AG,0)),"")</f>
        <v>JPN</v>
      </c>
      <c r="R989" s="118" t="str">
        <f>IF($B989="","",TEXT(RIGHT($E989,6)*1000+COUNTIF($E$2:$E989,$E989),"000000000"))</f>
        <v>080327001</v>
      </c>
    </row>
    <row r="990" spans="1:18" customFormat="1" x14ac:dyDescent="0.45">
      <c r="A990" t="s">
        <v>211</v>
      </c>
      <c r="B990">
        <v>989</v>
      </c>
      <c r="C990" t="s">
        <v>5624</v>
      </c>
      <c r="D990" t="s">
        <v>5625</v>
      </c>
      <c r="E990">
        <v>20070503</v>
      </c>
      <c r="F990">
        <v>1</v>
      </c>
      <c r="G990" t="s">
        <v>5105</v>
      </c>
      <c r="H990" s="2" t="s">
        <v>6967</v>
      </c>
      <c r="I990" t="s">
        <v>254</v>
      </c>
      <c r="J990" t="s">
        <v>6497</v>
      </c>
      <c r="L990">
        <f>IFERROR(INDEX(所属情報!$E:$E,MATCH(男子登録情報!A990,所属情報!$A:$A,0)),"")</f>
        <v>492522</v>
      </c>
      <c r="M990" t="str">
        <f t="shared" si="45"/>
        <v>谷澤　颯流 (1)</v>
      </c>
      <c r="N990" t="str">
        <f t="shared" si="46"/>
        <v>ﾀﾆｻﾞﾜ ﾊﾙ</v>
      </c>
      <c r="O990" t="str">
        <f t="shared" si="47"/>
        <v>TANIZAWA Haru (07)</v>
      </c>
      <c r="P990">
        <f>IFERROR(INDEX(リスト!$AE:$AE,MATCH($G990,リスト!$AD:$AD,0)),"")</f>
        <v>24</v>
      </c>
      <c r="Q990" t="str">
        <f>IFERROR(INDEX(リスト!$AH:$AH,MATCH($J990,リスト!$AG:$AG,0)),"")</f>
        <v>JPN</v>
      </c>
      <c r="R990" s="118" t="str">
        <f>IF($B990="","",TEXT(RIGHT($E990,6)*1000+COUNTIF($E$2:$E990,$E990),"000000000"))</f>
        <v>070503001</v>
      </c>
    </row>
    <row r="991" spans="1:18" customFormat="1" x14ac:dyDescent="0.45">
      <c r="A991" t="s">
        <v>211</v>
      </c>
      <c r="B991">
        <v>990</v>
      </c>
      <c r="C991" t="s">
        <v>5626</v>
      </c>
      <c r="D991" t="s">
        <v>5627</v>
      </c>
      <c r="E991">
        <v>20080224</v>
      </c>
      <c r="F991">
        <v>1</v>
      </c>
      <c r="G991" t="s">
        <v>4982</v>
      </c>
      <c r="H991" s="2" t="s">
        <v>7111</v>
      </c>
      <c r="I991" t="s">
        <v>116</v>
      </c>
      <c r="J991" t="s">
        <v>6497</v>
      </c>
      <c r="L991">
        <f>IFERROR(INDEX(所属情報!$E:$E,MATCH(男子登録情報!A991,所属情報!$A:$A,0)),"")</f>
        <v>492522</v>
      </c>
      <c r="M991" t="str">
        <f t="shared" si="45"/>
        <v>玉水　陸翔 (1)</v>
      </c>
      <c r="N991" t="str">
        <f t="shared" si="46"/>
        <v>ﾀﾏﾐｽﾞ ﾘｸﾄ</v>
      </c>
      <c r="O991" t="str">
        <f t="shared" si="47"/>
        <v>TAMAMIZU Rikuto (08)</v>
      </c>
      <c r="P991">
        <f>IFERROR(INDEX(リスト!$AE:$AE,MATCH($G991,リスト!$AD:$AD,0)),"")</f>
        <v>26</v>
      </c>
      <c r="Q991" t="str">
        <f>IFERROR(INDEX(リスト!$AH:$AH,MATCH($J991,リスト!$AG:$AG,0)),"")</f>
        <v>JPN</v>
      </c>
      <c r="R991" s="118" t="str">
        <f>IF($B991="","",TEXT(RIGHT($E991,6)*1000+COUNTIF($E$2:$E991,$E991),"000000000"))</f>
        <v>080224001</v>
      </c>
    </row>
    <row r="992" spans="1:18" customFormat="1" x14ac:dyDescent="0.45">
      <c r="A992" t="s">
        <v>211</v>
      </c>
      <c r="B992">
        <v>991</v>
      </c>
      <c r="C992" t="s">
        <v>5628</v>
      </c>
      <c r="D992" t="s">
        <v>5629</v>
      </c>
      <c r="E992">
        <v>20070924</v>
      </c>
      <c r="F992">
        <v>1</v>
      </c>
      <c r="G992" t="s">
        <v>4982</v>
      </c>
      <c r="H992" s="2" t="s">
        <v>1524</v>
      </c>
      <c r="I992" t="s">
        <v>7039</v>
      </c>
      <c r="J992" t="s">
        <v>6497</v>
      </c>
      <c r="L992">
        <f>IFERROR(INDEX(所属情報!$E:$E,MATCH(男子登録情報!A992,所属情報!$A:$A,0)),"")</f>
        <v>492522</v>
      </c>
      <c r="M992" t="str">
        <f t="shared" si="45"/>
        <v>玉村　哩一 (1)</v>
      </c>
      <c r="N992" t="str">
        <f t="shared" si="46"/>
        <v>ﾀﾏﾑﾗ ﾘｲﾁ</v>
      </c>
      <c r="O992" t="str">
        <f t="shared" si="47"/>
        <v>TAMAMURA Riichi (07)</v>
      </c>
      <c r="P992">
        <f>IFERROR(INDEX(リスト!$AE:$AE,MATCH($G992,リスト!$AD:$AD,0)),"")</f>
        <v>26</v>
      </c>
      <c r="Q992" t="str">
        <f>IFERROR(INDEX(リスト!$AH:$AH,MATCH($J992,リスト!$AG:$AG,0)),"")</f>
        <v>JPN</v>
      </c>
      <c r="R992" s="118" t="str">
        <f>IF($B992="","",TEXT(RIGHT($E992,6)*1000+COUNTIF($E$2:$E992,$E992),"000000000"))</f>
        <v>070924001</v>
      </c>
    </row>
    <row r="993" spans="1:18" customFormat="1" x14ac:dyDescent="0.45">
      <c r="A993" t="s">
        <v>211</v>
      </c>
      <c r="B993">
        <v>992</v>
      </c>
      <c r="C993" t="s">
        <v>5630</v>
      </c>
      <c r="D993" t="s">
        <v>5631</v>
      </c>
      <c r="E993">
        <v>20070810</v>
      </c>
      <c r="F993">
        <v>1</v>
      </c>
      <c r="G993" t="s">
        <v>4989</v>
      </c>
      <c r="H993" s="2" t="s">
        <v>7112</v>
      </c>
      <c r="I993" t="s">
        <v>431</v>
      </c>
      <c r="J993" t="s">
        <v>6497</v>
      </c>
      <c r="L993">
        <f>IFERROR(INDEX(所属情報!$E:$E,MATCH(男子登録情報!A993,所属情報!$A:$A,0)),"")</f>
        <v>492522</v>
      </c>
      <c r="M993" t="str">
        <f t="shared" si="45"/>
        <v>椿　怜央 (1)</v>
      </c>
      <c r="N993" t="str">
        <f t="shared" si="46"/>
        <v>ﾂﾊﾞｷ ﾚｵ</v>
      </c>
      <c r="O993" t="str">
        <f t="shared" si="47"/>
        <v>TSUBAKI Reo (07)</v>
      </c>
      <c r="P993">
        <f>IFERROR(INDEX(リスト!$AE:$AE,MATCH($G993,リスト!$AD:$AD,0)),"")</f>
        <v>25</v>
      </c>
      <c r="Q993" t="str">
        <f>IFERROR(INDEX(リスト!$AH:$AH,MATCH($J993,リスト!$AG:$AG,0)),"")</f>
        <v>JPN</v>
      </c>
      <c r="R993" s="118" t="str">
        <f>IF($B993="","",TEXT(RIGHT($E993,6)*1000+COUNTIF($E$2:$E993,$E993),"000000000"))</f>
        <v>070810001</v>
      </c>
    </row>
    <row r="994" spans="1:18" customFormat="1" x14ac:dyDescent="0.45">
      <c r="A994" t="s">
        <v>211</v>
      </c>
      <c r="B994">
        <v>993</v>
      </c>
      <c r="C994" t="s">
        <v>5632</v>
      </c>
      <c r="D994" t="s">
        <v>5633</v>
      </c>
      <c r="E994">
        <v>20070611</v>
      </c>
      <c r="F994">
        <v>1</v>
      </c>
      <c r="G994" t="s">
        <v>4976</v>
      </c>
      <c r="H994" s="2" t="s">
        <v>482</v>
      </c>
      <c r="I994" t="s">
        <v>36</v>
      </c>
      <c r="J994" t="s">
        <v>6497</v>
      </c>
      <c r="L994">
        <f>IFERROR(INDEX(所属情報!$E:$E,MATCH(男子登録情報!A994,所属情報!$A:$A,0)),"")</f>
        <v>492522</v>
      </c>
      <c r="M994" t="str">
        <f t="shared" si="45"/>
        <v>寺本　悠喜 (1)</v>
      </c>
      <c r="N994" t="str">
        <f t="shared" si="46"/>
        <v>ﾃﾗﾓﾄ ﾊﾙｷ</v>
      </c>
      <c r="O994" t="str">
        <f t="shared" si="47"/>
        <v>TERAMOTO Haruki (07)</v>
      </c>
      <c r="P994">
        <f>IFERROR(INDEX(リスト!$AE:$AE,MATCH($G994,リスト!$AD:$AD,0)),"")</f>
        <v>27</v>
      </c>
      <c r="Q994" t="str">
        <f>IFERROR(INDEX(リスト!$AH:$AH,MATCH($J994,リスト!$AG:$AG,0)),"")</f>
        <v>JPN</v>
      </c>
      <c r="R994" s="118" t="str">
        <f>IF($B994="","",TEXT(RIGHT($E994,6)*1000+COUNTIF($E$2:$E994,$E994),"000000000"))</f>
        <v>070611002</v>
      </c>
    </row>
    <row r="995" spans="1:18" customFormat="1" x14ac:dyDescent="0.45">
      <c r="A995" t="s">
        <v>211</v>
      </c>
      <c r="B995">
        <v>994</v>
      </c>
      <c r="C995" t="s">
        <v>5634</v>
      </c>
      <c r="D995" t="s">
        <v>5635</v>
      </c>
      <c r="E995">
        <v>20071014</v>
      </c>
      <c r="F995">
        <v>1</v>
      </c>
      <c r="G995" t="s">
        <v>4982</v>
      </c>
      <c r="H995" s="2" t="s">
        <v>699</v>
      </c>
      <c r="I995" t="s">
        <v>4901</v>
      </c>
      <c r="J995" t="s">
        <v>6497</v>
      </c>
      <c r="L995">
        <f>IFERROR(INDEX(所属情報!$E:$E,MATCH(男子登録情報!A995,所属情報!$A:$A,0)),"")</f>
        <v>492522</v>
      </c>
      <c r="M995" t="str">
        <f t="shared" si="45"/>
        <v>永尾　魁成 (1)</v>
      </c>
      <c r="N995" t="str">
        <f t="shared" si="46"/>
        <v>ﾅｶﾞｵ ｶｲｾｲ</v>
      </c>
      <c r="O995" t="str">
        <f t="shared" si="47"/>
        <v>NAGAO Kaisei (07)</v>
      </c>
      <c r="P995">
        <f>IFERROR(INDEX(リスト!$AE:$AE,MATCH($G995,リスト!$AD:$AD,0)),"")</f>
        <v>26</v>
      </c>
      <c r="Q995" t="str">
        <f>IFERROR(INDEX(リスト!$AH:$AH,MATCH($J995,リスト!$AG:$AG,0)),"")</f>
        <v>JPN</v>
      </c>
      <c r="R995" s="118" t="str">
        <f>IF($B995="","",TEXT(RIGHT($E995,6)*1000+COUNTIF($E$2:$E995,$E995),"000000000"))</f>
        <v>071014001</v>
      </c>
    </row>
    <row r="996" spans="1:18" customFormat="1" x14ac:dyDescent="0.45">
      <c r="A996" t="s">
        <v>211</v>
      </c>
      <c r="B996">
        <v>995</v>
      </c>
      <c r="C996" t="s">
        <v>5636</v>
      </c>
      <c r="D996" t="s">
        <v>5637</v>
      </c>
      <c r="E996">
        <v>20070513</v>
      </c>
      <c r="F996">
        <v>1</v>
      </c>
      <c r="G996" t="s">
        <v>4982</v>
      </c>
      <c r="H996" s="2" t="s">
        <v>649</v>
      </c>
      <c r="I996" t="s">
        <v>393</v>
      </c>
      <c r="J996" t="s">
        <v>6497</v>
      </c>
      <c r="L996">
        <f>IFERROR(INDEX(所属情報!$E:$E,MATCH(男子登録情報!A996,所属情報!$A:$A,0)),"")</f>
        <v>492522</v>
      </c>
      <c r="M996" t="str">
        <f t="shared" si="45"/>
        <v>西岡　侑海 (1)</v>
      </c>
      <c r="N996" t="str">
        <f t="shared" si="46"/>
        <v>ﾆｼｵｶ ﾕｳ</v>
      </c>
      <c r="O996" t="str">
        <f t="shared" si="47"/>
        <v>NISHIOKA Yu (07)</v>
      </c>
      <c r="P996">
        <f>IFERROR(INDEX(リスト!$AE:$AE,MATCH($G996,リスト!$AD:$AD,0)),"")</f>
        <v>26</v>
      </c>
      <c r="Q996" t="str">
        <f>IFERROR(INDEX(リスト!$AH:$AH,MATCH($J996,リスト!$AG:$AG,0)),"")</f>
        <v>JPN</v>
      </c>
      <c r="R996" s="118" t="str">
        <f>IF($B996="","",TEXT(RIGHT($E996,6)*1000+COUNTIF($E$2:$E996,$E996),"000000000"))</f>
        <v>070513001</v>
      </c>
    </row>
    <row r="997" spans="1:18" customFormat="1" x14ac:dyDescent="0.45">
      <c r="A997" t="s">
        <v>211</v>
      </c>
      <c r="B997">
        <v>996</v>
      </c>
      <c r="C997" t="s">
        <v>5638</v>
      </c>
      <c r="D997" t="s">
        <v>5639</v>
      </c>
      <c r="E997">
        <v>20080111</v>
      </c>
      <c r="F997">
        <v>1</v>
      </c>
      <c r="G997" t="s">
        <v>4976</v>
      </c>
      <c r="H997" s="2" t="s">
        <v>288</v>
      </c>
      <c r="I997" t="s">
        <v>4873</v>
      </c>
      <c r="J997" t="s">
        <v>6497</v>
      </c>
      <c r="L997">
        <f>IFERROR(INDEX(所属情報!$E:$E,MATCH(男子登録情報!A997,所属情報!$A:$A,0)),"")</f>
        <v>492522</v>
      </c>
      <c r="M997" t="str">
        <f t="shared" si="45"/>
        <v>西川　凱 (1)</v>
      </c>
      <c r="N997" t="str">
        <f t="shared" si="46"/>
        <v>ﾆｼｶﾜ ｶﾞｲ</v>
      </c>
      <c r="O997" t="str">
        <f t="shared" si="47"/>
        <v>NISHIKAWA Gai (08)</v>
      </c>
      <c r="P997">
        <f>IFERROR(INDEX(リスト!$AE:$AE,MATCH($G997,リスト!$AD:$AD,0)),"")</f>
        <v>27</v>
      </c>
      <c r="Q997" t="str">
        <f>IFERROR(INDEX(リスト!$AH:$AH,MATCH($J997,リスト!$AG:$AG,0)),"")</f>
        <v>JPN</v>
      </c>
      <c r="R997" s="118" t="str">
        <f>IF($B997="","",TEXT(RIGHT($E997,6)*1000+COUNTIF($E$2:$E997,$E997),"000000000"))</f>
        <v>080111001</v>
      </c>
    </row>
    <row r="998" spans="1:18" customFormat="1" x14ac:dyDescent="0.45">
      <c r="A998" t="s">
        <v>211</v>
      </c>
      <c r="B998">
        <v>997</v>
      </c>
      <c r="C998" t="s">
        <v>5640</v>
      </c>
      <c r="D998" t="s">
        <v>5641</v>
      </c>
      <c r="E998">
        <v>20070911</v>
      </c>
      <c r="F998">
        <v>1</v>
      </c>
      <c r="G998" t="s">
        <v>4989</v>
      </c>
      <c r="H998" s="2" t="s">
        <v>272</v>
      </c>
      <c r="I998" t="s">
        <v>122</v>
      </c>
      <c r="J998" t="s">
        <v>6497</v>
      </c>
      <c r="L998">
        <f>IFERROR(INDEX(所属情報!$E:$E,MATCH(男子登録情報!A998,所属情報!$A:$A,0)),"")</f>
        <v>492522</v>
      </c>
      <c r="M998" t="str">
        <f t="shared" si="45"/>
        <v>橋本　釉胡磨 (1)</v>
      </c>
      <c r="N998" t="str">
        <f t="shared" si="46"/>
        <v>ﾊｼﾓﾄ ﾕｳﾏ</v>
      </c>
      <c r="O998" t="str">
        <f t="shared" si="47"/>
        <v>HASHIMOTO Yuma (07)</v>
      </c>
      <c r="P998">
        <f>IFERROR(INDEX(リスト!$AE:$AE,MATCH($G998,リスト!$AD:$AD,0)),"")</f>
        <v>25</v>
      </c>
      <c r="Q998" t="str">
        <f>IFERROR(INDEX(リスト!$AH:$AH,MATCH($J998,リスト!$AG:$AG,0)),"")</f>
        <v>JPN</v>
      </c>
      <c r="R998" s="118" t="str">
        <f>IF($B998="","",TEXT(RIGHT($E998,6)*1000+COUNTIF($E$2:$E998,$E998),"000000000"))</f>
        <v>070911001</v>
      </c>
    </row>
    <row r="999" spans="1:18" customFormat="1" x14ac:dyDescent="0.45">
      <c r="A999" t="s">
        <v>211</v>
      </c>
      <c r="B999">
        <v>998</v>
      </c>
      <c r="C999" t="s">
        <v>5642</v>
      </c>
      <c r="D999" t="s">
        <v>5643</v>
      </c>
      <c r="E999">
        <v>20071219</v>
      </c>
      <c r="F999">
        <v>1</v>
      </c>
      <c r="G999" t="s">
        <v>4978</v>
      </c>
      <c r="H999" s="2" t="s">
        <v>7113</v>
      </c>
      <c r="I999" t="s">
        <v>7114</v>
      </c>
      <c r="J999" t="s">
        <v>6497</v>
      </c>
      <c r="L999">
        <f>IFERROR(INDEX(所属情報!$E:$E,MATCH(男子登録情報!A999,所属情報!$A:$A,0)),"")</f>
        <v>492522</v>
      </c>
      <c r="M999" t="str">
        <f t="shared" si="45"/>
        <v>深瀬　太吾 (1)</v>
      </c>
      <c r="N999" t="str">
        <f t="shared" si="46"/>
        <v>ﾌｶｾ ﾀｲｺﾞ</v>
      </c>
      <c r="O999" t="str">
        <f t="shared" si="47"/>
        <v>FUKASE Taigo (07)</v>
      </c>
      <c r="P999">
        <f>IFERROR(INDEX(リスト!$AE:$AE,MATCH($G999,リスト!$AD:$AD,0)),"")</f>
        <v>30</v>
      </c>
      <c r="Q999" t="str">
        <f>IFERROR(INDEX(リスト!$AH:$AH,MATCH($J999,リスト!$AG:$AG,0)),"")</f>
        <v>JPN</v>
      </c>
      <c r="R999" s="118" t="str">
        <f>IF($B999="","",TEXT(RIGHT($E999,6)*1000+COUNTIF($E$2:$E999,$E999),"000000000"))</f>
        <v>071219001</v>
      </c>
    </row>
    <row r="1000" spans="1:18" customFormat="1" x14ac:dyDescent="0.45">
      <c r="A1000" t="s">
        <v>211</v>
      </c>
      <c r="B1000">
        <v>999</v>
      </c>
      <c r="C1000" t="s">
        <v>5644</v>
      </c>
      <c r="D1000" t="s">
        <v>5645</v>
      </c>
      <c r="E1000">
        <v>20070712</v>
      </c>
      <c r="F1000">
        <v>1</v>
      </c>
      <c r="G1000" t="s">
        <v>4989</v>
      </c>
      <c r="H1000" s="2" t="s">
        <v>6980</v>
      </c>
      <c r="I1000" t="s">
        <v>7115</v>
      </c>
      <c r="J1000" t="s">
        <v>6497</v>
      </c>
      <c r="L1000">
        <f>IFERROR(INDEX(所属情報!$E:$E,MATCH(男子登録情報!A1000,所属情報!$A:$A,0)),"")</f>
        <v>492522</v>
      </c>
      <c r="M1000" t="str">
        <f t="shared" si="45"/>
        <v>布施　斗威 (1)</v>
      </c>
      <c r="N1000" t="str">
        <f t="shared" si="46"/>
        <v>ﾌｾ ﾄｵｲ</v>
      </c>
      <c r="O1000" t="str">
        <f t="shared" si="47"/>
        <v>FUSE Toi (07)</v>
      </c>
      <c r="P1000">
        <f>IFERROR(INDEX(リスト!$AE:$AE,MATCH($G1000,リスト!$AD:$AD,0)),"")</f>
        <v>25</v>
      </c>
      <c r="Q1000" t="str">
        <f>IFERROR(INDEX(リスト!$AH:$AH,MATCH($J1000,リスト!$AG:$AG,0)),"")</f>
        <v>JPN</v>
      </c>
      <c r="R1000" s="118" t="str">
        <f>IF($B1000="","",TEXT(RIGHT($E1000,6)*1000+COUNTIF($E$2:$E1000,$E1000),"000000000"))</f>
        <v>070712001</v>
      </c>
    </row>
    <row r="1001" spans="1:18" customFormat="1" x14ac:dyDescent="0.45">
      <c r="A1001" t="s">
        <v>211</v>
      </c>
      <c r="B1001">
        <v>1000</v>
      </c>
      <c r="C1001" t="s">
        <v>5646</v>
      </c>
      <c r="D1001" t="s">
        <v>5647</v>
      </c>
      <c r="E1001">
        <v>20070731</v>
      </c>
      <c r="F1001">
        <v>1</v>
      </c>
      <c r="G1001" t="s">
        <v>4989</v>
      </c>
      <c r="H1001" s="2" t="s">
        <v>7116</v>
      </c>
      <c r="I1001" t="s">
        <v>4718</v>
      </c>
      <c r="J1001" t="s">
        <v>6497</v>
      </c>
      <c r="L1001">
        <f>IFERROR(INDEX(所属情報!$E:$E,MATCH(男子登録情報!A1001,所属情報!$A:$A,0)),"")</f>
        <v>492522</v>
      </c>
      <c r="M1001" t="str">
        <f t="shared" si="45"/>
        <v>眞野　吏津 (1)</v>
      </c>
      <c r="N1001" t="str">
        <f t="shared" si="46"/>
        <v>ﾏﾉ ﾘﾂ</v>
      </c>
      <c r="O1001" t="str">
        <f t="shared" si="47"/>
        <v>MANO Ritsu (07)</v>
      </c>
      <c r="P1001">
        <f>IFERROR(INDEX(リスト!$AE:$AE,MATCH($G1001,リスト!$AD:$AD,0)),"")</f>
        <v>25</v>
      </c>
      <c r="Q1001" t="str">
        <f>IFERROR(INDEX(リスト!$AH:$AH,MATCH($J1001,リスト!$AG:$AG,0)),"")</f>
        <v>JPN</v>
      </c>
      <c r="R1001" s="118" t="str">
        <f>IF($B1001="","",TEXT(RIGHT($E1001,6)*1000+COUNTIF($E$2:$E1001,$E1001),"000000000"))</f>
        <v>070731001</v>
      </c>
    </row>
    <row r="1002" spans="1:18" customFormat="1" x14ac:dyDescent="0.45">
      <c r="A1002" t="s">
        <v>211</v>
      </c>
      <c r="B1002">
        <v>1001</v>
      </c>
      <c r="C1002" t="s">
        <v>5648</v>
      </c>
      <c r="D1002" t="s">
        <v>5649</v>
      </c>
      <c r="E1002">
        <v>20070912</v>
      </c>
      <c r="F1002">
        <v>1</v>
      </c>
      <c r="G1002" t="s">
        <v>4989</v>
      </c>
      <c r="H1002" s="2" t="s">
        <v>373</v>
      </c>
      <c r="I1002" t="s">
        <v>1689</v>
      </c>
      <c r="J1002" t="s">
        <v>6497</v>
      </c>
      <c r="L1002">
        <f>IFERROR(INDEX(所属情報!$E:$E,MATCH(男子登録情報!A1002,所属情報!$A:$A,0)),"")</f>
        <v>492522</v>
      </c>
      <c r="M1002" t="str">
        <f t="shared" si="45"/>
        <v>三浦　統司 (1)</v>
      </c>
      <c r="N1002" t="str">
        <f t="shared" si="46"/>
        <v>ﾐｳﾗ ﾄｳｼﾞ</v>
      </c>
      <c r="O1002" t="str">
        <f t="shared" si="47"/>
        <v>MIURA Toji (07)</v>
      </c>
      <c r="P1002">
        <f>IFERROR(INDEX(リスト!$AE:$AE,MATCH($G1002,リスト!$AD:$AD,0)),"")</f>
        <v>25</v>
      </c>
      <c r="Q1002" t="str">
        <f>IFERROR(INDEX(リスト!$AH:$AH,MATCH($J1002,リスト!$AG:$AG,0)),"")</f>
        <v>JPN</v>
      </c>
      <c r="R1002" s="118" t="str">
        <f>IF($B1002="","",TEXT(RIGHT($E1002,6)*1000+COUNTIF($E$2:$E1002,$E1002),"000000000"))</f>
        <v>070912001</v>
      </c>
    </row>
    <row r="1003" spans="1:18" customFormat="1" x14ac:dyDescent="0.45">
      <c r="A1003" t="s">
        <v>211</v>
      </c>
      <c r="B1003">
        <v>1002</v>
      </c>
      <c r="C1003" t="s">
        <v>5650</v>
      </c>
      <c r="D1003" t="s">
        <v>5651</v>
      </c>
      <c r="E1003">
        <v>20070417</v>
      </c>
      <c r="F1003">
        <v>1</v>
      </c>
      <c r="G1003" t="s">
        <v>4976</v>
      </c>
      <c r="H1003" s="2" t="s">
        <v>7117</v>
      </c>
      <c r="I1003" t="s">
        <v>7118</v>
      </c>
      <c r="J1003" t="s">
        <v>6497</v>
      </c>
      <c r="L1003">
        <f>IFERROR(INDEX(所属情報!$E:$E,MATCH(男子登録情報!A1003,所属情報!$A:$A,0)),"")</f>
        <v>492522</v>
      </c>
      <c r="M1003" t="str">
        <f t="shared" si="45"/>
        <v>水林　大勇 (1)</v>
      </c>
      <c r="N1003" t="str">
        <f t="shared" si="46"/>
        <v>ﾐｽﾞﾊﾞﾔｼ ﾀﾞｲﾕｳ</v>
      </c>
      <c r="O1003" t="str">
        <f t="shared" si="47"/>
        <v>MIZUBAYASHI Daiyu (07)</v>
      </c>
      <c r="P1003">
        <f>IFERROR(INDEX(リスト!$AE:$AE,MATCH($G1003,リスト!$AD:$AD,0)),"")</f>
        <v>27</v>
      </c>
      <c r="Q1003" t="str">
        <f>IFERROR(INDEX(リスト!$AH:$AH,MATCH($J1003,リスト!$AG:$AG,0)),"")</f>
        <v>JPN</v>
      </c>
      <c r="R1003" s="118" t="str">
        <f>IF($B1003="","",TEXT(RIGHT($E1003,6)*1000+COUNTIF($E$2:$E1003,$E1003),"000000000"))</f>
        <v>070417001</v>
      </c>
    </row>
    <row r="1004" spans="1:18" customFormat="1" x14ac:dyDescent="0.45">
      <c r="A1004" t="s">
        <v>211</v>
      </c>
      <c r="B1004">
        <v>1003</v>
      </c>
      <c r="C1004" t="s">
        <v>5652</v>
      </c>
      <c r="D1004" t="s">
        <v>5653</v>
      </c>
      <c r="E1004">
        <v>20070904</v>
      </c>
      <c r="F1004">
        <v>1</v>
      </c>
      <c r="G1004" t="s">
        <v>4983</v>
      </c>
      <c r="H1004" s="2" t="s">
        <v>384</v>
      </c>
      <c r="I1004" t="s">
        <v>74</v>
      </c>
      <c r="J1004" t="s">
        <v>6497</v>
      </c>
      <c r="L1004">
        <f>IFERROR(INDEX(所属情報!$E:$E,MATCH(男子登録情報!A1004,所属情報!$A:$A,0)),"")</f>
        <v>492522</v>
      </c>
      <c r="M1004" t="str">
        <f t="shared" si="45"/>
        <v>村田　悠輔 (1)</v>
      </c>
      <c r="N1004" t="str">
        <f t="shared" si="46"/>
        <v>ﾑﾗﾀ ﾕｳｽｹ</v>
      </c>
      <c r="O1004" t="str">
        <f t="shared" si="47"/>
        <v>MURATA Yusuke (07)</v>
      </c>
      <c r="P1004">
        <f>IFERROR(INDEX(リスト!$AE:$AE,MATCH($G1004,リスト!$AD:$AD,0)),"")</f>
        <v>23</v>
      </c>
      <c r="Q1004" t="str">
        <f>IFERROR(INDEX(リスト!$AH:$AH,MATCH($J1004,リスト!$AG:$AG,0)),"")</f>
        <v>JPN</v>
      </c>
      <c r="R1004" s="118" t="str">
        <f>IF($B1004="","",TEXT(RIGHT($E1004,6)*1000+COUNTIF($E$2:$E1004,$E1004),"000000000"))</f>
        <v>070904001</v>
      </c>
    </row>
    <row r="1005" spans="1:18" customFormat="1" x14ac:dyDescent="0.45">
      <c r="A1005" t="s">
        <v>211</v>
      </c>
      <c r="B1005">
        <v>1004</v>
      </c>
      <c r="C1005" t="s">
        <v>5654</v>
      </c>
      <c r="D1005" t="s">
        <v>5655</v>
      </c>
      <c r="E1005">
        <v>20031017</v>
      </c>
      <c r="F1005" t="s">
        <v>140</v>
      </c>
      <c r="G1005" t="s">
        <v>4989</v>
      </c>
      <c r="H1005" s="2" t="s">
        <v>41</v>
      </c>
      <c r="I1005" t="s">
        <v>252</v>
      </c>
      <c r="J1005" t="s">
        <v>6497</v>
      </c>
      <c r="L1005">
        <f>IFERROR(INDEX(所属情報!$E:$E,MATCH(男子登録情報!A1005,所属情報!$A:$A,0)),"")</f>
        <v>492522</v>
      </c>
      <c r="M1005" t="str">
        <f t="shared" si="45"/>
        <v>森本　錬 (M1)</v>
      </c>
      <c r="N1005" t="str">
        <f t="shared" si="46"/>
        <v>ﾓﾘﾓﾄ ﾚﾝ</v>
      </c>
      <c r="O1005" t="str">
        <f t="shared" si="47"/>
        <v>MORIMOTO Ren (03)</v>
      </c>
      <c r="P1005">
        <f>IFERROR(INDEX(リスト!$AE:$AE,MATCH($G1005,リスト!$AD:$AD,0)),"")</f>
        <v>25</v>
      </c>
      <c r="Q1005" t="str">
        <f>IFERROR(INDEX(リスト!$AH:$AH,MATCH($J1005,リスト!$AG:$AG,0)),"")</f>
        <v>JPN</v>
      </c>
      <c r="R1005" s="118" t="str">
        <f>IF($B1005="","",TEXT(RIGHT($E1005,6)*1000+COUNTIF($E$2:$E1005,$E1005),"000000000"))</f>
        <v>031017001</v>
      </c>
    </row>
    <row r="1006" spans="1:18" customFormat="1" x14ac:dyDescent="0.45">
      <c r="A1006" t="s">
        <v>211</v>
      </c>
      <c r="B1006">
        <v>1005</v>
      </c>
      <c r="C1006" t="s">
        <v>5656</v>
      </c>
      <c r="D1006" t="s">
        <v>5657</v>
      </c>
      <c r="E1006">
        <v>20030731</v>
      </c>
      <c r="F1006" t="s">
        <v>140</v>
      </c>
      <c r="G1006" t="s">
        <v>4989</v>
      </c>
      <c r="H1006" s="2" t="s">
        <v>486</v>
      </c>
      <c r="I1006" t="s">
        <v>287</v>
      </c>
      <c r="J1006" t="s">
        <v>6497</v>
      </c>
      <c r="L1006">
        <f>IFERROR(INDEX(所属情報!$E:$E,MATCH(男子登録情報!A1006,所属情報!$A:$A,0)),"")</f>
        <v>492522</v>
      </c>
      <c r="M1006" t="str">
        <f t="shared" si="45"/>
        <v>安井　聖真 (M1)</v>
      </c>
      <c r="N1006" t="str">
        <f t="shared" si="46"/>
        <v>ﾔｽｲ ｼｮｳﾏ</v>
      </c>
      <c r="O1006" t="str">
        <f t="shared" si="47"/>
        <v>YASUI Shoma (03)</v>
      </c>
      <c r="P1006">
        <f>IFERROR(INDEX(リスト!$AE:$AE,MATCH($G1006,リスト!$AD:$AD,0)),"")</f>
        <v>25</v>
      </c>
      <c r="Q1006" t="str">
        <f>IFERROR(INDEX(リスト!$AH:$AH,MATCH($J1006,リスト!$AG:$AG,0)),"")</f>
        <v>JPN</v>
      </c>
      <c r="R1006" s="118" t="str">
        <f>IF($B1006="","",TEXT(RIGHT($E1006,6)*1000+COUNTIF($E$2:$E1006,$E1006),"000000000"))</f>
        <v>030731001</v>
      </c>
    </row>
    <row r="1007" spans="1:18" customFormat="1" x14ac:dyDescent="0.45">
      <c r="A1007" t="s">
        <v>211</v>
      </c>
      <c r="B1007">
        <v>1006</v>
      </c>
      <c r="C1007" t="s">
        <v>5658</v>
      </c>
      <c r="D1007" t="s">
        <v>5659</v>
      </c>
      <c r="E1007">
        <v>20070618</v>
      </c>
      <c r="F1007">
        <v>1</v>
      </c>
      <c r="G1007" t="s">
        <v>4982</v>
      </c>
      <c r="H1007" s="2" t="s">
        <v>4709</v>
      </c>
      <c r="I1007" t="s">
        <v>7119</v>
      </c>
      <c r="J1007" t="s">
        <v>6497</v>
      </c>
      <c r="L1007">
        <f>IFERROR(INDEX(所属情報!$E:$E,MATCH(男子登録情報!A1007,所属情報!$A:$A,0)),"")</f>
        <v>492522</v>
      </c>
      <c r="M1007" t="str">
        <f t="shared" si="45"/>
        <v>柳田　淳海 (1)</v>
      </c>
      <c r="N1007" t="str">
        <f t="shared" si="46"/>
        <v>ﾔﾅﾀﾞ ｱﾂﾐ</v>
      </c>
      <c r="O1007" t="str">
        <f t="shared" si="47"/>
        <v>YANADA Atsumi (07)</v>
      </c>
      <c r="P1007">
        <f>IFERROR(INDEX(リスト!$AE:$AE,MATCH($G1007,リスト!$AD:$AD,0)),"")</f>
        <v>26</v>
      </c>
      <c r="Q1007" t="str">
        <f>IFERROR(INDEX(リスト!$AH:$AH,MATCH($J1007,リスト!$AG:$AG,0)),"")</f>
        <v>JPN</v>
      </c>
      <c r="R1007" s="118" t="str">
        <f>IF($B1007="","",TEXT(RIGHT($E1007,6)*1000+COUNTIF($E$2:$E1007,$E1007),"000000000"))</f>
        <v>070618001</v>
      </c>
    </row>
    <row r="1008" spans="1:18" customFormat="1" x14ac:dyDescent="0.45">
      <c r="A1008" t="s">
        <v>211</v>
      </c>
      <c r="B1008">
        <v>1007</v>
      </c>
      <c r="C1008" t="s">
        <v>5660</v>
      </c>
      <c r="D1008" t="s">
        <v>5661</v>
      </c>
      <c r="E1008">
        <v>20070402</v>
      </c>
      <c r="F1008">
        <v>1</v>
      </c>
      <c r="G1008" t="s">
        <v>4976</v>
      </c>
      <c r="H1008" s="2" t="s">
        <v>282</v>
      </c>
      <c r="I1008" t="s">
        <v>147</v>
      </c>
      <c r="J1008" t="s">
        <v>6497</v>
      </c>
      <c r="L1008">
        <f>IFERROR(INDEX(所属情報!$E:$E,MATCH(男子登録情報!A1008,所属情報!$A:$A,0)),"")</f>
        <v>492522</v>
      </c>
      <c r="M1008" t="str">
        <f t="shared" si="45"/>
        <v>和田　樹 (1)</v>
      </c>
      <c r="N1008" t="str">
        <f t="shared" si="46"/>
        <v>ﾜﾀﾞ ｲﾂｷ</v>
      </c>
      <c r="O1008" t="str">
        <f t="shared" si="47"/>
        <v>WADA Itsuki (07)</v>
      </c>
      <c r="P1008">
        <f>IFERROR(INDEX(リスト!$AE:$AE,MATCH($G1008,リスト!$AD:$AD,0)),"")</f>
        <v>27</v>
      </c>
      <c r="Q1008" t="str">
        <f>IFERROR(INDEX(リスト!$AH:$AH,MATCH($J1008,リスト!$AG:$AG,0)),"")</f>
        <v>JPN</v>
      </c>
      <c r="R1008" s="118" t="str">
        <f>IF($B1008="","",TEXT(RIGHT($E1008,6)*1000+COUNTIF($E$2:$E1008,$E1008),"000000000"))</f>
        <v>070402002</v>
      </c>
    </row>
    <row r="1009" spans="1:18" customFormat="1" x14ac:dyDescent="0.45">
      <c r="A1009" t="s">
        <v>211</v>
      </c>
      <c r="B1009">
        <v>1008</v>
      </c>
      <c r="C1009" t="s">
        <v>5662</v>
      </c>
      <c r="D1009" t="s">
        <v>5663</v>
      </c>
      <c r="E1009">
        <v>20071017</v>
      </c>
      <c r="F1009">
        <v>1</v>
      </c>
      <c r="G1009" t="s">
        <v>4989</v>
      </c>
      <c r="H1009" s="2" t="s">
        <v>7120</v>
      </c>
      <c r="I1009" t="s">
        <v>335</v>
      </c>
      <c r="J1009" t="s">
        <v>6497</v>
      </c>
      <c r="L1009">
        <f>IFERROR(INDEX(所属情報!$E:$E,MATCH(男子登録情報!A1009,所属情報!$A:$A,0)),"")</f>
        <v>492522</v>
      </c>
      <c r="M1009" t="str">
        <f t="shared" si="45"/>
        <v>和多田　響 (1)</v>
      </c>
      <c r="N1009" t="str">
        <f t="shared" si="46"/>
        <v>ﾜﾀﾀﾞ ﾋﾋﾞｷ</v>
      </c>
      <c r="O1009" t="str">
        <f t="shared" si="47"/>
        <v>WATADA Hibiki (07)</v>
      </c>
      <c r="P1009">
        <f>IFERROR(INDEX(リスト!$AE:$AE,MATCH($G1009,リスト!$AD:$AD,0)),"")</f>
        <v>25</v>
      </c>
      <c r="Q1009" t="str">
        <f>IFERROR(INDEX(リスト!$AH:$AH,MATCH($J1009,リスト!$AG:$AG,0)),"")</f>
        <v>JPN</v>
      </c>
      <c r="R1009" s="118" t="str">
        <f>IF($B1009="","",TEXT(RIGHT($E1009,6)*1000+COUNTIF($E$2:$E1009,$E1009),"000000000"))</f>
        <v>071017001</v>
      </c>
    </row>
    <row r="1010" spans="1:18" customFormat="1" x14ac:dyDescent="0.45">
      <c r="A1010" t="s">
        <v>423</v>
      </c>
      <c r="B1010">
        <v>1009</v>
      </c>
      <c r="C1010" t="s">
        <v>2480</v>
      </c>
      <c r="D1010" t="s">
        <v>2481</v>
      </c>
      <c r="E1010">
        <v>20040919</v>
      </c>
      <c r="F1010">
        <v>4</v>
      </c>
      <c r="G1010" t="s">
        <v>4976</v>
      </c>
      <c r="H1010" s="2" t="s">
        <v>48</v>
      </c>
      <c r="I1010" t="s">
        <v>291</v>
      </c>
      <c r="J1010" t="s">
        <v>6497</v>
      </c>
      <c r="L1010">
        <f>IFERROR(INDEX(所属情報!$E:$E,MATCH(男子登録情報!A1010,所属情報!$A:$A,0)),"")</f>
        <v>492249</v>
      </c>
      <c r="M1010" t="str">
        <f t="shared" si="45"/>
        <v>北村　蓮太郎 (4)</v>
      </c>
      <c r="N1010" t="str">
        <f t="shared" si="46"/>
        <v>ｷﾀﾑﾗ ﾚﾝﾀﾛｳ</v>
      </c>
      <c r="O1010" t="str">
        <f t="shared" si="47"/>
        <v>KITAMURA Rentaro (04)</v>
      </c>
      <c r="P1010">
        <f>IFERROR(INDEX(リスト!$AE:$AE,MATCH($G1010,リスト!$AD:$AD,0)),"")</f>
        <v>27</v>
      </c>
      <c r="Q1010" t="str">
        <f>IFERROR(INDEX(リスト!$AH:$AH,MATCH($J1010,リスト!$AG:$AG,0)),"")</f>
        <v>JPN</v>
      </c>
      <c r="R1010" s="118" t="str">
        <f>IF($B1010="","",TEXT(RIGHT($E1010,6)*1000+COUNTIF($E$2:$E1010,$E1010),"000000000"))</f>
        <v>040919001</v>
      </c>
    </row>
    <row r="1011" spans="1:18" customFormat="1" x14ac:dyDescent="0.45">
      <c r="A1011" t="s">
        <v>423</v>
      </c>
      <c r="B1011">
        <v>1010</v>
      </c>
      <c r="C1011" t="s">
        <v>2482</v>
      </c>
      <c r="D1011" t="s">
        <v>2483</v>
      </c>
      <c r="E1011">
        <v>20041129</v>
      </c>
      <c r="F1011">
        <v>4</v>
      </c>
      <c r="G1011" t="s">
        <v>4982</v>
      </c>
      <c r="H1011" s="2" t="s">
        <v>328</v>
      </c>
      <c r="I1011" t="s">
        <v>254</v>
      </c>
      <c r="J1011" t="s">
        <v>6497</v>
      </c>
      <c r="L1011">
        <f>IFERROR(INDEX(所属情報!$E:$E,MATCH(男子登録情報!A1011,所属情報!$A:$A,0)),"")</f>
        <v>492249</v>
      </c>
      <c r="M1011" t="str">
        <f t="shared" si="45"/>
        <v>藤井　暖 (4)</v>
      </c>
      <c r="N1011" t="str">
        <f t="shared" si="46"/>
        <v>ﾌｼﾞｲ ﾊﾙ</v>
      </c>
      <c r="O1011" t="str">
        <f t="shared" si="47"/>
        <v>FUJII Haru (04)</v>
      </c>
      <c r="P1011">
        <f>IFERROR(INDEX(リスト!$AE:$AE,MATCH($G1011,リスト!$AD:$AD,0)),"")</f>
        <v>26</v>
      </c>
      <c r="Q1011" t="str">
        <f>IFERROR(INDEX(リスト!$AH:$AH,MATCH($J1011,リスト!$AG:$AG,0)),"")</f>
        <v>JPN</v>
      </c>
      <c r="R1011" s="118" t="str">
        <f>IF($B1011="","",TEXT(RIGHT($E1011,6)*1000+COUNTIF($E$2:$E1011,$E1011),"000000000"))</f>
        <v>041129002</v>
      </c>
    </row>
    <row r="1012" spans="1:18" customFormat="1" x14ac:dyDescent="0.45">
      <c r="A1012" t="s">
        <v>423</v>
      </c>
      <c r="B1012">
        <v>1011</v>
      </c>
      <c r="C1012" t="s">
        <v>2484</v>
      </c>
      <c r="D1012" t="s">
        <v>2485</v>
      </c>
      <c r="E1012">
        <v>20050209</v>
      </c>
      <c r="F1012">
        <v>4</v>
      </c>
      <c r="G1012" t="s">
        <v>4984</v>
      </c>
      <c r="H1012" s="2" t="s">
        <v>58</v>
      </c>
      <c r="I1012" t="s">
        <v>2997</v>
      </c>
      <c r="J1012" t="s">
        <v>6497</v>
      </c>
      <c r="L1012">
        <f>IFERROR(INDEX(所属情報!$E:$E,MATCH(男子登録情報!A1012,所属情報!$A:$A,0)),"")</f>
        <v>492249</v>
      </c>
      <c r="M1012" t="str">
        <f t="shared" si="45"/>
        <v>加藤　一閃 (4)</v>
      </c>
      <c r="N1012" t="str">
        <f t="shared" si="46"/>
        <v>ｶﾄｳ ﾋﾄｾ</v>
      </c>
      <c r="O1012" t="str">
        <f t="shared" si="47"/>
        <v>KATO Hitose (05)</v>
      </c>
      <c r="P1012">
        <f>IFERROR(INDEX(リスト!$AE:$AE,MATCH($G1012,リスト!$AD:$AD,0)),"")</f>
        <v>49</v>
      </c>
      <c r="Q1012" t="str">
        <f>IFERROR(INDEX(リスト!$AH:$AH,MATCH($J1012,リスト!$AG:$AG,0)),"")</f>
        <v>JPN</v>
      </c>
      <c r="R1012" s="118" t="str">
        <f>IF($B1012="","",TEXT(RIGHT($E1012,6)*1000+COUNTIF($E$2:$E1012,$E1012),"000000000"))</f>
        <v>050209001</v>
      </c>
    </row>
    <row r="1013" spans="1:18" customFormat="1" x14ac:dyDescent="0.45">
      <c r="A1013" t="s">
        <v>423</v>
      </c>
      <c r="B1013">
        <v>1012</v>
      </c>
      <c r="C1013" t="s">
        <v>2486</v>
      </c>
      <c r="D1013" t="s">
        <v>2487</v>
      </c>
      <c r="E1013">
        <v>20041125</v>
      </c>
      <c r="F1013">
        <v>4</v>
      </c>
      <c r="G1013" t="s">
        <v>4984</v>
      </c>
      <c r="H1013" s="2" t="s">
        <v>2998</v>
      </c>
      <c r="I1013" t="s">
        <v>169</v>
      </c>
      <c r="J1013" t="s">
        <v>6497</v>
      </c>
      <c r="L1013">
        <f>IFERROR(INDEX(所属情報!$E:$E,MATCH(男子登録情報!A1013,所属情報!$A:$A,0)),"")</f>
        <v>492249</v>
      </c>
      <c r="M1013" t="str">
        <f t="shared" si="45"/>
        <v>木原　琉聖 (4)</v>
      </c>
      <c r="N1013" t="str">
        <f t="shared" si="46"/>
        <v>ｷﾊﾗ ﾘｭｳｾｲ</v>
      </c>
      <c r="O1013" t="str">
        <f t="shared" si="47"/>
        <v>KIHARA Ryusei (04)</v>
      </c>
      <c r="P1013">
        <f>IFERROR(INDEX(リスト!$AE:$AE,MATCH($G1013,リスト!$AD:$AD,0)),"")</f>
        <v>49</v>
      </c>
      <c r="Q1013" t="str">
        <f>IFERROR(INDEX(リスト!$AH:$AH,MATCH($J1013,リスト!$AG:$AG,0)),"")</f>
        <v>JPN</v>
      </c>
      <c r="R1013" s="118" t="str">
        <f>IF($B1013="","",TEXT(RIGHT($E1013,6)*1000+COUNTIF($E$2:$E1013,$E1013),"000000000"))</f>
        <v>041125001</v>
      </c>
    </row>
    <row r="1014" spans="1:18" customFormat="1" x14ac:dyDescent="0.45">
      <c r="A1014" t="s">
        <v>423</v>
      </c>
      <c r="B1014">
        <v>1013</v>
      </c>
      <c r="C1014" t="s">
        <v>2488</v>
      </c>
      <c r="D1014" t="s">
        <v>2489</v>
      </c>
      <c r="E1014">
        <v>20050315</v>
      </c>
      <c r="F1014">
        <v>4</v>
      </c>
      <c r="G1014" t="s">
        <v>4979</v>
      </c>
      <c r="H1014" s="2" t="s">
        <v>2999</v>
      </c>
      <c r="I1014" t="s">
        <v>197</v>
      </c>
      <c r="J1014" t="s">
        <v>6497</v>
      </c>
      <c r="L1014">
        <f>IFERROR(INDEX(所属情報!$E:$E,MATCH(男子登録情報!A1014,所属情報!$A:$A,0)),"")</f>
        <v>492249</v>
      </c>
      <c r="M1014" t="str">
        <f t="shared" si="45"/>
        <v>脇本　誠也 (4)</v>
      </c>
      <c r="N1014" t="str">
        <f t="shared" si="46"/>
        <v>ﾜｷﾓﾄ ｾｲﾔ</v>
      </c>
      <c r="O1014" t="str">
        <f t="shared" si="47"/>
        <v>WAKIMOTO Seiya (05)</v>
      </c>
      <c r="P1014">
        <f>IFERROR(INDEX(リスト!$AE:$AE,MATCH($G1014,リスト!$AD:$AD,0)),"")</f>
        <v>29</v>
      </c>
      <c r="Q1014" t="str">
        <f>IFERROR(INDEX(リスト!$AH:$AH,MATCH($J1014,リスト!$AG:$AG,0)),"")</f>
        <v>JPN</v>
      </c>
      <c r="R1014" s="118" t="str">
        <f>IF($B1014="","",TEXT(RIGHT($E1014,6)*1000+COUNTIF($E$2:$E1014,$E1014),"000000000"))</f>
        <v>050315002</v>
      </c>
    </row>
    <row r="1015" spans="1:18" customFormat="1" x14ac:dyDescent="0.45">
      <c r="A1015" t="s">
        <v>423</v>
      </c>
      <c r="B1015">
        <v>1014</v>
      </c>
      <c r="C1015" t="s">
        <v>2490</v>
      </c>
      <c r="D1015" t="s">
        <v>2491</v>
      </c>
      <c r="E1015">
        <v>20040804</v>
      </c>
      <c r="F1015">
        <v>4</v>
      </c>
      <c r="G1015" t="s">
        <v>4976</v>
      </c>
      <c r="H1015" s="2" t="s">
        <v>70</v>
      </c>
      <c r="I1015" t="s">
        <v>1701</v>
      </c>
      <c r="J1015" t="s">
        <v>6497</v>
      </c>
      <c r="L1015">
        <f>IFERROR(INDEX(所属情報!$E:$E,MATCH(男子登録情報!A1015,所属情報!$A:$A,0)),"")</f>
        <v>492249</v>
      </c>
      <c r="M1015" t="str">
        <f t="shared" si="45"/>
        <v>植田　圭一 (4)</v>
      </c>
      <c r="N1015" t="str">
        <f t="shared" si="46"/>
        <v>ｳｴﾀﾞ ｹｲｲﾁ</v>
      </c>
      <c r="O1015" t="str">
        <f t="shared" si="47"/>
        <v>UEDA Keiichi (04)</v>
      </c>
      <c r="P1015">
        <f>IFERROR(INDEX(リスト!$AE:$AE,MATCH($G1015,リスト!$AD:$AD,0)),"")</f>
        <v>27</v>
      </c>
      <c r="Q1015" t="str">
        <f>IFERROR(INDEX(リスト!$AH:$AH,MATCH($J1015,リスト!$AG:$AG,0)),"")</f>
        <v>JPN</v>
      </c>
      <c r="R1015" s="118" t="str">
        <f>IF($B1015="","",TEXT(RIGHT($E1015,6)*1000+COUNTIF($E$2:$E1015,$E1015),"000000000"))</f>
        <v>040804001</v>
      </c>
    </row>
    <row r="1016" spans="1:18" customFormat="1" x14ac:dyDescent="0.45">
      <c r="A1016" t="s">
        <v>423</v>
      </c>
      <c r="B1016">
        <v>1015</v>
      </c>
      <c r="C1016" t="s">
        <v>2492</v>
      </c>
      <c r="D1016" t="s">
        <v>2493</v>
      </c>
      <c r="E1016">
        <v>20040503</v>
      </c>
      <c r="F1016">
        <v>4</v>
      </c>
      <c r="G1016" t="s">
        <v>4976</v>
      </c>
      <c r="H1016" s="2" t="s">
        <v>61</v>
      </c>
      <c r="I1016" t="s">
        <v>148</v>
      </c>
      <c r="J1016" t="s">
        <v>6497</v>
      </c>
      <c r="L1016">
        <f>IFERROR(INDEX(所属情報!$E:$E,MATCH(男子登録情報!A1016,所属情報!$A:$A,0)),"")</f>
        <v>492249</v>
      </c>
      <c r="M1016" t="str">
        <f t="shared" si="45"/>
        <v>竹内　快斗 (4)</v>
      </c>
      <c r="N1016" t="str">
        <f t="shared" si="46"/>
        <v>ﾀｹｳﾁ ｶｲﾄ</v>
      </c>
      <c r="O1016" t="str">
        <f t="shared" si="47"/>
        <v>TAKEUCHI Kaito (04)</v>
      </c>
      <c r="P1016">
        <f>IFERROR(INDEX(リスト!$AE:$AE,MATCH($G1016,リスト!$AD:$AD,0)),"")</f>
        <v>27</v>
      </c>
      <c r="Q1016" t="str">
        <f>IFERROR(INDEX(リスト!$AH:$AH,MATCH($J1016,リスト!$AG:$AG,0)),"")</f>
        <v>JPN</v>
      </c>
      <c r="R1016" s="118" t="str">
        <f>IF($B1016="","",TEXT(RIGHT($E1016,6)*1000+COUNTIF($E$2:$E1016,$E1016),"000000000"))</f>
        <v>040503001</v>
      </c>
    </row>
    <row r="1017" spans="1:18" customFormat="1" x14ac:dyDescent="0.45">
      <c r="A1017" t="s">
        <v>423</v>
      </c>
      <c r="B1017">
        <v>1016</v>
      </c>
      <c r="C1017" t="s">
        <v>2494</v>
      </c>
      <c r="D1017" t="s">
        <v>2495</v>
      </c>
      <c r="E1017">
        <v>20040921</v>
      </c>
      <c r="F1017">
        <v>4</v>
      </c>
      <c r="G1017" t="s">
        <v>4975</v>
      </c>
      <c r="H1017" s="2" t="s">
        <v>237</v>
      </c>
      <c r="I1017" t="s">
        <v>3000</v>
      </c>
      <c r="J1017" t="s">
        <v>6497</v>
      </c>
      <c r="L1017">
        <f>IFERROR(INDEX(所属情報!$E:$E,MATCH(男子登録情報!A1017,所属情報!$A:$A,0)),"")</f>
        <v>492249</v>
      </c>
      <c r="M1017" t="str">
        <f t="shared" si="45"/>
        <v>中西　火々良 (4)</v>
      </c>
      <c r="N1017" t="str">
        <f t="shared" si="46"/>
        <v>ﾅｶﾆｼ ﾎﾑﾗ</v>
      </c>
      <c r="O1017" t="str">
        <f t="shared" si="47"/>
        <v>NAKANISHI Homura (04)</v>
      </c>
      <c r="P1017">
        <f>IFERROR(INDEX(リスト!$AE:$AE,MATCH($G1017,リスト!$AD:$AD,0)),"")</f>
        <v>28</v>
      </c>
      <c r="Q1017" t="str">
        <f>IFERROR(INDEX(リスト!$AH:$AH,MATCH($J1017,リスト!$AG:$AG,0)),"")</f>
        <v>JPN</v>
      </c>
      <c r="R1017" s="118" t="str">
        <f>IF($B1017="","",TEXT(RIGHT($E1017,6)*1000+COUNTIF($E$2:$E1017,$E1017),"000000000"))</f>
        <v>040921003</v>
      </c>
    </row>
    <row r="1018" spans="1:18" customFormat="1" x14ac:dyDescent="0.45">
      <c r="A1018" t="s">
        <v>423</v>
      </c>
      <c r="B1018">
        <v>1017</v>
      </c>
      <c r="C1018" t="s">
        <v>2496</v>
      </c>
      <c r="D1018" t="s">
        <v>2497</v>
      </c>
      <c r="E1018">
        <v>20050122</v>
      </c>
      <c r="F1018">
        <v>4</v>
      </c>
      <c r="G1018" t="s">
        <v>5031</v>
      </c>
      <c r="H1018" s="2" t="s">
        <v>172</v>
      </c>
      <c r="I1018" t="s">
        <v>1704</v>
      </c>
      <c r="J1018" t="s">
        <v>6497</v>
      </c>
      <c r="L1018">
        <f>IFERROR(INDEX(所属情報!$E:$E,MATCH(男子登録情報!A1018,所属情報!$A:$A,0)),"")</f>
        <v>492249</v>
      </c>
      <c r="M1018" t="str">
        <f t="shared" si="45"/>
        <v>松山　翔星 (4)</v>
      </c>
      <c r="N1018" t="str">
        <f t="shared" si="46"/>
        <v>ﾏﾂﾔﾏ ｼｮｳｾｲ</v>
      </c>
      <c r="O1018" t="str">
        <f t="shared" si="47"/>
        <v>MATSUYAMA Shosei (05)</v>
      </c>
      <c r="P1018">
        <f>IFERROR(INDEX(リスト!$AE:$AE,MATCH($G1018,リスト!$AD:$AD,0)),"")</f>
        <v>37</v>
      </c>
      <c r="Q1018" t="str">
        <f>IFERROR(INDEX(リスト!$AH:$AH,MATCH($J1018,リスト!$AG:$AG,0)),"")</f>
        <v>JPN</v>
      </c>
      <c r="R1018" s="118" t="str">
        <f>IF($B1018="","",TEXT(RIGHT($E1018,6)*1000+COUNTIF($E$2:$E1018,$E1018),"000000000"))</f>
        <v>050122001</v>
      </c>
    </row>
    <row r="1019" spans="1:18" customFormat="1" x14ac:dyDescent="0.45">
      <c r="A1019" t="s">
        <v>423</v>
      </c>
      <c r="B1019">
        <v>1018</v>
      </c>
      <c r="C1019" t="s">
        <v>2498</v>
      </c>
      <c r="D1019" t="s">
        <v>2499</v>
      </c>
      <c r="E1019">
        <v>20050105</v>
      </c>
      <c r="F1019">
        <v>4</v>
      </c>
      <c r="G1019" t="s">
        <v>4975</v>
      </c>
      <c r="H1019" s="2" t="s">
        <v>70</v>
      </c>
      <c r="I1019" t="s">
        <v>249</v>
      </c>
      <c r="J1019" t="s">
        <v>6497</v>
      </c>
      <c r="L1019">
        <f>IFERROR(INDEX(所属情報!$E:$E,MATCH(男子登録情報!A1019,所属情報!$A:$A,0)),"")</f>
        <v>492249</v>
      </c>
      <c r="M1019" t="str">
        <f t="shared" si="45"/>
        <v>上田　隼也 (4)</v>
      </c>
      <c r="N1019" t="str">
        <f t="shared" si="46"/>
        <v>ｳｴﾀﾞ ｼｭﾝﾔ</v>
      </c>
      <c r="O1019" t="str">
        <f t="shared" si="47"/>
        <v>UEDA Shunya (05)</v>
      </c>
      <c r="P1019">
        <f>IFERROR(INDEX(リスト!$AE:$AE,MATCH($G1019,リスト!$AD:$AD,0)),"")</f>
        <v>28</v>
      </c>
      <c r="Q1019" t="str">
        <f>IFERROR(INDEX(リスト!$AH:$AH,MATCH($J1019,リスト!$AG:$AG,0)),"")</f>
        <v>JPN</v>
      </c>
      <c r="R1019" s="118" t="str">
        <f>IF($B1019="","",TEXT(RIGHT($E1019,6)*1000+COUNTIF($E$2:$E1019,$E1019),"000000000"))</f>
        <v>050105001</v>
      </c>
    </row>
    <row r="1020" spans="1:18" customFormat="1" x14ac:dyDescent="0.45">
      <c r="A1020" t="s">
        <v>423</v>
      </c>
      <c r="B1020">
        <v>1019</v>
      </c>
      <c r="C1020" t="s">
        <v>2500</v>
      </c>
      <c r="D1020" t="s">
        <v>2501</v>
      </c>
      <c r="E1020">
        <v>20040415</v>
      </c>
      <c r="F1020">
        <v>4</v>
      </c>
      <c r="G1020" t="s">
        <v>4976</v>
      </c>
      <c r="H1020" s="2" t="s">
        <v>3001</v>
      </c>
      <c r="I1020" t="s">
        <v>201</v>
      </c>
      <c r="J1020" t="s">
        <v>6497</v>
      </c>
      <c r="L1020">
        <f>IFERROR(INDEX(所属情報!$E:$E,MATCH(男子登録情報!A1020,所属情報!$A:$A,0)),"")</f>
        <v>492249</v>
      </c>
      <c r="M1020" t="str">
        <f t="shared" si="45"/>
        <v>三澤　陽斗 (4)</v>
      </c>
      <c r="N1020" t="str">
        <f t="shared" si="46"/>
        <v>ﾐｻﾜ ﾊﾙﾄ</v>
      </c>
      <c r="O1020" t="str">
        <f t="shared" si="47"/>
        <v>MISAWA Haruto (04)</v>
      </c>
      <c r="P1020">
        <f>IFERROR(INDEX(リスト!$AE:$AE,MATCH($G1020,リスト!$AD:$AD,0)),"")</f>
        <v>27</v>
      </c>
      <c r="Q1020" t="str">
        <f>IFERROR(INDEX(リスト!$AH:$AH,MATCH($J1020,リスト!$AG:$AG,0)),"")</f>
        <v>JPN</v>
      </c>
      <c r="R1020" s="118" t="str">
        <f>IF($B1020="","",TEXT(RIGHT($E1020,6)*1000+COUNTIF($E$2:$E1020,$E1020),"000000000"))</f>
        <v>040415002</v>
      </c>
    </row>
    <row r="1021" spans="1:18" customFormat="1" x14ac:dyDescent="0.45">
      <c r="A1021" t="s">
        <v>423</v>
      </c>
      <c r="B1021">
        <v>1020</v>
      </c>
      <c r="C1021" t="s">
        <v>2502</v>
      </c>
      <c r="D1021" t="s">
        <v>2503</v>
      </c>
      <c r="E1021">
        <v>20050208</v>
      </c>
      <c r="F1021">
        <v>4</v>
      </c>
      <c r="G1021" t="s">
        <v>4979</v>
      </c>
      <c r="H1021" s="2" t="s">
        <v>350</v>
      </c>
      <c r="I1021" t="s">
        <v>257</v>
      </c>
      <c r="J1021" t="s">
        <v>6497</v>
      </c>
      <c r="L1021">
        <f>IFERROR(INDEX(所属情報!$E:$E,MATCH(男子登録情報!A1021,所属情報!$A:$A,0)),"")</f>
        <v>492249</v>
      </c>
      <c r="M1021" t="str">
        <f t="shared" si="45"/>
        <v>吉本　将希 (4)</v>
      </c>
      <c r="N1021" t="str">
        <f t="shared" si="46"/>
        <v>ﾖｼﾓﾄ ｼｮｳｷ</v>
      </c>
      <c r="O1021" t="str">
        <f t="shared" si="47"/>
        <v>YOSHIMOTO Shoki (05)</v>
      </c>
      <c r="P1021">
        <f>IFERROR(INDEX(リスト!$AE:$AE,MATCH($G1021,リスト!$AD:$AD,0)),"")</f>
        <v>29</v>
      </c>
      <c r="Q1021" t="str">
        <f>IFERROR(INDEX(リスト!$AH:$AH,MATCH($J1021,リスト!$AG:$AG,0)),"")</f>
        <v>JPN</v>
      </c>
      <c r="R1021" s="118" t="str">
        <f>IF($B1021="","",TEXT(RIGHT($E1021,6)*1000+COUNTIF($E$2:$E1021,$E1021),"000000000"))</f>
        <v>050208001</v>
      </c>
    </row>
    <row r="1022" spans="1:18" customFormat="1" x14ac:dyDescent="0.45">
      <c r="A1022" t="s">
        <v>423</v>
      </c>
      <c r="B1022">
        <v>1021</v>
      </c>
      <c r="C1022" t="s">
        <v>5664</v>
      </c>
      <c r="D1022" t="s">
        <v>4055</v>
      </c>
      <c r="E1022">
        <v>20050727</v>
      </c>
      <c r="F1022">
        <v>3</v>
      </c>
      <c r="G1022" t="s">
        <v>4979</v>
      </c>
      <c r="H1022" s="2" t="s">
        <v>354</v>
      </c>
      <c r="I1022" t="s">
        <v>405</v>
      </c>
      <c r="J1022" t="s">
        <v>6497</v>
      </c>
      <c r="L1022">
        <f>IFERROR(INDEX(所属情報!$E:$E,MATCH(男子登録情報!A1022,所属情報!$A:$A,0)),"")</f>
        <v>492249</v>
      </c>
      <c r="M1022" t="str">
        <f t="shared" si="45"/>
        <v>岩田　凜太郎 (3)</v>
      </c>
      <c r="N1022" t="str">
        <f t="shared" si="46"/>
        <v>ｲﾜﾀ ﾘﾝﾀﾛｳ</v>
      </c>
      <c r="O1022" t="str">
        <f t="shared" si="47"/>
        <v>IWATA Rintaro (05)</v>
      </c>
      <c r="P1022">
        <f>IFERROR(INDEX(リスト!$AE:$AE,MATCH($G1022,リスト!$AD:$AD,0)),"")</f>
        <v>29</v>
      </c>
      <c r="Q1022" t="str">
        <f>IFERROR(INDEX(リスト!$AH:$AH,MATCH($J1022,リスト!$AG:$AG,0)),"")</f>
        <v>JPN</v>
      </c>
      <c r="R1022" s="118" t="str">
        <f>IF($B1022="","",TEXT(RIGHT($E1022,6)*1000+COUNTIF($E$2:$E1022,$E1022),"000000000"))</f>
        <v>050727001</v>
      </c>
    </row>
    <row r="1023" spans="1:18" customFormat="1" x14ac:dyDescent="0.45">
      <c r="A1023" t="s">
        <v>423</v>
      </c>
      <c r="B1023">
        <v>1022</v>
      </c>
      <c r="C1023" t="s">
        <v>4056</v>
      </c>
      <c r="D1023" t="s">
        <v>4057</v>
      </c>
      <c r="E1023">
        <v>20060222</v>
      </c>
      <c r="F1023">
        <v>3</v>
      </c>
      <c r="G1023" t="s">
        <v>4979</v>
      </c>
      <c r="H1023" s="2" t="s">
        <v>380</v>
      </c>
      <c r="I1023" t="s">
        <v>258</v>
      </c>
      <c r="J1023" t="s">
        <v>6497</v>
      </c>
      <c r="L1023">
        <f>IFERROR(INDEX(所属情報!$E:$E,MATCH(男子登録情報!A1023,所属情報!$A:$A,0)),"")</f>
        <v>492249</v>
      </c>
      <c r="M1023" t="str">
        <f t="shared" si="45"/>
        <v>大西　勧也 (3)</v>
      </c>
      <c r="N1023" t="str">
        <f t="shared" si="46"/>
        <v>ｵｵﾆｼ ﾕｷﾔ</v>
      </c>
      <c r="O1023" t="str">
        <f t="shared" si="47"/>
        <v>ONISHI Yukiya (06)</v>
      </c>
      <c r="P1023">
        <f>IFERROR(INDEX(リスト!$AE:$AE,MATCH($G1023,リスト!$AD:$AD,0)),"")</f>
        <v>29</v>
      </c>
      <c r="Q1023" t="str">
        <f>IFERROR(INDEX(リスト!$AH:$AH,MATCH($J1023,リスト!$AG:$AG,0)),"")</f>
        <v>JPN</v>
      </c>
      <c r="R1023" s="118" t="str">
        <f>IF($B1023="","",TEXT(RIGHT($E1023,6)*1000+COUNTIF($E$2:$E1023,$E1023),"000000000"))</f>
        <v>060222002</v>
      </c>
    </row>
    <row r="1024" spans="1:18" customFormat="1" x14ac:dyDescent="0.45">
      <c r="A1024" t="s">
        <v>423</v>
      </c>
      <c r="B1024">
        <v>1023</v>
      </c>
      <c r="C1024" t="s">
        <v>4058</v>
      </c>
      <c r="D1024" t="s">
        <v>4059</v>
      </c>
      <c r="E1024">
        <v>20051025</v>
      </c>
      <c r="F1024">
        <v>3</v>
      </c>
      <c r="G1024" t="s">
        <v>4979</v>
      </c>
      <c r="H1024" s="2" t="s">
        <v>4824</v>
      </c>
      <c r="I1024" t="s">
        <v>112</v>
      </c>
      <c r="J1024" t="s">
        <v>6497</v>
      </c>
      <c r="L1024">
        <f>IFERROR(INDEX(所属情報!$E:$E,MATCH(男子登録情報!A1024,所属情報!$A:$A,0)),"")</f>
        <v>492249</v>
      </c>
      <c r="M1024" t="str">
        <f t="shared" si="45"/>
        <v>角本　尚也 (3)</v>
      </c>
      <c r="N1024" t="str">
        <f t="shared" si="46"/>
        <v>ｶｸﾓﾄ ﾅｵﾔ</v>
      </c>
      <c r="O1024" t="str">
        <f t="shared" si="47"/>
        <v>KAKUMOTO Naoya (05)</v>
      </c>
      <c r="P1024">
        <f>IFERROR(INDEX(リスト!$AE:$AE,MATCH($G1024,リスト!$AD:$AD,0)),"")</f>
        <v>29</v>
      </c>
      <c r="Q1024" t="str">
        <f>IFERROR(INDEX(リスト!$AH:$AH,MATCH($J1024,リスト!$AG:$AG,0)),"")</f>
        <v>JPN</v>
      </c>
      <c r="R1024" s="118" t="str">
        <f>IF($B1024="","",TEXT(RIGHT($E1024,6)*1000+COUNTIF($E$2:$E1024,$E1024),"000000000"))</f>
        <v>051025001</v>
      </c>
    </row>
    <row r="1025" spans="1:18" customFormat="1" x14ac:dyDescent="0.45">
      <c r="A1025" t="s">
        <v>423</v>
      </c>
      <c r="B1025">
        <v>1024</v>
      </c>
      <c r="C1025" t="s">
        <v>4060</v>
      </c>
      <c r="D1025" t="s">
        <v>4061</v>
      </c>
      <c r="E1025">
        <v>20050729</v>
      </c>
      <c r="F1025">
        <v>3</v>
      </c>
      <c r="G1025" t="s">
        <v>4976</v>
      </c>
      <c r="H1025" s="2" t="s">
        <v>293</v>
      </c>
      <c r="I1025" t="s">
        <v>321</v>
      </c>
      <c r="J1025" t="s">
        <v>6497</v>
      </c>
      <c r="L1025">
        <f>IFERROR(INDEX(所属情報!$E:$E,MATCH(男子登録情報!A1025,所属情報!$A:$A,0)),"")</f>
        <v>492249</v>
      </c>
      <c r="M1025" t="str">
        <f t="shared" si="45"/>
        <v>小田　匠人 (3)</v>
      </c>
      <c r="N1025" t="str">
        <f t="shared" si="46"/>
        <v>ｵﾀﾞ ﾀｸﾄ</v>
      </c>
      <c r="O1025" t="str">
        <f t="shared" si="47"/>
        <v>ODA Takuto (05)</v>
      </c>
      <c r="P1025">
        <f>IFERROR(INDEX(リスト!$AE:$AE,MATCH($G1025,リスト!$AD:$AD,0)),"")</f>
        <v>27</v>
      </c>
      <c r="Q1025" t="str">
        <f>IFERROR(INDEX(リスト!$AH:$AH,MATCH($J1025,リスト!$AG:$AG,0)),"")</f>
        <v>JPN</v>
      </c>
      <c r="R1025" s="118" t="str">
        <f>IF($B1025="","",TEXT(RIGHT($E1025,6)*1000+COUNTIF($E$2:$E1025,$E1025),"000000000"))</f>
        <v>050729001</v>
      </c>
    </row>
    <row r="1026" spans="1:18" customFormat="1" x14ac:dyDescent="0.45">
      <c r="A1026" t="s">
        <v>423</v>
      </c>
      <c r="B1026">
        <v>1025</v>
      </c>
      <c r="C1026" t="s">
        <v>4062</v>
      </c>
      <c r="D1026" t="s">
        <v>4063</v>
      </c>
      <c r="E1026">
        <v>20051223</v>
      </c>
      <c r="F1026">
        <v>3</v>
      </c>
      <c r="G1026" t="s">
        <v>4979</v>
      </c>
      <c r="H1026" s="2" t="s">
        <v>4825</v>
      </c>
      <c r="I1026" t="s">
        <v>201</v>
      </c>
      <c r="J1026" t="s">
        <v>6497</v>
      </c>
      <c r="L1026">
        <f>IFERROR(INDEX(所属情報!$E:$E,MATCH(男子登録情報!A1026,所属情報!$A:$A,0)),"")</f>
        <v>492249</v>
      </c>
      <c r="M1026" t="str">
        <f t="shared" si="45"/>
        <v>欅　晴仁 (3)</v>
      </c>
      <c r="N1026" t="str">
        <f t="shared" si="46"/>
        <v>ｹﾔｷ ﾊﾙﾄ</v>
      </c>
      <c r="O1026" t="str">
        <f t="shared" si="47"/>
        <v>KEYAKI Haruto (05)</v>
      </c>
      <c r="P1026">
        <f>IFERROR(INDEX(リスト!$AE:$AE,MATCH($G1026,リスト!$AD:$AD,0)),"")</f>
        <v>29</v>
      </c>
      <c r="Q1026" t="str">
        <f>IFERROR(INDEX(リスト!$AH:$AH,MATCH($J1026,リスト!$AG:$AG,0)),"")</f>
        <v>JPN</v>
      </c>
      <c r="R1026" s="118" t="str">
        <f>IF($B1026="","",TEXT(RIGHT($E1026,6)*1000+COUNTIF($E$2:$E1026,$E1026),"000000000"))</f>
        <v>051223002</v>
      </c>
    </row>
    <row r="1027" spans="1:18" customFormat="1" x14ac:dyDescent="0.45">
      <c r="A1027" t="s">
        <v>423</v>
      </c>
      <c r="B1027">
        <v>1026</v>
      </c>
      <c r="C1027" t="s">
        <v>4064</v>
      </c>
      <c r="D1027" t="s">
        <v>4065</v>
      </c>
      <c r="E1027">
        <v>20050419</v>
      </c>
      <c r="F1027">
        <v>3</v>
      </c>
      <c r="G1027" t="s">
        <v>4982</v>
      </c>
      <c r="H1027" s="2" t="s">
        <v>4826</v>
      </c>
      <c r="I1027" t="s">
        <v>36</v>
      </c>
      <c r="J1027" t="s">
        <v>6497</v>
      </c>
      <c r="L1027">
        <f>IFERROR(INDEX(所属情報!$E:$E,MATCH(男子登録情報!A1027,所属情報!$A:$A,0)),"")</f>
        <v>492249</v>
      </c>
      <c r="M1027" t="str">
        <f t="shared" ref="M1027:M1090" si="48">$C1027&amp;" "&amp;"("&amp;$F1027&amp;")"</f>
        <v>小口　遥大 (3)</v>
      </c>
      <c r="N1027" t="str">
        <f t="shared" ref="N1027:N1090" si="49">$D1027</f>
        <v>ｺｸﾞﾁ ﾊﾙｷ</v>
      </c>
      <c r="O1027" t="str">
        <f t="shared" ref="O1027:O1090" si="50">$H1027&amp;" "&amp;$I1027&amp;" "&amp;"("&amp;MID($E1027,3,2)&amp;")"</f>
        <v>KOGUCHI Haruki (05)</v>
      </c>
      <c r="P1027">
        <f>IFERROR(INDEX(リスト!$AE:$AE,MATCH($G1027,リスト!$AD:$AD,0)),"")</f>
        <v>26</v>
      </c>
      <c r="Q1027" t="str">
        <f>IFERROR(INDEX(リスト!$AH:$AH,MATCH($J1027,リスト!$AG:$AG,0)),"")</f>
        <v>JPN</v>
      </c>
      <c r="R1027" s="118" t="str">
        <f>IF($B1027="","",TEXT(RIGHT($E1027,6)*1000+COUNTIF($E$2:$E1027,$E1027),"000000000"))</f>
        <v>050419002</v>
      </c>
    </row>
    <row r="1028" spans="1:18" customFormat="1" x14ac:dyDescent="0.45">
      <c r="A1028" t="s">
        <v>423</v>
      </c>
      <c r="B1028">
        <v>1027</v>
      </c>
      <c r="C1028" t="s">
        <v>4066</v>
      </c>
      <c r="D1028" t="s">
        <v>4067</v>
      </c>
      <c r="E1028">
        <v>20060130</v>
      </c>
      <c r="F1028">
        <v>3</v>
      </c>
      <c r="G1028" t="s">
        <v>4979</v>
      </c>
      <c r="H1028" s="2" t="s">
        <v>3100</v>
      </c>
      <c r="I1028" t="s">
        <v>78</v>
      </c>
      <c r="J1028" t="s">
        <v>6497</v>
      </c>
      <c r="L1028">
        <f>IFERROR(INDEX(所属情報!$E:$E,MATCH(男子登録情報!A1028,所属情報!$A:$A,0)),"")</f>
        <v>492249</v>
      </c>
      <c r="M1028" t="str">
        <f t="shared" si="48"/>
        <v>豊田　太一 (3)</v>
      </c>
      <c r="N1028" t="str">
        <f t="shared" si="49"/>
        <v>ﾄﾖﾀﾞ ﾀｲﾁ</v>
      </c>
      <c r="O1028" t="str">
        <f t="shared" si="50"/>
        <v>TOYODA Taichi (06)</v>
      </c>
      <c r="P1028">
        <f>IFERROR(INDEX(リスト!$AE:$AE,MATCH($G1028,リスト!$AD:$AD,0)),"")</f>
        <v>29</v>
      </c>
      <c r="Q1028" t="str">
        <f>IFERROR(INDEX(リスト!$AH:$AH,MATCH($J1028,リスト!$AG:$AG,0)),"")</f>
        <v>JPN</v>
      </c>
      <c r="R1028" s="118" t="str">
        <f>IF($B1028="","",TEXT(RIGHT($E1028,6)*1000+COUNTIF($E$2:$E1028,$E1028),"000000000"))</f>
        <v>060130001</v>
      </c>
    </row>
    <row r="1029" spans="1:18" customFormat="1" x14ac:dyDescent="0.45">
      <c r="A1029" t="s">
        <v>423</v>
      </c>
      <c r="B1029">
        <v>1028</v>
      </c>
      <c r="C1029" t="s">
        <v>4068</v>
      </c>
      <c r="D1029" t="s">
        <v>4069</v>
      </c>
      <c r="E1029">
        <v>20060201</v>
      </c>
      <c r="F1029">
        <v>3</v>
      </c>
      <c r="G1029" t="s">
        <v>4979</v>
      </c>
      <c r="H1029" s="2" t="s">
        <v>198</v>
      </c>
      <c r="I1029" t="s">
        <v>1916</v>
      </c>
      <c r="J1029" t="s">
        <v>6497</v>
      </c>
      <c r="L1029">
        <f>IFERROR(INDEX(所属情報!$E:$E,MATCH(男子登録情報!A1029,所属情報!$A:$A,0)),"")</f>
        <v>492249</v>
      </c>
      <c r="M1029" t="str">
        <f t="shared" si="48"/>
        <v>中山　悟希 (3)</v>
      </c>
      <c r="N1029" t="str">
        <f t="shared" si="49"/>
        <v>ﾅｶﾔﾏ ｻﾄｷ</v>
      </c>
      <c r="O1029" t="str">
        <f t="shared" si="50"/>
        <v>NAKAYAMA Satoki (06)</v>
      </c>
      <c r="P1029">
        <f>IFERROR(INDEX(リスト!$AE:$AE,MATCH($G1029,リスト!$AD:$AD,0)),"")</f>
        <v>29</v>
      </c>
      <c r="Q1029" t="str">
        <f>IFERROR(INDEX(リスト!$AH:$AH,MATCH($J1029,リスト!$AG:$AG,0)),"")</f>
        <v>JPN</v>
      </c>
      <c r="R1029" s="118" t="str">
        <f>IF($B1029="","",TEXT(RIGHT($E1029,6)*1000+COUNTIF($E$2:$E1029,$E1029),"000000000"))</f>
        <v>060201001</v>
      </c>
    </row>
    <row r="1030" spans="1:18" customFormat="1" x14ac:dyDescent="0.45">
      <c r="A1030" t="s">
        <v>423</v>
      </c>
      <c r="B1030">
        <v>1029</v>
      </c>
      <c r="C1030" t="s">
        <v>4070</v>
      </c>
      <c r="D1030" t="s">
        <v>4071</v>
      </c>
      <c r="E1030">
        <v>20051010</v>
      </c>
      <c r="F1030">
        <v>3</v>
      </c>
      <c r="G1030" t="s">
        <v>4984</v>
      </c>
      <c r="H1030" s="2" t="s">
        <v>2964</v>
      </c>
      <c r="I1030" t="s">
        <v>87</v>
      </c>
      <c r="J1030" t="s">
        <v>6497</v>
      </c>
      <c r="L1030">
        <f>IFERROR(INDEX(所属情報!$E:$E,MATCH(男子登録情報!A1030,所属情報!$A:$A,0)),"")</f>
        <v>492249</v>
      </c>
      <c r="M1030" t="str">
        <f t="shared" si="48"/>
        <v>湯本　朋生 (3)</v>
      </c>
      <c r="N1030" t="str">
        <f t="shared" si="49"/>
        <v>ﾕﾓﾄ ﾄﾓｷ</v>
      </c>
      <c r="O1030" t="str">
        <f t="shared" si="50"/>
        <v>YUMOTO Tomoki (05)</v>
      </c>
      <c r="P1030">
        <f>IFERROR(INDEX(リスト!$AE:$AE,MATCH($G1030,リスト!$AD:$AD,0)),"")</f>
        <v>49</v>
      </c>
      <c r="Q1030" t="str">
        <f>IFERROR(INDEX(リスト!$AH:$AH,MATCH($J1030,リスト!$AG:$AG,0)),"")</f>
        <v>JPN</v>
      </c>
      <c r="R1030" s="118" t="str">
        <f>IF($B1030="","",TEXT(RIGHT($E1030,6)*1000+COUNTIF($E$2:$E1030,$E1030),"000000000"))</f>
        <v>051010001</v>
      </c>
    </row>
    <row r="1031" spans="1:18" customFormat="1" x14ac:dyDescent="0.45">
      <c r="A1031" t="s">
        <v>423</v>
      </c>
      <c r="B1031">
        <v>1030</v>
      </c>
      <c r="C1031" t="s">
        <v>4072</v>
      </c>
      <c r="D1031" t="s">
        <v>4073</v>
      </c>
      <c r="E1031">
        <v>20060505</v>
      </c>
      <c r="F1031">
        <v>2</v>
      </c>
      <c r="G1031" t="s">
        <v>4979</v>
      </c>
      <c r="H1031" s="2" t="s">
        <v>4827</v>
      </c>
      <c r="I1031" t="s">
        <v>101</v>
      </c>
      <c r="J1031" t="s">
        <v>6497</v>
      </c>
      <c r="L1031">
        <f>IFERROR(INDEX(所属情報!$E:$E,MATCH(男子登録情報!A1031,所属情報!$A:$A,0)),"")</f>
        <v>492249</v>
      </c>
      <c r="M1031" t="str">
        <f t="shared" si="48"/>
        <v>谷山　達也 (2)</v>
      </c>
      <c r="N1031" t="str">
        <f t="shared" si="49"/>
        <v>ﾀﾆﾔﾏ ﾀﾂﾔ</v>
      </c>
      <c r="O1031" t="str">
        <f t="shared" si="50"/>
        <v>TANIYAMA Tatsuya (06)</v>
      </c>
      <c r="P1031">
        <f>IFERROR(INDEX(リスト!$AE:$AE,MATCH($G1031,リスト!$AD:$AD,0)),"")</f>
        <v>29</v>
      </c>
      <c r="Q1031" t="str">
        <f>IFERROR(INDEX(リスト!$AH:$AH,MATCH($J1031,リスト!$AG:$AG,0)),"")</f>
        <v>JPN</v>
      </c>
      <c r="R1031" s="118" t="str">
        <f>IF($B1031="","",TEXT(RIGHT($E1031,6)*1000+COUNTIF($E$2:$E1031,$E1031),"000000000"))</f>
        <v>060505001</v>
      </c>
    </row>
    <row r="1032" spans="1:18" customFormat="1" x14ac:dyDescent="0.45">
      <c r="A1032" t="s">
        <v>423</v>
      </c>
      <c r="B1032">
        <v>1031</v>
      </c>
      <c r="C1032" t="s">
        <v>5665</v>
      </c>
      <c r="D1032" t="s">
        <v>4074</v>
      </c>
      <c r="E1032">
        <v>20060529</v>
      </c>
      <c r="F1032">
        <v>2</v>
      </c>
      <c r="G1032" t="s">
        <v>4982</v>
      </c>
      <c r="H1032" s="2" t="s">
        <v>224</v>
      </c>
      <c r="I1032" t="s">
        <v>4828</v>
      </c>
      <c r="J1032" t="s">
        <v>6497</v>
      </c>
      <c r="L1032">
        <f>IFERROR(INDEX(所属情報!$E:$E,MATCH(男子登録情報!A1032,所属情報!$A:$A,0)),"")</f>
        <v>492249</v>
      </c>
      <c r="M1032" t="str">
        <f t="shared" si="48"/>
        <v>井上　嵩二朗 (2)</v>
      </c>
      <c r="N1032" t="str">
        <f t="shared" si="49"/>
        <v>ｲﾉｳｴ ｼｭｳｼﾞﾛｳ</v>
      </c>
      <c r="O1032" t="str">
        <f t="shared" si="50"/>
        <v>INOUE Shujiro (06)</v>
      </c>
      <c r="P1032">
        <f>IFERROR(INDEX(リスト!$AE:$AE,MATCH($G1032,リスト!$AD:$AD,0)),"")</f>
        <v>26</v>
      </c>
      <c r="Q1032" t="str">
        <f>IFERROR(INDEX(リスト!$AH:$AH,MATCH($J1032,リスト!$AG:$AG,0)),"")</f>
        <v>JPN</v>
      </c>
      <c r="R1032" s="118" t="str">
        <f>IF($B1032="","",TEXT(RIGHT($E1032,6)*1000+COUNTIF($E$2:$E1032,$E1032),"000000000"))</f>
        <v>060529001</v>
      </c>
    </row>
    <row r="1033" spans="1:18" customFormat="1" x14ac:dyDescent="0.45">
      <c r="A1033" t="s">
        <v>423</v>
      </c>
      <c r="B1033">
        <v>1032</v>
      </c>
      <c r="C1033" t="s">
        <v>4075</v>
      </c>
      <c r="D1033" t="s">
        <v>4076</v>
      </c>
      <c r="E1033">
        <v>20070114</v>
      </c>
      <c r="F1033">
        <v>2</v>
      </c>
      <c r="G1033" t="s">
        <v>4979</v>
      </c>
      <c r="H1033" s="2" t="s">
        <v>91</v>
      </c>
      <c r="I1033" t="s">
        <v>1531</v>
      </c>
      <c r="J1033" t="s">
        <v>6497</v>
      </c>
      <c r="L1033">
        <f>IFERROR(INDEX(所属情報!$E:$E,MATCH(男子登録情報!A1033,所属情報!$A:$A,0)),"")</f>
        <v>492249</v>
      </c>
      <c r="M1033" t="str">
        <f t="shared" si="48"/>
        <v>川口　由一郎 (2)</v>
      </c>
      <c r="N1033" t="str">
        <f t="shared" si="49"/>
        <v>ｶﾜｸﾞﾁ ﾕｳｲﾁﾛｳ</v>
      </c>
      <c r="O1033" t="str">
        <f t="shared" si="50"/>
        <v>KAWAGUCHI Yuichiro (07)</v>
      </c>
      <c r="P1033">
        <f>IFERROR(INDEX(リスト!$AE:$AE,MATCH($G1033,リスト!$AD:$AD,0)),"")</f>
        <v>29</v>
      </c>
      <c r="Q1033" t="str">
        <f>IFERROR(INDEX(リスト!$AH:$AH,MATCH($J1033,リスト!$AG:$AG,0)),"")</f>
        <v>JPN</v>
      </c>
      <c r="R1033" s="118" t="str">
        <f>IF($B1033="","",TEXT(RIGHT($E1033,6)*1000+COUNTIF($E$2:$E1033,$E1033),"000000000"))</f>
        <v>070114001</v>
      </c>
    </row>
    <row r="1034" spans="1:18" customFormat="1" x14ac:dyDescent="0.45">
      <c r="A1034" t="s">
        <v>423</v>
      </c>
      <c r="B1034">
        <v>1033</v>
      </c>
      <c r="C1034" t="s">
        <v>4077</v>
      </c>
      <c r="D1034" t="s">
        <v>4078</v>
      </c>
      <c r="E1034">
        <v>20061225</v>
      </c>
      <c r="F1034">
        <v>2</v>
      </c>
      <c r="G1034" t="s">
        <v>4983</v>
      </c>
      <c r="H1034" s="2" t="s">
        <v>4672</v>
      </c>
      <c r="I1034" t="s">
        <v>1818</v>
      </c>
      <c r="J1034" t="s">
        <v>6497</v>
      </c>
      <c r="L1034">
        <f>IFERROR(INDEX(所属情報!$E:$E,MATCH(男子登録情報!A1034,所属情報!$A:$A,0)),"")</f>
        <v>492249</v>
      </c>
      <c r="M1034" t="str">
        <f t="shared" si="48"/>
        <v>久世　羽駈 (2)</v>
      </c>
      <c r="N1034" t="str">
        <f t="shared" si="49"/>
        <v>ｸｾﾞ ﾊｸ</v>
      </c>
      <c r="O1034" t="str">
        <f t="shared" si="50"/>
        <v>KUZE Haku (06)</v>
      </c>
      <c r="P1034">
        <f>IFERROR(INDEX(リスト!$AE:$AE,MATCH($G1034,リスト!$AD:$AD,0)),"")</f>
        <v>23</v>
      </c>
      <c r="Q1034" t="str">
        <f>IFERROR(INDEX(リスト!$AH:$AH,MATCH($J1034,リスト!$AG:$AG,0)),"")</f>
        <v>JPN</v>
      </c>
      <c r="R1034" s="118" t="str">
        <f>IF($B1034="","",TEXT(RIGHT($E1034,6)*1000+COUNTIF($E$2:$E1034,$E1034),"000000000"))</f>
        <v>061225002</v>
      </c>
    </row>
    <row r="1035" spans="1:18" customFormat="1" x14ac:dyDescent="0.45">
      <c r="A1035" t="s">
        <v>423</v>
      </c>
      <c r="B1035">
        <v>1034</v>
      </c>
      <c r="C1035" t="s">
        <v>4079</v>
      </c>
      <c r="D1035" t="s">
        <v>4080</v>
      </c>
      <c r="E1035">
        <v>20060827</v>
      </c>
      <c r="F1035">
        <v>2</v>
      </c>
      <c r="G1035" t="s">
        <v>4979</v>
      </c>
      <c r="H1035" s="2" t="s">
        <v>410</v>
      </c>
      <c r="I1035" t="s">
        <v>103</v>
      </c>
      <c r="J1035" t="s">
        <v>6497</v>
      </c>
      <c r="L1035">
        <f>IFERROR(INDEX(所属情報!$E:$E,MATCH(男子登録情報!A1035,所属情報!$A:$A,0)),"")</f>
        <v>492249</v>
      </c>
      <c r="M1035" t="str">
        <f t="shared" si="48"/>
        <v>浅井　理孔 (2)</v>
      </c>
      <c r="N1035" t="str">
        <f t="shared" si="49"/>
        <v>ｱｻｲ ﾘｸ</v>
      </c>
      <c r="O1035" t="str">
        <f t="shared" si="50"/>
        <v>ASAI Riku (06)</v>
      </c>
      <c r="P1035">
        <f>IFERROR(INDEX(リスト!$AE:$AE,MATCH($G1035,リスト!$AD:$AD,0)),"")</f>
        <v>29</v>
      </c>
      <c r="Q1035" t="str">
        <f>IFERROR(INDEX(リスト!$AH:$AH,MATCH($J1035,リスト!$AG:$AG,0)),"")</f>
        <v>JPN</v>
      </c>
      <c r="R1035" s="118" t="str">
        <f>IF($B1035="","",TEXT(RIGHT($E1035,6)*1000+COUNTIF($E$2:$E1035,$E1035),"000000000"))</f>
        <v>060827001</v>
      </c>
    </row>
    <row r="1036" spans="1:18" customFormat="1" x14ac:dyDescent="0.45">
      <c r="A1036" t="s">
        <v>423</v>
      </c>
      <c r="B1036">
        <v>1035</v>
      </c>
      <c r="C1036" t="s">
        <v>4081</v>
      </c>
      <c r="D1036" t="s">
        <v>4082</v>
      </c>
      <c r="E1036">
        <v>20060107</v>
      </c>
      <c r="F1036">
        <v>3</v>
      </c>
      <c r="G1036" t="s">
        <v>4984</v>
      </c>
      <c r="H1036" s="2" t="s">
        <v>100</v>
      </c>
      <c r="I1036" t="s">
        <v>392</v>
      </c>
      <c r="J1036" t="s">
        <v>6497</v>
      </c>
      <c r="L1036">
        <f>IFERROR(INDEX(所属情報!$E:$E,MATCH(男子登録情報!A1036,所属情報!$A:$A,0)),"")</f>
        <v>492249</v>
      </c>
      <c r="M1036" t="str">
        <f t="shared" si="48"/>
        <v>田中　風雅 (3)</v>
      </c>
      <c r="N1036" t="str">
        <f t="shared" si="49"/>
        <v>ﾀﾅｶ ﾌｳｶﾞ</v>
      </c>
      <c r="O1036" t="str">
        <f t="shared" si="50"/>
        <v>TANAKA Fuga (06)</v>
      </c>
      <c r="P1036">
        <f>IFERROR(INDEX(リスト!$AE:$AE,MATCH($G1036,リスト!$AD:$AD,0)),"")</f>
        <v>49</v>
      </c>
      <c r="Q1036" t="str">
        <f>IFERROR(INDEX(リスト!$AH:$AH,MATCH($J1036,リスト!$AG:$AG,0)),"")</f>
        <v>JPN</v>
      </c>
      <c r="R1036" s="118" t="str">
        <f>IF($B1036="","",TEXT(RIGHT($E1036,6)*1000+COUNTIF($E$2:$E1036,$E1036),"000000000"))</f>
        <v>060107001</v>
      </c>
    </row>
    <row r="1037" spans="1:18" customFormat="1" x14ac:dyDescent="0.45">
      <c r="A1037" t="s">
        <v>423</v>
      </c>
      <c r="B1037">
        <v>1036</v>
      </c>
      <c r="C1037" t="s">
        <v>5666</v>
      </c>
      <c r="D1037" t="s">
        <v>5667</v>
      </c>
      <c r="E1037">
        <v>20061127</v>
      </c>
      <c r="F1037">
        <v>2</v>
      </c>
      <c r="G1037" t="s">
        <v>4984</v>
      </c>
      <c r="H1037" s="2" t="s">
        <v>7121</v>
      </c>
      <c r="I1037" t="s">
        <v>7091</v>
      </c>
      <c r="J1037" t="s">
        <v>6497</v>
      </c>
      <c r="L1037">
        <f>IFERROR(INDEX(所属情報!$E:$E,MATCH(男子登録情報!A1037,所属情報!$A:$A,0)),"")</f>
        <v>492249</v>
      </c>
      <c r="M1037" t="str">
        <f t="shared" si="48"/>
        <v>梅野　雅顕 (2)</v>
      </c>
      <c r="N1037" t="str">
        <f t="shared" si="49"/>
        <v>ｳﾒﾉ ﾏｻｱｷ</v>
      </c>
      <c r="O1037" t="str">
        <f t="shared" si="50"/>
        <v>UMENO Masaaki (06)</v>
      </c>
      <c r="P1037">
        <f>IFERROR(INDEX(リスト!$AE:$AE,MATCH($G1037,リスト!$AD:$AD,0)),"")</f>
        <v>49</v>
      </c>
      <c r="Q1037" t="str">
        <f>IFERROR(INDEX(リスト!$AH:$AH,MATCH($J1037,リスト!$AG:$AG,0)),"")</f>
        <v>JPN</v>
      </c>
      <c r="R1037" s="118" t="str">
        <f>IF($B1037="","",TEXT(RIGHT($E1037,6)*1000+COUNTIF($E$2:$E1037,$E1037),"000000000"))</f>
        <v>061127002</v>
      </c>
    </row>
    <row r="1038" spans="1:18" customFormat="1" x14ac:dyDescent="0.45">
      <c r="A1038" t="s">
        <v>423</v>
      </c>
      <c r="B1038">
        <v>1037</v>
      </c>
      <c r="C1038" t="s">
        <v>5668</v>
      </c>
      <c r="D1038" t="s">
        <v>5669</v>
      </c>
      <c r="E1038">
        <v>20061003</v>
      </c>
      <c r="F1038">
        <v>2</v>
      </c>
      <c r="G1038" t="s">
        <v>4979</v>
      </c>
      <c r="H1038" s="2" t="s">
        <v>151</v>
      </c>
      <c r="I1038" t="s">
        <v>7122</v>
      </c>
      <c r="J1038" t="s">
        <v>6497</v>
      </c>
      <c r="L1038">
        <f>IFERROR(INDEX(所属情報!$E:$E,MATCH(男子登録情報!A1038,所属情報!$A:$A,0)),"")</f>
        <v>492249</v>
      </c>
      <c r="M1038" t="str">
        <f t="shared" si="48"/>
        <v>吉田　翔維 (2)</v>
      </c>
      <c r="N1038" t="str">
        <f t="shared" si="49"/>
        <v>ﾖｼﾀﾞ ｼｮｳｲ</v>
      </c>
      <c r="O1038" t="str">
        <f t="shared" si="50"/>
        <v>YOSHIDA Shoi (06)</v>
      </c>
      <c r="P1038">
        <f>IFERROR(INDEX(リスト!$AE:$AE,MATCH($G1038,リスト!$AD:$AD,0)),"")</f>
        <v>29</v>
      </c>
      <c r="Q1038" t="str">
        <f>IFERROR(INDEX(リスト!$AH:$AH,MATCH($J1038,リスト!$AG:$AG,0)),"")</f>
        <v>JPN</v>
      </c>
      <c r="R1038" s="118" t="str">
        <f>IF($B1038="","",TEXT(RIGHT($E1038,6)*1000+COUNTIF($E$2:$E1038,$E1038),"000000000"))</f>
        <v>061003001</v>
      </c>
    </row>
    <row r="1039" spans="1:18" customFormat="1" x14ac:dyDescent="0.45">
      <c r="A1039" t="s">
        <v>423</v>
      </c>
      <c r="B1039">
        <v>1038</v>
      </c>
      <c r="C1039" t="s">
        <v>5670</v>
      </c>
      <c r="D1039" t="s">
        <v>5671</v>
      </c>
      <c r="E1039">
        <v>20061108</v>
      </c>
      <c r="F1039">
        <v>2</v>
      </c>
      <c r="G1039" t="s">
        <v>4979</v>
      </c>
      <c r="H1039" s="2" t="s">
        <v>251</v>
      </c>
      <c r="I1039" t="s">
        <v>7123</v>
      </c>
      <c r="J1039" t="s">
        <v>6497</v>
      </c>
      <c r="L1039">
        <f>IFERROR(INDEX(所属情報!$E:$E,MATCH(男子登録情報!A1039,所属情報!$A:$A,0)),"")</f>
        <v>492249</v>
      </c>
      <c r="M1039" t="str">
        <f t="shared" si="48"/>
        <v>足立　琉那 (2)</v>
      </c>
      <c r="N1039" t="str">
        <f t="shared" si="49"/>
        <v>ｱﾀﾞﾁ ﾙﾅ</v>
      </c>
      <c r="O1039" t="str">
        <f t="shared" si="50"/>
        <v>ADACHI Runa (06)</v>
      </c>
      <c r="P1039">
        <f>IFERROR(INDEX(リスト!$AE:$AE,MATCH($G1039,リスト!$AD:$AD,0)),"")</f>
        <v>29</v>
      </c>
      <c r="Q1039" t="str">
        <f>IFERROR(INDEX(リスト!$AH:$AH,MATCH($J1039,リスト!$AG:$AG,0)),"")</f>
        <v>JPN</v>
      </c>
      <c r="R1039" s="118" t="str">
        <f>IF($B1039="","",TEXT(RIGHT($E1039,6)*1000+COUNTIF($E$2:$E1039,$E1039),"000000000"))</f>
        <v>061108002</v>
      </c>
    </row>
    <row r="1040" spans="1:18" customFormat="1" x14ac:dyDescent="0.45">
      <c r="A1040" t="s">
        <v>423</v>
      </c>
      <c r="B1040">
        <v>1039</v>
      </c>
      <c r="C1040" t="s">
        <v>5672</v>
      </c>
      <c r="D1040" t="s">
        <v>5673</v>
      </c>
      <c r="E1040">
        <v>20061204</v>
      </c>
      <c r="F1040">
        <v>2</v>
      </c>
      <c r="G1040" t="s">
        <v>4979</v>
      </c>
      <c r="H1040" s="2" t="s">
        <v>628</v>
      </c>
      <c r="I1040" t="s">
        <v>449</v>
      </c>
      <c r="J1040" t="s">
        <v>6497</v>
      </c>
      <c r="L1040">
        <f>IFERROR(INDEX(所属情報!$E:$E,MATCH(男子登録情報!A1040,所属情報!$A:$A,0)),"")</f>
        <v>492249</v>
      </c>
      <c r="M1040" t="str">
        <f t="shared" si="48"/>
        <v>飯田　大助 (2)</v>
      </c>
      <c r="N1040" t="str">
        <f t="shared" si="49"/>
        <v>ｲｲﾀﾞ ﾀﾞｲｽｹ</v>
      </c>
      <c r="O1040" t="str">
        <f t="shared" si="50"/>
        <v>IIDA Daisuke (06)</v>
      </c>
      <c r="P1040">
        <f>IFERROR(INDEX(リスト!$AE:$AE,MATCH($G1040,リスト!$AD:$AD,0)),"")</f>
        <v>29</v>
      </c>
      <c r="Q1040" t="str">
        <f>IFERROR(INDEX(リスト!$AH:$AH,MATCH($J1040,リスト!$AG:$AG,0)),"")</f>
        <v>JPN</v>
      </c>
      <c r="R1040" s="118" t="str">
        <f>IF($B1040="","",TEXT(RIGHT($E1040,6)*1000+COUNTIF($E$2:$E1040,$E1040),"000000000"))</f>
        <v>061204001</v>
      </c>
    </row>
    <row r="1041" spans="1:18" customFormat="1" x14ac:dyDescent="0.45">
      <c r="A1041" t="s">
        <v>423</v>
      </c>
      <c r="B1041">
        <v>1040</v>
      </c>
      <c r="C1041" t="s">
        <v>5674</v>
      </c>
      <c r="D1041" t="s">
        <v>5675</v>
      </c>
      <c r="E1041">
        <v>20070207</v>
      </c>
      <c r="F1041">
        <v>2</v>
      </c>
      <c r="G1041" t="s">
        <v>4979</v>
      </c>
      <c r="H1041" s="2" t="s">
        <v>7046</v>
      </c>
      <c r="I1041" t="s">
        <v>56</v>
      </c>
      <c r="J1041" t="s">
        <v>6497</v>
      </c>
      <c r="L1041">
        <f>IFERROR(INDEX(所属情報!$E:$E,MATCH(男子登録情報!A1041,所属情報!$A:$A,0)),"")</f>
        <v>492249</v>
      </c>
      <c r="M1041" t="str">
        <f t="shared" si="48"/>
        <v>小椋　雄大 (2)</v>
      </c>
      <c r="N1041" t="str">
        <f t="shared" si="49"/>
        <v>ｵｸﾞﾗ ﾕｳﾀﾞｲ</v>
      </c>
      <c r="O1041" t="str">
        <f t="shared" si="50"/>
        <v>OGURA Yudai (07)</v>
      </c>
      <c r="P1041">
        <f>IFERROR(INDEX(リスト!$AE:$AE,MATCH($G1041,リスト!$AD:$AD,0)),"")</f>
        <v>29</v>
      </c>
      <c r="Q1041" t="str">
        <f>IFERROR(INDEX(リスト!$AH:$AH,MATCH($J1041,リスト!$AG:$AG,0)),"")</f>
        <v>JPN</v>
      </c>
      <c r="R1041" s="118" t="str">
        <f>IF($B1041="","",TEXT(RIGHT($E1041,6)*1000+COUNTIF($E$2:$E1041,$E1041),"000000000"))</f>
        <v>070207001</v>
      </c>
    </row>
    <row r="1042" spans="1:18" customFormat="1" x14ac:dyDescent="0.45">
      <c r="A1042" t="s">
        <v>423</v>
      </c>
      <c r="B1042">
        <v>1041</v>
      </c>
      <c r="C1042" t="s">
        <v>5676</v>
      </c>
      <c r="D1042" t="s">
        <v>5677</v>
      </c>
      <c r="E1042">
        <v>20061211</v>
      </c>
      <c r="F1042">
        <v>2</v>
      </c>
      <c r="G1042" t="s">
        <v>4976</v>
      </c>
      <c r="H1042" s="2" t="s">
        <v>61</v>
      </c>
      <c r="I1042" t="s">
        <v>64</v>
      </c>
      <c r="J1042" t="s">
        <v>6497</v>
      </c>
      <c r="L1042">
        <f>IFERROR(INDEX(所属情報!$E:$E,MATCH(男子登録情報!A1042,所属情報!$A:$A,0)),"")</f>
        <v>492249</v>
      </c>
      <c r="M1042" t="str">
        <f t="shared" si="48"/>
        <v>竹内　洸太 (2)</v>
      </c>
      <c r="N1042" t="str">
        <f t="shared" si="49"/>
        <v>ﾀｹｳﾁ ｺｳﾀ</v>
      </c>
      <c r="O1042" t="str">
        <f t="shared" si="50"/>
        <v>TAKEUCHI Kota (06)</v>
      </c>
      <c r="P1042">
        <f>IFERROR(INDEX(リスト!$AE:$AE,MATCH($G1042,リスト!$AD:$AD,0)),"")</f>
        <v>27</v>
      </c>
      <c r="Q1042" t="str">
        <f>IFERROR(INDEX(リスト!$AH:$AH,MATCH($J1042,リスト!$AG:$AG,0)),"")</f>
        <v>JPN</v>
      </c>
      <c r="R1042" s="118" t="str">
        <f>IF($B1042="","",TEXT(RIGHT($E1042,6)*1000+COUNTIF($E$2:$E1042,$E1042),"000000000"))</f>
        <v>061211001</v>
      </c>
    </row>
    <row r="1043" spans="1:18" customFormat="1" x14ac:dyDescent="0.45">
      <c r="A1043" t="s">
        <v>423</v>
      </c>
      <c r="B1043">
        <v>1042</v>
      </c>
      <c r="C1043" t="s">
        <v>5678</v>
      </c>
      <c r="D1043" t="s">
        <v>5679</v>
      </c>
      <c r="E1043">
        <v>20060925</v>
      </c>
      <c r="F1043">
        <v>2</v>
      </c>
      <c r="G1043" t="s">
        <v>4979</v>
      </c>
      <c r="H1043" s="2" t="s">
        <v>4696</v>
      </c>
      <c r="I1043" t="s">
        <v>3061</v>
      </c>
      <c r="J1043" t="s">
        <v>6497</v>
      </c>
      <c r="L1043">
        <f>IFERROR(INDEX(所属情報!$E:$E,MATCH(男子登録情報!A1043,所属情報!$A:$A,0)),"")</f>
        <v>492249</v>
      </c>
      <c r="M1043" t="str">
        <f t="shared" si="48"/>
        <v>田嶋　碧生 (2)</v>
      </c>
      <c r="N1043" t="str">
        <f t="shared" si="49"/>
        <v>ﾀｼﾞﾏ ｱｵｲ</v>
      </c>
      <c r="O1043" t="str">
        <f t="shared" si="50"/>
        <v>TAJIMA Aoi (06)</v>
      </c>
      <c r="P1043">
        <f>IFERROR(INDEX(リスト!$AE:$AE,MATCH($G1043,リスト!$AD:$AD,0)),"")</f>
        <v>29</v>
      </c>
      <c r="Q1043" t="str">
        <f>IFERROR(INDEX(リスト!$AH:$AH,MATCH($J1043,リスト!$AG:$AG,0)),"")</f>
        <v>JPN</v>
      </c>
      <c r="R1043" s="118" t="str">
        <f>IF($B1043="","",TEXT(RIGHT($E1043,6)*1000+COUNTIF($E$2:$E1043,$E1043),"000000000"))</f>
        <v>060925001</v>
      </c>
    </row>
    <row r="1044" spans="1:18" customFormat="1" x14ac:dyDescent="0.45">
      <c r="A1044" t="s">
        <v>423</v>
      </c>
      <c r="B1044">
        <v>1043</v>
      </c>
      <c r="C1044" t="s">
        <v>5680</v>
      </c>
      <c r="D1044" t="s">
        <v>5681</v>
      </c>
      <c r="E1044">
        <v>20060921</v>
      </c>
      <c r="F1044">
        <v>2</v>
      </c>
      <c r="G1044" t="s">
        <v>4976</v>
      </c>
      <c r="H1044" s="2" t="s">
        <v>7124</v>
      </c>
      <c r="I1044" t="s">
        <v>119</v>
      </c>
      <c r="J1044" t="s">
        <v>6497</v>
      </c>
      <c r="L1044">
        <f>IFERROR(INDEX(所属情報!$E:$E,MATCH(男子登録情報!A1044,所属情報!$A:$A,0)),"")</f>
        <v>492249</v>
      </c>
      <c r="M1044" t="str">
        <f t="shared" si="48"/>
        <v>長原　脩人 (2)</v>
      </c>
      <c r="N1044" t="str">
        <f t="shared" si="49"/>
        <v>ﾅｶﾞﾊﾗ ｼｭｳﾄ</v>
      </c>
      <c r="O1044" t="str">
        <f t="shared" si="50"/>
        <v>NAGAHARA Shuto (06)</v>
      </c>
      <c r="P1044">
        <f>IFERROR(INDEX(リスト!$AE:$AE,MATCH($G1044,リスト!$AD:$AD,0)),"")</f>
        <v>27</v>
      </c>
      <c r="Q1044" t="str">
        <f>IFERROR(INDEX(リスト!$AH:$AH,MATCH($J1044,リスト!$AG:$AG,0)),"")</f>
        <v>JPN</v>
      </c>
      <c r="R1044" s="118" t="str">
        <f>IF($B1044="","",TEXT(RIGHT($E1044,6)*1000+COUNTIF($E$2:$E1044,$E1044),"000000000"))</f>
        <v>060921004</v>
      </c>
    </row>
    <row r="1045" spans="1:18" customFormat="1" x14ac:dyDescent="0.45">
      <c r="A1045" t="s">
        <v>423</v>
      </c>
      <c r="B1045">
        <v>1044</v>
      </c>
      <c r="C1045" t="s">
        <v>5682</v>
      </c>
      <c r="D1045" t="s">
        <v>5683</v>
      </c>
      <c r="E1045">
        <v>20061107</v>
      </c>
      <c r="F1045">
        <v>2</v>
      </c>
      <c r="G1045" t="s">
        <v>4979</v>
      </c>
      <c r="H1045" s="2" t="s">
        <v>303</v>
      </c>
      <c r="I1045" t="s">
        <v>171</v>
      </c>
      <c r="J1045" t="s">
        <v>6497</v>
      </c>
      <c r="L1045">
        <f>IFERROR(INDEX(所属情報!$E:$E,MATCH(男子登録情報!A1045,所属情報!$A:$A,0)),"")</f>
        <v>492249</v>
      </c>
      <c r="M1045" t="str">
        <f t="shared" si="48"/>
        <v>西田　勇登 (2)</v>
      </c>
      <c r="N1045" t="str">
        <f t="shared" si="49"/>
        <v>ﾆｼﾀﾞ ﾕｳﾄ</v>
      </c>
      <c r="O1045" t="str">
        <f t="shared" si="50"/>
        <v>NISHIDA Yuto (06)</v>
      </c>
      <c r="P1045">
        <f>IFERROR(INDEX(リスト!$AE:$AE,MATCH($G1045,リスト!$AD:$AD,0)),"")</f>
        <v>29</v>
      </c>
      <c r="Q1045" t="str">
        <f>IFERROR(INDEX(リスト!$AH:$AH,MATCH($J1045,リスト!$AG:$AG,0)),"")</f>
        <v>JPN</v>
      </c>
      <c r="R1045" s="118" t="str">
        <f>IF($B1045="","",TEXT(RIGHT($E1045,6)*1000+COUNTIF($E$2:$E1045,$E1045),"000000000"))</f>
        <v>061107003</v>
      </c>
    </row>
    <row r="1046" spans="1:18" customFormat="1" x14ac:dyDescent="0.45">
      <c r="A1046" t="s">
        <v>423</v>
      </c>
      <c r="B1046">
        <v>1045</v>
      </c>
      <c r="C1046" t="s">
        <v>5684</v>
      </c>
      <c r="D1046" t="s">
        <v>5685</v>
      </c>
      <c r="E1046">
        <v>20061213</v>
      </c>
      <c r="F1046">
        <v>2</v>
      </c>
      <c r="G1046" t="s">
        <v>4979</v>
      </c>
      <c r="H1046" s="2" t="s">
        <v>7125</v>
      </c>
      <c r="I1046" t="s">
        <v>3030</v>
      </c>
      <c r="J1046" t="s">
        <v>6497</v>
      </c>
      <c r="L1046">
        <f>IFERROR(INDEX(所属情報!$E:$E,MATCH(男子登録情報!A1046,所属情報!$A:$A,0)),"")</f>
        <v>492249</v>
      </c>
      <c r="M1046" t="str">
        <f t="shared" si="48"/>
        <v>野徳　竜太郎 (2)</v>
      </c>
      <c r="N1046" t="str">
        <f t="shared" si="49"/>
        <v>ﾉﾄｸ ﾘｭｳﾀﾛｳ</v>
      </c>
      <c r="O1046" t="str">
        <f t="shared" si="50"/>
        <v>NOTOKU Ryutaro (06)</v>
      </c>
      <c r="P1046">
        <f>IFERROR(INDEX(リスト!$AE:$AE,MATCH($G1046,リスト!$AD:$AD,0)),"")</f>
        <v>29</v>
      </c>
      <c r="Q1046" t="str">
        <f>IFERROR(INDEX(リスト!$AH:$AH,MATCH($J1046,リスト!$AG:$AG,0)),"")</f>
        <v>JPN</v>
      </c>
      <c r="R1046" s="118" t="str">
        <f>IF($B1046="","",TEXT(RIGHT($E1046,6)*1000+COUNTIF($E$2:$E1046,$E1046),"000000000"))</f>
        <v>061213002</v>
      </c>
    </row>
    <row r="1047" spans="1:18" customFormat="1" x14ac:dyDescent="0.45">
      <c r="A1047" t="s">
        <v>423</v>
      </c>
      <c r="B1047">
        <v>1046</v>
      </c>
      <c r="C1047" t="s">
        <v>5686</v>
      </c>
      <c r="D1047" t="s">
        <v>5687</v>
      </c>
      <c r="E1047">
        <v>20060706</v>
      </c>
      <c r="F1047">
        <v>2</v>
      </c>
      <c r="G1047" t="s">
        <v>4976</v>
      </c>
      <c r="H1047" s="2" t="s">
        <v>202</v>
      </c>
      <c r="I1047" t="s">
        <v>446</v>
      </c>
      <c r="J1047" t="s">
        <v>6497</v>
      </c>
      <c r="L1047">
        <f>IFERROR(INDEX(所属情報!$E:$E,MATCH(男子登録情報!A1047,所属情報!$A:$A,0)),"")</f>
        <v>492249</v>
      </c>
      <c r="M1047" t="str">
        <f t="shared" si="48"/>
        <v>山口　隼輝 (2)</v>
      </c>
      <c r="N1047" t="str">
        <f t="shared" si="49"/>
        <v>ﾔﾏｸﾞﾁ ｼｭﾝｷ</v>
      </c>
      <c r="O1047" t="str">
        <f t="shared" si="50"/>
        <v>YAMAGUCHI Shunki (06)</v>
      </c>
      <c r="P1047">
        <f>IFERROR(INDEX(リスト!$AE:$AE,MATCH($G1047,リスト!$AD:$AD,0)),"")</f>
        <v>27</v>
      </c>
      <c r="Q1047" t="str">
        <f>IFERROR(INDEX(リスト!$AH:$AH,MATCH($J1047,リスト!$AG:$AG,0)),"")</f>
        <v>JPN</v>
      </c>
      <c r="R1047" s="118" t="str">
        <f>IF($B1047="","",TEXT(RIGHT($E1047,6)*1000+COUNTIF($E$2:$E1047,$E1047),"000000000"))</f>
        <v>060706003</v>
      </c>
    </row>
    <row r="1048" spans="1:18" customFormat="1" x14ac:dyDescent="0.45">
      <c r="A1048" t="s">
        <v>423</v>
      </c>
      <c r="B1048">
        <v>1047</v>
      </c>
      <c r="C1048" t="s">
        <v>5688</v>
      </c>
      <c r="D1048" t="s">
        <v>1979</v>
      </c>
      <c r="E1048">
        <v>20061202</v>
      </c>
      <c r="F1048">
        <v>2</v>
      </c>
      <c r="G1048" t="s">
        <v>4984</v>
      </c>
      <c r="H1048" s="2" t="s">
        <v>220</v>
      </c>
      <c r="I1048" t="s">
        <v>171</v>
      </c>
      <c r="J1048" t="s">
        <v>6497</v>
      </c>
      <c r="L1048">
        <f>IFERROR(INDEX(所属情報!$E:$E,MATCH(男子登録情報!A1048,所属情報!$A:$A,0)),"")</f>
        <v>492249</v>
      </c>
      <c r="M1048" t="str">
        <f t="shared" si="48"/>
        <v>山本　優斗 (2)</v>
      </c>
      <c r="N1048" t="str">
        <f t="shared" si="49"/>
        <v>ﾔﾏﾓﾄ ﾕｳﾄ</v>
      </c>
      <c r="O1048" t="str">
        <f t="shared" si="50"/>
        <v>YAMAMOTO Yuto (06)</v>
      </c>
      <c r="P1048">
        <f>IFERROR(INDEX(リスト!$AE:$AE,MATCH($G1048,リスト!$AD:$AD,0)),"")</f>
        <v>49</v>
      </c>
      <c r="Q1048" t="str">
        <f>IFERROR(INDEX(リスト!$AH:$AH,MATCH($J1048,リスト!$AG:$AG,0)),"")</f>
        <v>JPN</v>
      </c>
      <c r="R1048" s="118" t="str">
        <f>IF($B1048="","",TEXT(RIGHT($E1048,6)*1000+COUNTIF($E$2:$E1048,$E1048),"000000000"))</f>
        <v>061202001</v>
      </c>
    </row>
    <row r="1049" spans="1:18" customFormat="1" x14ac:dyDescent="0.45">
      <c r="A1049" t="s">
        <v>423</v>
      </c>
      <c r="B1049">
        <v>1048</v>
      </c>
      <c r="C1049" t="s">
        <v>5689</v>
      </c>
      <c r="D1049" t="s">
        <v>5690</v>
      </c>
      <c r="E1049">
        <v>20060416</v>
      </c>
      <c r="F1049">
        <v>2</v>
      </c>
      <c r="G1049" t="s">
        <v>4979</v>
      </c>
      <c r="H1049" s="2" t="s">
        <v>155</v>
      </c>
      <c r="I1049" t="s">
        <v>296</v>
      </c>
      <c r="J1049" t="s">
        <v>6497</v>
      </c>
      <c r="L1049">
        <f>IFERROR(INDEX(所属情報!$E:$E,MATCH(男子登録情報!A1049,所属情報!$A:$A,0)),"")</f>
        <v>492249</v>
      </c>
      <c r="M1049" t="str">
        <f t="shared" si="48"/>
        <v>福田　晴誉 (2)</v>
      </c>
      <c r="N1049" t="str">
        <f t="shared" si="49"/>
        <v>ﾌｸﾀﾞ ﾊﾙﾀｶ</v>
      </c>
      <c r="O1049" t="str">
        <f t="shared" si="50"/>
        <v>FUKUDA Harutaka (06)</v>
      </c>
      <c r="P1049">
        <f>IFERROR(INDEX(リスト!$AE:$AE,MATCH($G1049,リスト!$AD:$AD,0)),"")</f>
        <v>29</v>
      </c>
      <c r="Q1049" t="str">
        <f>IFERROR(INDEX(リスト!$AH:$AH,MATCH($J1049,リスト!$AG:$AG,0)),"")</f>
        <v>JPN</v>
      </c>
      <c r="R1049" s="118" t="str">
        <f>IF($B1049="","",TEXT(RIGHT($E1049,6)*1000+COUNTIF($E$2:$E1049,$E1049),"000000000"))</f>
        <v>060416002</v>
      </c>
    </row>
    <row r="1050" spans="1:18" customFormat="1" x14ac:dyDescent="0.45">
      <c r="A1050" t="s">
        <v>423</v>
      </c>
      <c r="B1050">
        <v>1049</v>
      </c>
      <c r="C1050" t="s">
        <v>5691</v>
      </c>
      <c r="D1050" t="s">
        <v>5692</v>
      </c>
      <c r="E1050">
        <v>20061015</v>
      </c>
      <c r="F1050">
        <v>2</v>
      </c>
      <c r="G1050" t="s">
        <v>4979</v>
      </c>
      <c r="H1050" s="2" t="s">
        <v>7126</v>
      </c>
      <c r="I1050" t="s">
        <v>109</v>
      </c>
      <c r="J1050" t="s">
        <v>6497</v>
      </c>
      <c r="L1050">
        <f>IFERROR(INDEX(所属情報!$E:$E,MATCH(男子登録情報!A1050,所属情報!$A:$A,0)),"")</f>
        <v>492249</v>
      </c>
      <c r="M1050" t="str">
        <f t="shared" si="48"/>
        <v>我如古　旬 (2)</v>
      </c>
      <c r="N1050" t="str">
        <f t="shared" si="49"/>
        <v>ｶﾞﾈｺ ｼｭﾝ</v>
      </c>
      <c r="O1050" t="str">
        <f t="shared" si="50"/>
        <v>GANEKO Shun (06)</v>
      </c>
      <c r="P1050">
        <f>IFERROR(INDEX(リスト!$AE:$AE,MATCH($G1050,リスト!$AD:$AD,0)),"")</f>
        <v>29</v>
      </c>
      <c r="Q1050" t="str">
        <f>IFERROR(INDEX(リスト!$AH:$AH,MATCH($J1050,リスト!$AG:$AG,0)),"")</f>
        <v>JPN</v>
      </c>
      <c r="R1050" s="118" t="str">
        <f>IF($B1050="","",TEXT(RIGHT($E1050,6)*1000+COUNTIF($E$2:$E1050,$E1050),"000000000"))</f>
        <v>061015002</v>
      </c>
    </row>
    <row r="1051" spans="1:18" customFormat="1" x14ac:dyDescent="0.45">
      <c r="A1051" t="s">
        <v>465</v>
      </c>
      <c r="B1051">
        <v>1050</v>
      </c>
      <c r="C1051" t="s">
        <v>1649</v>
      </c>
      <c r="D1051" t="s">
        <v>1650</v>
      </c>
      <c r="E1051">
        <v>20040624</v>
      </c>
      <c r="F1051">
        <v>4</v>
      </c>
      <c r="G1051" t="s">
        <v>5099</v>
      </c>
      <c r="H1051" s="2" t="s">
        <v>429</v>
      </c>
      <c r="I1051" t="s">
        <v>418</v>
      </c>
      <c r="J1051" t="s">
        <v>6497</v>
      </c>
      <c r="L1051">
        <f>IFERROR(INDEX(所属情報!$E:$E,MATCH(男子登録情報!A1051,所属情報!$A:$A,0)),"")</f>
        <v>492201</v>
      </c>
      <c r="M1051" t="str">
        <f t="shared" si="48"/>
        <v>佐野　立樹 (4)</v>
      </c>
      <c r="N1051" t="str">
        <f t="shared" si="49"/>
        <v>ｻﾉ ﾘﾂｷ</v>
      </c>
      <c r="O1051" t="str">
        <f t="shared" si="50"/>
        <v>SANO Ritsuki (04)</v>
      </c>
      <c r="P1051">
        <f>IFERROR(INDEX(リスト!$AE:$AE,MATCH($G1051,リスト!$AD:$AD,0)),"")</f>
        <v>21</v>
      </c>
      <c r="Q1051" t="str">
        <f>IFERROR(INDEX(リスト!$AH:$AH,MATCH($J1051,リスト!$AG:$AG,0)),"")</f>
        <v>JPN</v>
      </c>
      <c r="R1051" s="118" t="str">
        <f>IF($B1051="","",TEXT(RIGHT($E1051,6)*1000+COUNTIF($E$2:$E1051,$E1051),"000000000"))</f>
        <v>040624002</v>
      </c>
    </row>
    <row r="1052" spans="1:18" customFormat="1" x14ac:dyDescent="0.45">
      <c r="A1052" t="s">
        <v>465</v>
      </c>
      <c r="B1052">
        <v>1051</v>
      </c>
      <c r="C1052" t="s">
        <v>1651</v>
      </c>
      <c r="D1052" t="s">
        <v>1652</v>
      </c>
      <c r="E1052">
        <v>20040403</v>
      </c>
      <c r="F1052">
        <v>4</v>
      </c>
      <c r="G1052" t="s">
        <v>4976</v>
      </c>
      <c r="H1052" s="2" t="s">
        <v>670</v>
      </c>
      <c r="I1052" t="s">
        <v>53</v>
      </c>
      <c r="J1052" t="s">
        <v>6497</v>
      </c>
      <c r="L1052">
        <f>IFERROR(INDEX(所属情報!$E:$E,MATCH(男子登録情報!A1052,所属情報!$A:$A,0)),"")</f>
        <v>492201</v>
      </c>
      <c r="M1052" t="str">
        <f t="shared" si="48"/>
        <v>堀口　恒希 (4)</v>
      </c>
      <c r="N1052" t="str">
        <f t="shared" si="49"/>
        <v>ﾎﾘｸﾞﾁ ｺｳｷ</v>
      </c>
      <c r="O1052" t="str">
        <f t="shared" si="50"/>
        <v>HORIGUCHI Koki (04)</v>
      </c>
      <c r="P1052">
        <f>IFERROR(INDEX(リスト!$AE:$AE,MATCH($G1052,リスト!$AD:$AD,0)),"")</f>
        <v>27</v>
      </c>
      <c r="Q1052" t="str">
        <f>IFERROR(INDEX(リスト!$AH:$AH,MATCH($J1052,リスト!$AG:$AG,0)),"")</f>
        <v>JPN</v>
      </c>
      <c r="R1052" s="118" t="str">
        <f>IF($B1052="","",TEXT(RIGHT($E1052,6)*1000+COUNTIF($E$2:$E1052,$E1052),"000000000"))</f>
        <v>040403003</v>
      </c>
    </row>
    <row r="1053" spans="1:18" customFormat="1" x14ac:dyDescent="0.45">
      <c r="A1053" t="s">
        <v>465</v>
      </c>
      <c r="B1053">
        <v>1052</v>
      </c>
      <c r="C1053" t="s">
        <v>1653</v>
      </c>
      <c r="D1053" t="s">
        <v>1654</v>
      </c>
      <c r="E1053">
        <v>20050115</v>
      </c>
      <c r="F1053">
        <v>4</v>
      </c>
      <c r="G1053" t="s">
        <v>4979</v>
      </c>
      <c r="H1053" s="2" t="s">
        <v>1378</v>
      </c>
      <c r="I1053" t="s">
        <v>815</v>
      </c>
      <c r="J1053" t="s">
        <v>6497</v>
      </c>
      <c r="L1053">
        <f>IFERROR(INDEX(所属情報!$E:$E,MATCH(男子登録情報!A1053,所属情報!$A:$A,0)),"")</f>
        <v>492201</v>
      </c>
      <c r="M1053" t="str">
        <f t="shared" si="48"/>
        <v>門脇　睦樹 (4)</v>
      </c>
      <c r="N1053" t="str">
        <f t="shared" si="49"/>
        <v>ｶﾄﾞﾜｷ ﾑﾂｷ</v>
      </c>
      <c r="O1053" t="str">
        <f t="shared" si="50"/>
        <v>KADOWAKI Mutsuki (05)</v>
      </c>
      <c r="P1053">
        <f>IFERROR(INDEX(リスト!$AE:$AE,MATCH($G1053,リスト!$AD:$AD,0)),"")</f>
        <v>29</v>
      </c>
      <c r="Q1053" t="str">
        <f>IFERROR(INDEX(リスト!$AH:$AH,MATCH($J1053,リスト!$AG:$AG,0)),"")</f>
        <v>JPN</v>
      </c>
      <c r="R1053" s="118" t="str">
        <f>IF($B1053="","",TEXT(RIGHT($E1053,6)*1000+COUNTIF($E$2:$E1053,$E1053),"000000000"))</f>
        <v>050115002</v>
      </c>
    </row>
    <row r="1054" spans="1:18" customFormat="1" x14ac:dyDescent="0.45">
      <c r="A1054" t="s">
        <v>465</v>
      </c>
      <c r="B1054">
        <v>1053</v>
      </c>
      <c r="C1054" t="s">
        <v>1655</v>
      </c>
      <c r="D1054" t="s">
        <v>1656</v>
      </c>
      <c r="E1054">
        <v>20041015</v>
      </c>
      <c r="F1054">
        <v>4</v>
      </c>
      <c r="G1054" t="s">
        <v>4979</v>
      </c>
      <c r="H1054" s="2" t="s">
        <v>359</v>
      </c>
      <c r="I1054" t="s">
        <v>456</v>
      </c>
      <c r="J1054" t="s">
        <v>6497</v>
      </c>
      <c r="L1054">
        <f>IFERROR(INDEX(所属情報!$E:$E,MATCH(男子登録情報!A1054,所属情報!$A:$A,0)),"")</f>
        <v>492201</v>
      </c>
      <c r="M1054" t="str">
        <f t="shared" si="48"/>
        <v>中嶋　大遥 (4)</v>
      </c>
      <c r="N1054" t="str">
        <f t="shared" si="49"/>
        <v>ﾅｶｼﾞﾏ ﾀｲﾖｳ</v>
      </c>
      <c r="O1054" t="str">
        <f t="shared" si="50"/>
        <v>NAKAJIMA Taiyo (04)</v>
      </c>
      <c r="P1054">
        <f>IFERROR(INDEX(リスト!$AE:$AE,MATCH($G1054,リスト!$AD:$AD,0)),"")</f>
        <v>29</v>
      </c>
      <c r="Q1054" t="str">
        <f>IFERROR(INDEX(リスト!$AH:$AH,MATCH($J1054,リスト!$AG:$AG,0)),"")</f>
        <v>JPN</v>
      </c>
      <c r="R1054" s="118" t="str">
        <f>IF($B1054="","",TEXT(RIGHT($E1054,6)*1000+COUNTIF($E$2:$E1054,$E1054),"000000000"))</f>
        <v>041015001</v>
      </c>
    </row>
    <row r="1055" spans="1:18" customFormat="1" x14ac:dyDescent="0.45">
      <c r="A1055" t="s">
        <v>465</v>
      </c>
      <c r="B1055">
        <v>1054</v>
      </c>
      <c r="C1055" t="s">
        <v>1657</v>
      </c>
      <c r="D1055" t="s">
        <v>1658</v>
      </c>
      <c r="E1055">
        <v>20050303</v>
      </c>
      <c r="F1055">
        <v>4</v>
      </c>
      <c r="G1055" t="s">
        <v>5268</v>
      </c>
      <c r="H1055" s="2" t="s">
        <v>7127</v>
      </c>
      <c r="I1055" t="s">
        <v>1659</v>
      </c>
      <c r="J1055" t="s">
        <v>6497</v>
      </c>
      <c r="L1055">
        <f>IFERROR(INDEX(所属情報!$E:$E,MATCH(男子登録情報!A1055,所属情報!$A:$A,0)),"")</f>
        <v>492201</v>
      </c>
      <c r="M1055" t="str">
        <f t="shared" si="48"/>
        <v>大庭　一心 (4)</v>
      </c>
      <c r="N1055" t="str">
        <f t="shared" si="49"/>
        <v>ｵｵﾊﾞ ｲｯｼﾝ</v>
      </c>
      <c r="O1055" t="str">
        <f t="shared" si="50"/>
        <v>OHBA Isshin (05)</v>
      </c>
      <c r="P1055">
        <f>IFERROR(INDEX(リスト!$AE:$AE,MATCH($G1055,リスト!$AD:$AD,0)),"")</f>
        <v>32</v>
      </c>
      <c r="Q1055" t="str">
        <f>IFERROR(INDEX(リスト!$AH:$AH,MATCH($J1055,リスト!$AG:$AG,0)),"")</f>
        <v>JPN</v>
      </c>
      <c r="R1055" s="118" t="str">
        <f>IF($B1055="","",TEXT(RIGHT($E1055,6)*1000+COUNTIF($E$2:$E1055,$E1055),"000000000"))</f>
        <v>050303001</v>
      </c>
    </row>
    <row r="1056" spans="1:18" customFormat="1" x14ac:dyDescent="0.45">
      <c r="A1056" t="s">
        <v>465</v>
      </c>
      <c r="B1056">
        <v>1055</v>
      </c>
      <c r="C1056" t="s">
        <v>1660</v>
      </c>
      <c r="D1056" t="s">
        <v>1661</v>
      </c>
      <c r="E1056">
        <v>20041112</v>
      </c>
      <c r="F1056">
        <v>4</v>
      </c>
      <c r="G1056" t="s">
        <v>4984</v>
      </c>
      <c r="H1056" s="2" t="s">
        <v>1662</v>
      </c>
      <c r="I1056" t="s">
        <v>71</v>
      </c>
      <c r="J1056" t="s">
        <v>6497</v>
      </c>
      <c r="L1056">
        <f>IFERROR(INDEX(所属情報!$E:$E,MATCH(男子登録情報!A1056,所属情報!$A:$A,0)),"")</f>
        <v>492201</v>
      </c>
      <c r="M1056" t="str">
        <f t="shared" si="48"/>
        <v>風口　奏楽 (4)</v>
      </c>
      <c r="N1056" t="str">
        <f t="shared" si="49"/>
        <v>ｶｾﾞｸﾞﾁ ｿｳﾀ</v>
      </c>
      <c r="O1056" t="str">
        <f t="shared" si="50"/>
        <v>KAZEGUCHI Sota (04)</v>
      </c>
      <c r="P1056">
        <f>IFERROR(INDEX(リスト!$AE:$AE,MATCH($G1056,リスト!$AD:$AD,0)),"")</f>
        <v>49</v>
      </c>
      <c r="Q1056" t="str">
        <f>IFERROR(INDEX(リスト!$AH:$AH,MATCH($J1056,リスト!$AG:$AG,0)),"")</f>
        <v>JPN</v>
      </c>
      <c r="R1056" s="118" t="str">
        <f>IF($B1056="","",TEXT(RIGHT($E1056,6)*1000+COUNTIF($E$2:$E1056,$E1056),"000000000"))</f>
        <v>041112003</v>
      </c>
    </row>
    <row r="1057" spans="1:18" customFormat="1" x14ac:dyDescent="0.45">
      <c r="A1057" t="s">
        <v>465</v>
      </c>
      <c r="B1057">
        <v>1056</v>
      </c>
      <c r="C1057" t="s">
        <v>1663</v>
      </c>
      <c r="D1057" t="s">
        <v>1664</v>
      </c>
      <c r="E1057">
        <v>20040504</v>
      </c>
      <c r="F1057">
        <v>4</v>
      </c>
      <c r="G1057" t="s">
        <v>4976</v>
      </c>
      <c r="H1057" s="2" t="s">
        <v>195</v>
      </c>
      <c r="I1057" t="s">
        <v>171</v>
      </c>
      <c r="J1057" t="s">
        <v>6497</v>
      </c>
      <c r="L1057">
        <f>IFERROR(INDEX(所属情報!$E:$E,MATCH(男子登録情報!A1057,所属情報!$A:$A,0)),"")</f>
        <v>492201</v>
      </c>
      <c r="M1057" t="str">
        <f t="shared" si="48"/>
        <v>阿部　雄斗 (4)</v>
      </c>
      <c r="N1057" t="str">
        <f t="shared" si="49"/>
        <v>ｱﾍﾞ ﾕｳﾄ</v>
      </c>
      <c r="O1057" t="str">
        <f t="shared" si="50"/>
        <v>ABE Yuto (04)</v>
      </c>
      <c r="P1057">
        <f>IFERROR(INDEX(リスト!$AE:$AE,MATCH($G1057,リスト!$AD:$AD,0)),"")</f>
        <v>27</v>
      </c>
      <c r="Q1057" t="str">
        <f>IFERROR(INDEX(リスト!$AH:$AH,MATCH($J1057,リスト!$AG:$AG,0)),"")</f>
        <v>JPN</v>
      </c>
      <c r="R1057" s="118" t="str">
        <f>IF($B1057="","",TEXT(RIGHT($E1057,6)*1000+COUNTIF($E$2:$E1057,$E1057),"000000000"))</f>
        <v>040504002</v>
      </c>
    </row>
    <row r="1058" spans="1:18" customFormat="1" x14ac:dyDescent="0.45">
      <c r="A1058" t="s">
        <v>465</v>
      </c>
      <c r="B1058">
        <v>1057</v>
      </c>
      <c r="C1058" t="s">
        <v>2446</v>
      </c>
      <c r="D1058" t="s">
        <v>2447</v>
      </c>
      <c r="E1058">
        <v>20041221</v>
      </c>
      <c r="F1058">
        <v>4</v>
      </c>
      <c r="G1058" t="s">
        <v>4982</v>
      </c>
      <c r="H1058" s="2" t="s">
        <v>155</v>
      </c>
      <c r="I1058" t="s">
        <v>2989</v>
      </c>
      <c r="J1058" t="s">
        <v>6497</v>
      </c>
      <c r="L1058">
        <f>IFERROR(INDEX(所属情報!$E:$E,MATCH(男子登録情報!A1058,所属情報!$A:$A,0)),"")</f>
        <v>492201</v>
      </c>
      <c r="M1058" t="str">
        <f t="shared" si="48"/>
        <v>福田　旺城 (4)</v>
      </c>
      <c r="N1058" t="str">
        <f t="shared" si="49"/>
        <v>ﾌｸﾀﾞ ｵｳｷ</v>
      </c>
      <c r="O1058" t="str">
        <f t="shared" si="50"/>
        <v>FUKUDA Oki (04)</v>
      </c>
      <c r="P1058">
        <f>IFERROR(INDEX(リスト!$AE:$AE,MATCH($G1058,リスト!$AD:$AD,0)),"")</f>
        <v>26</v>
      </c>
      <c r="Q1058" t="str">
        <f>IFERROR(INDEX(リスト!$AH:$AH,MATCH($J1058,リスト!$AG:$AG,0)),"")</f>
        <v>JPN</v>
      </c>
      <c r="R1058" s="118" t="str">
        <f>IF($B1058="","",TEXT(RIGHT($E1058,6)*1000+COUNTIF($E$2:$E1058,$E1058),"000000000"))</f>
        <v>041221003</v>
      </c>
    </row>
    <row r="1059" spans="1:18" customFormat="1" x14ac:dyDescent="0.45">
      <c r="A1059" t="s">
        <v>465</v>
      </c>
      <c r="B1059">
        <v>1058</v>
      </c>
      <c r="C1059" t="s">
        <v>2448</v>
      </c>
      <c r="D1059" t="s">
        <v>2449</v>
      </c>
      <c r="E1059">
        <v>20050117</v>
      </c>
      <c r="F1059">
        <v>4</v>
      </c>
      <c r="G1059" t="s">
        <v>4975</v>
      </c>
      <c r="H1059" s="2" t="s">
        <v>272</v>
      </c>
      <c r="I1059" t="s">
        <v>292</v>
      </c>
      <c r="J1059" t="s">
        <v>6497</v>
      </c>
      <c r="L1059">
        <f>IFERROR(INDEX(所属情報!$E:$E,MATCH(男子登録情報!A1059,所属情報!$A:$A,0)),"")</f>
        <v>492201</v>
      </c>
      <c r="M1059" t="str">
        <f t="shared" si="48"/>
        <v>橋本　隼貴 (4)</v>
      </c>
      <c r="N1059" t="str">
        <f t="shared" si="49"/>
        <v>ﾊｼﾓﾄ ｼﾞｭﾝｷ</v>
      </c>
      <c r="O1059" t="str">
        <f t="shared" si="50"/>
        <v>HASHIMOTO Junki (05)</v>
      </c>
      <c r="P1059">
        <f>IFERROR(INDEX(リスト!$AE:$AE,MATCH($G1059,リスト!$AD:$AD,0)),"")</f>
        <v>28</v>
      </c>
      <c r="Q1059" t="str">
        <f>IFERROR(INDEX(リスト!$AH:$AH,MATCH($J1059,リスト!$AG:$AG,0)),"")</f>
        <v>JPN</v>
      </c>
      <c r="R1059" s="118" t="str">
        <f>IF($B1059="","",TEXT(RIGHT($E1059,6)*1000+COUNTIF($E$2:$E1059,$E1059),"000000000"))</f>
        <v>050117001</v>
      </c>
    </row>
    <row r="1060" spans="1:18" customFormat="1" x14ac:dyDescent="0.45">
      <c r="A1060" t="s">
        <v>465</v>
      </c>
      <c r="B1060">
        <v>1059</v>
      </c>
      <c r="C1060" t="s">
        <v>2450</v>
      </c>
      <c r="D1060" t="s">
        <v>2451</v>
      </c>
      <c r="E1060">
        <v>20040622</v>
      </c>
      <c r="F1060">
        <v>4</v>
      </c>
      <c r="G1060" t="s">
        <v>4989</v>
      </c>
      <c r="H1060" s="2" t="s">
        <v>66</v>
      </c>
      <c r="I1060" t="s">
        <v>92</v>
      </c>
      <c r="J1060" t="s">
        <v>6497</v>
      </c>
      <c r="L1060">
        <f>IFERROR(INDEX(所属情報!$E:$E,MATCH(男子登録情報!A1060,所属情報!$A:$A,0)),"")</f>
        <v>492201</v>
      </c>
      <c r="M1060" t="str">
        <f t="shared" si="48"/>
        <v>藤原　柊平 (4)</v>
      </c>
      <c r="N1060" t="str">
        <f t="shared" si="49"/>
        <v>ﾌｼﾞﾜﾗ ｼｭｳﾍｲ</v>
      </c>
      <c r="O1060" t="str">
        <f t="shared" si="50"/>
        <v>FUJIWARA Shuhei (04)</v>
      </c>
      <c r="P1060">
        <f>IFERROR(INDEX(リスト!$AE:$AE,MATCH($G1060,リスト!$AD:$AD,0)),"")</f>
        <v>25</v>
      </c>
      <c r="Q1060" t="str">
        <f>IFERROR(INDEX(リスト!$AH:$AH,MATCH($J1060,リスト!$AG:$AG,0)),"")</f>
        <v>JPN</v>
      </c>
      <c r="R1060" s="118" t="str">
        <f>IF($B1060="","",TEXT(RIGHT($E1060,6)*1000+COUNTIF($E$2:$E1060,$E1060),"000000000"))</f>
        <v>040622002</v>
      </c>
    </row>
    <row r="1061" spans="1:18" customFormat="1" x14ac:dyDescent="0.45">
      <c r="A1061" t="s">
        <v>465</v>
      </c>
      <c r="B1061">
        <v>1060</v>
      </c>
      <c r="C1061" t="s">
        <v>2452</v>
      </c>
      <c r="D1061" t="s">
        <v>2453</v>
      </c>
      <c r="E1061">
        <v>20041030</v>
      </c>
      <c r="F1061">
        <v>4</v>
      </c>
      <c r="G1061" t="s">
        <v>4976</v>
      </c>
      <c r="H1061" s="2" t="s">
        <v>117</v>
      </c>
      <c r="I1061" t="s">
        <v>344</v>
      </c>
      <c r="J1061" t="s">
        <v>6497</v>
      </c>
      <c r="L1061">
        <f>IFERROR(INDEX(所属情報!$E:$E,MATCH(男子登録情報!A1061,所属情報!$A:$A,0)),"")</f>
        <v>492201</v>
      </c>
      <c r="M1061" t="str">
        <f t="shared" si="48"/>
        <v>中田　皓大 (4)</v>
      </c>
      <c r="N1061" t="str">
        <f t="shared" si="49"/>
        <v>ﾅｶﾀ ﾋﾛﾄ</v>
      </c>
      <c r="O1061" t="str">
        <f t="shared" si="50"/>
        <v>NAKATA Hiroto (04)</v>
      </c>
      <c r="P1061">
        <f>IFERROR(INDEX(リスト!$AE:$AE,MATCH($G1061,リスト!$AD:$AD,0)),"")</f>
        <v>27</v>
      </c>
      <c r="Q1061" t="str">
        <f>IFERROR(INDEX(リスト!$AH:$AH,MATCH($J1061,リスト!$AG:$AG,0)),"")</f>
        <v>JPN</v>
      </c>
      <c r="R1061" s="118" t="str">
        <f>IF($B1061="","",TEXT(RIGHT($E1061,6)*1000+COUNTIF($E$2:$E1061,$E1061),"000000000"))</f>
        <v>041030002</v>
      </c>
    </row>
    <row r="1062" spans="1:18" customFormat="1" x14ac:dyDescent="0.45">
      <c r="A1062" t="s">
        <v>465</v>
      </c>
      <c r="B1062">
        <v>1061</v>
      </c>
      <c r="C1062" t="s">
        <v>2454</v>
      </c>
      <c r="D1062" t="s">
        <v>2455</v>
      </c>
      <c r="E1062">
        <v>20050219</v>
      </c>
      <c r="F1062">
        <v>4</v>
      </c>
      <c r="G1062" t="s">
        <v>4975</v>
      </c>
      <c r="H1062" s="2" t="s">
        <v>2991</v>
      </c>
      <c r="I1062" t="s">
        <v>87</v>
      </c>
      <c r="J1062" t="s">
        <v>6497</v>
      </c>
      <c r="L1062">
        <f>IFERROR(INDEX(所属情報!$E:$E,MATCH(男子登録情報!A1062,所属情報!$A:$A,0)),"")</f>
        <v>492201</v>
      </c>
      <c r="M1062" t="str">
        <f t="shared" si="48"/>
        <v>名田　智貴 (4)</v>
      </c>
      <c r="N1062" t="str">
        <f t="shared" si="49"/>
        <v>ﾅﾀﾞ ﾄﾓｷ</v>
      </c>
      <c r="O1062" t="str">
        <f t="shared" si="50"/>
        <v>NADA Tomoki (05)</v>
      </c>
      <c r="P1062">
        <f>IFERROR(INDEX(リスト!$AE:$AE,MATCH($G1062,リスト!$AD:$AD,0)),"")</f>
        <v>28</v>
      </c>
      <c r="Q1062" t="str">
        <f>IFERROR(INDEX(リスト!$AH:$AH,MATCH($J1062,リスト!$AG:$AG,0)),"")</f>
        <v>JPN</v>
      </c>
      <c r="R1062" s="118" t="str">
        <f>IF($B1062="","",TEXT(RIGHT($E1062,6)*1000+COUNTIF($E$2:$E1062,$E1062),"000000000"))</f>
        <v>050219002</v>
      </c>
    </row>
    <row r="1063" spans="1:18" customFormat="1" x14ac:dyDescent="0.45">
      <c r="A1063" t="s">
        <v>465</v>
      </c>
      <c r="B1063">
        <v>1062</v>
      </c>
      <c r="C1063" t="s">
        <v>2456</v>
      </c>
      <c r="D1063" t="s">
        <v>2457</v>
      </c>
      <c r="E1063">
        <v>20050518</v>
      </c>
      <c r="F1063">
        <v>3</v>
      </c>
      <c r="G1063" t="s">
        <v>4989</v>
      </c>
      <c r="H1063" s="2" t="s">
        <v>2992</v>
      </c>
      <c r="I1063" t="s">
        <v>201</v>
      </c>
      <c r="J1063" t="s">
        <v>6497</v>
      </c>
      <c r="L1063">
        <f>IFERROR(INDEX(所属情報!$E:$E,MATCH(男子登録情報!A1063,所属情報!$A:$A,0)),"")</f>
        <v>492201</v>
      </c>
      <c r="M1063" t="str">
        <f t="shared" si="48"/>
        <v>吉冨　晴心 (3)</v>
      </c>
      <c r="N1063" t="str">
        <f t="shared" si="49"/>
        <v>ﾖｼﾄﾞﾐ ﾊﾙﾄ</v>
      </c>
      <c r="O1063" t="str">
        <f t="shared" si="50"/>
        <v>YOSHIDOMI Haruto (05)</v>
      </c>
      <c r="P1063">
        <f>IFERROR(INDEX(リスト!$AE:$AE,MATCH($G1063,リスト!$AD:$AD,0)),"")</f>
        <v>25</v>
      </c>
      <c r="Q1063" t="str">
        <f>IFERROR(INDEX(リスト!$AH:$AH,MATCH($J1063,リスト!$AG:$AG,0)),"")</f>
        <v>JPN</v>
      </c>
      <c r="R1063" s="118" t="str">
        <f>IF($B1063="","",TEXT(RIGHT($E1063,6)*1000+COUNTIF($E$2:$E1063,$E1063),"000000000"))</f>
        <v>050518001</v>
      </c>
    </row>
    <row r="1064" spans="1:18" customFormat="1" x14ac:dyDescent="0.45">
      <c r="A1064" t="s">
        <v>465</v>
      </c>
      <c r="B1064">
        <v>1063</v>
      </c>
      <c r="C1064" t="s">
        <v>2458</v>
      </c>
      <c r="D1064" t="s">
        <v>2459</v>
      </c>
      <c r="E1064">
        <v>20050605</v>
      </c>
      <c r="F1064">
        <v>3</v>
      </c>
      <c r="G1064" t="s">
        <v>4976</v>
      </c>
      <c r="H1064" s="2" t="s">
        <v>380</v>
      </c>
      <c r="I1064" t="s">
        <v>106</v>
      </c>
      <c r="J1064" t="s">
        <v>6497</v>
      </c>
      <c r="L1064">
        <f>IFERROR(INDEX(所属情報!$E:$E,MATCH(男子登録情報!A1064,所属情報!$A:$A,0)),"")</f>
        <v>492201</v>
      </c>
      <c r="M1064" t="str">
        <f t="shared" si="48"/>
        <v>大西　翔也 (3)</v>
      </c>
      <c r="N1064" t="str">
        <f t="shared" si="49"/>
        <v>ｵｵﾆｼ ｼｮｳﾔ</v>
      </c>
      <c r="O1064" t="str">
        <f t="shared" si="50"/>
        <v>ONISHI Shoya (05)</v>
      </c>
      <c r="P1064">
        <f>IFERROR(INDEX(リスト!$AE:$AE,MATCH($G1064,リスト!$AD:$AD,0)),"")</f>
        <v>27</v>
      </c>
      <c r="Q1064" t="str">
        <f>IFERROR(INDEX(リスト!$AH:$AH,MATCH($J1064,リスト!$AG:$AG,0)),"")</f>
        <v>JPN</v>
      </c>
      <c r="R1064" s="118" t="str">
        <f>IF($B1064="","",TEXT(RIGHT($E1064,6)*1000+COUNTIF($E$2:$E1064,$E1064),"000000000"))</f>
        <v>050605002</v>
      </c>
    </row>
    <row r="1065" spans="1:18" customFormat="1" x14ac:dyDescent="0.45">
      <c r="A1065" t="s">
        <v>465</v>
      </c>
      <c r="B1065">
        <v>1064</v>
      </c>
      <c r="C1065" t="s">
        <v>2460</v>
      </c>
      <c r="D1065" t="s">
        <v>2461</v>
      </c>
      <c r="E1065">
        <v>20051004</v>
      </c>
      <c r="F1065">
        <v>3</v>
      </c>
      <c r="G1065" t="s">
        <v>5099</v>
      </c>
      <c r="H1065" s="2" t="s">
        <v>806</v>
      </c>
      <c r="I1065" t="s">
        <v>53</v>
      </c>
      <c r="J1065" t="s">
        <v>6497</v>
      </c>
      <c r="L1065">
        <f>IFERROR(INDEX(所属情報!$E:$E,MATCH(男子登録情報!A1065,所属情報!$A:$A,0)),"")</f>
        <v>492201</v>
      </c>
      <c r="M1065" t="str">
        <f t="shared" si="48"/>
        <v>浅野　晃輝 (3)</v>
      </c>
      <c r="N1065" t="str">
        <f t="shared" si="49"/>
        <v>ｱｻﾉ ｺｳｷ</v>
      </c>
      <c r="O1065" t="str">
        <f t="shared" si="50"/>
        <v>ASANO Koki (05)</v>
      </c>
      <c r="P1065">
        <f>IFERROR(INDEX(リスト!$AE:$AE,MATCH($G1065,リスト!$AD:$AD,0)),"")</f>
        <v>21</v>
      </c>
      <c r="Q1065" t="str">
        <f>IFERROR(INDEX(リスト!$AH:$AH,MATCH($J1065,リスト!$AG:$AG,0)),"")</f>
        <v>JPN</v>
      </c>
      <c r="R1065" s="118" t="str">
        <f>IF($B1065="","",TEXT(RIGHT($E1065,6)*1000+COUNTIF($E$2:$E1065,$E1065),"000000000"))</f>
        <v>051004001</v>
      </c>
    </row>
    <row r="1066" spans="1:18" customFormat="1" x14ac:dyDescent="0.45">
      <c r="A1066" t="s">
        <v>465</v>
      </c>
      <c r="B1066">
        <v>1065</v>
      </c>
      <c r="C1066" t="s">
        <v>2462</v>
      </c>
      <c r="D1066" t="s">
        <v>2463</v>
      </c>
      <c r="E1066">
        <v>20051016</v>
      </c>
      <c r="F1066">
        <v>3</v>
      </c>
      <c r="G1066" t="s">
        <v>4982</v>
      </c>
      <c r="H1066" s="2" t="s">
        <v>560</v>
      </c>
      <c r="I1066" t="s">
        <v>222</v>
      </c>
      <c r="J1066" t="s">
        <v>6497</v>
      </c>
      <c r="L1066">
        <f>IFERROR(INDEX(所属情報!$E:$E,MATCH(男子登録情報!A1066,所属情報!$A:$A,0)),"")</f>
        <v>492201</v>
      </c>
      <c r="M1066" t="str">
        <f t="shared" si="48"/>
        <v>東　祥汰 (3)</v>
      </c>
      <c r="N1066" t="str">
        <f t="shared" si="49"/>
        <v>ｱｽﾞﾏ ｼｮｳﾀ</v>
      </c>
      <c r="O1066" t="str">
        <f t="shared" si="50"/>
        <v>AZUMA Shota (05)</v>
      </c>
      <c r="P1066">
        <f>IFERROR(INDEX(リスト!$AE:$AE,MATCH($G1066,リスト!$AD:$AD,0)),"")</f>
        <v>26</v>
      </c>
      <c r="Q1066" t="str">
        <f>IFERROR(INDEX(リスト!$AH:$AH,MATCH($J1066,リスト!$AG:$AG,0)),"")</f>
        <v>JPN</v>
      </c>
      <c r="R1066" s="118" t="str">
        <f>IF($B1066="","",TEXT(RIGHT($E1066,6)*1000+COUNTIF($E$2:$E1066,$E1066),"000000000"))</f>
        <v>051016001</v>
      </c>
    </row>
    <row r="1067" spans="1:18" customFormat="1" x14ac:dyDescent="0.45">
      <c r="A1067" t="s">
        <v>465</v>
      </c>
      <c r="B1067">
        <v>1066</v>
      </c>
      <c r="C1067" t="s">
        <v>2464</v>
      </c>
      <c r="D1067" t="s">
        <v>2465</v>
      </c>
      <c r="E1067">
        <v>20051125</v>
      </c>
      <c r="F1067">
        <v>3</v>
      </c>
      <c r="G1067" t="s">
        <v>4985</v>
      </c>
      <c r="H1067" s="2" t="s">
        <v>2993</v>
      </c>
      <c r="I1067" t="s">
        <v>103</v>
      </c>
      <c r="J1067" t="s">
        <v>6497</v>
      </c>
      <c r="L1067">
        <f>IFERROR(INDEX(所属情報!$E:$E,MATCH(男子登録情報!A1067,所属情報!$A:$A,0)),"")</f>
        <v>492201</v>
      </c>
      <c r="M1067" t="str">
        <f t="shared" si="48"/>
        <v>井指　陸 (3)</v>
      </c>
      <c r="N1067" t="str">
        <f t="shared" si="49"/>
        <v>ｲｻｼ ﾘｸ</v>
      </c>
      <c r="O1067" t="str">
        <f t="shared" si="50"/>
        <v>ISASHI Riku (05)</v>
      </c>
      <c r="P1067">
        <f>IFERROR(INDEX(リスト!$AE:$AE,MATCH($G1067,リスト!$AD:$AD,0)),"")</f>
        <v>22</v>
      </c>
      <c r="Q1067" t="str">
        <f>IFERROR(INDEX(リスト!$AH:$AH,MATCH($J1067,リスト!$AG:$AG,0)),"")</f>
        <v>JPN</v>
      </c>
      <c r="R1067" s="118" t="str">
        <f>IF($B1067="","",TEXT(RIGHT($E1067,6)*1000+COUNTIF($E$2:$E1067,$E1067),"000000000"))</f>
        <v>051125002</v>
      </c>
    </row>
    <row r="1068" spans="1:18" customFormat="1" x14ac:dyDescent="0.45">
      <c r="A1068" t="s">
        <v>465</v>
      </c>
      <c r="B1068">
        <v>1067</v>
      </c>
      <c r="C1068" t="s">
        <v>2466</v>
      </c>
      <c r="D1068" t="s">
        <v>2467</v>
      </c>
      <c r="E1068">
        <v>20051230</v>
      </c>
      <c r="F1068">
        <v>3</v>
      </c>
      <c r="G1068" t="s">
        <v>4982</v>
      </c>
      <c r="H1068" s="2" t="s">
        <v>195</v>
      </c>
      <c r="I1068" t="s">
        <v>2994</v>
      </c>
      <c r="J1068" t="s">
        <v>6497</v>
      </c>
      <c r="L1068">
        <f>IFERROR(INDEX(所属情報!$E:$E,MATCH(男子登録情報!A1068,所属情報!$A:$A,0)),"")</f>
        <v>492201</v>
      </c>
      <c r="M1068" t="str">
        <f t="shared" si="48"/>
        <v>阿部　叶夢 (3)</v>
      </c>
      <c r="N1068" t="str">
        <f t="shared" si="49"/>
        <v>ｱﾍﾞ ｶﾅﾑ</v>
      </c>
      <c r="O1068" t="str">
        <f t="shared" si="50"/>
        <v>ABE Kanamu (05)</v>
      </c>
      <c r="P1068">
        <f>IFERROR(INDEX(リスト!$AE:$AE,MATCH($G1068,リスト!$AD:$AD,0)),"")</f>
        <v>26</v>
      </c>
      <c r="Q1068" t="str">
        <f>IFERROR(INDEX(リスト!$AH:$AH,MATCH($J1068,リスト!$AG:$AG,0)),"")</f>
        <v>JPN</v>
      </c>
      <c r="R1068" s="118" t="str">
        <f>IF($B1068="","",TEXT(RIGHT($E1068,6)*1000+COUNTIF($E$2:$E1068,$E1068),"000000000"))</f>
        <v>051230001</v>
      </c>
    </row>
    <row r="1069" spans="1:18" customFormat="1" x14ac:dyDescent="0.45">
      <c r="A1069" t="s">
        <v>465</v>
      </c>
      <c r="B1069">
        <v>1068</v>
      </c>
      <c r="C1069" t="s">
        <v>2468</v>
      </c>
      <c r="D1069" t="s">
        <v>2469</v>
      </c>
      <c r="E1069">
        <v>20060109</v>
      </c>
      <c r="F1069">
        <v>3</v>
      </c>
      <c r="G1069" t="s">
        <v>5099</v>
      </c>
      <c r="H1069" s="2" t="s">
        <v>2995</v>
      </c>
      <c r="I1069" t="s">
        <v>152</v>
      </c>
      <c r="J1069" t="s">
        <v>6497</v>
      </c>
      <c r="L1069">
        <f>IFERROR(INDEX(所属情報!$E:$E,MATCH(男子登録情報!A1069,所属情報!$A:$A,0)),"")</f>
        <v>492201</v>
      </c>
      <c r="M1069" t="str">
        <f t="shared" si="48"/>
        <v>五月女　皓 (3)</v>
      </c>
      <c r="N1069" t="str">
        <f t="shared" si="49"/>
        <v>ｻｵﾄﾒ ﾋｶﾙ</v>
      </c>
      <c r="O1069" t="str">
        <f t="shared" si="50"/>
        <v>SAOTOME Hikaru (06)</v>
      </c>
      <c r="P1069">
        <f>IFERROR(INDEX(リスト!$AE:$AE,MATCH($G1069,リスト!$AD:$AD,0)),"")</f>
        <v>21</v>
      </c>
      <c r="Q1069" t="str">
        <f>IFERROR(INDEX(リスト!$AH:$AH,MATCH($J1069,リスト!$AG:$AG,0)),"")</f>
        <v>JPN</v>
      </c>
      <c r="R1069" s="118" t="str">
        <f>IF($B1069="","",TEXT(RIGHT($E1069,6)*1000+COUNTIF($E$2:$E1069,$E1069),"000000000"))</f>
        <v>060109003</v>
      </c>
    </row>
    <row r="1070" spans="1:18" customFormat="1" x14ac:dyDescent="0.45">
      <c r="A1070" t="s">
        <v>465</v>
      </c>
      <c r="B1070">
        <v>1069</v>
      </c>
      <c r="C1070" t="s">
        <v>2470</v>
      </c>
      <c r="D1070" t="s">
        <v>2471</v>
      </c>
      <c r="E1070">
        <v>20060106</v>
      </c>
      <c r="F1070">
        <v>3</v>
      </c>
      <c r="G1070" t="s">
        <v>4989</v>
      </c>
      <c r="H1070" s="2" t="s">
        <v>2996</v>
      </c>
      <c r="I1070" t="s">
        <v>432</v>
      </c>
      <c r="J1070" t="s">
        <v>6497</v>
      </c>
      <c r="L1070">
        <f>IFERROR(INDEX(所属情報!$E:$E,MATCH(男子登録情報!A1070,所属情報!$A:$A,0)),"")</f>
        <v>492201</v>
      </c>
      <c r="M1070" t="str">
        <f t="shared" si="48"/>
        <v>村井　隆真 (3)</v>
      </c>
      <c r="N1070" t="str">
        <f t="shared" si="49"/>
        <v>ﾑﾗｲ ﾘｭｳﾏ</v>
      </c>
      <c r="O1070" t="str">
        <f t="shared" si="50"/>
        <v>MURAI Ryuma (06)</v>
      </c>
      <c r="P1070">
        <f>IFERROR(INDEX(リスト!$AE:$AE,MATCH($G1070,リスト!$AD:$AD,0)),"")</f>
        <v>25</v>
      </c>
      <c r="Q1070" t="str">
        <f>IFERROR(INDEX(リスト!$AH:$AH,MATCH($J1070,リスト!$AG:$AG,0)),"")</f>
        <v>JPN</v>
      </c>
      <c r="R1070" s="118" t="str">
        <f>IF($B1070="","",TEXT(RIGHT($E1070,6)*1000+COUNTIF($E$2:$E1070,$E1070),"000000000"))</f>
        <v>060106004</v>
      </c>
    </row>
    <row r="1071" spans="1:18" customFormat="1" x14ac:dyDescent="0.45">
      <c r="A1071" t="s">
        <v>465</v>
      </c>
      <c r="B1071">
        <v>1070</v>
      </c>
      <c r="C1071" t="s">
        <v>2472</v>
      </c>
      <c r="D1071" t="s">
        <v>2473</v>
      </c>
      <c r="E1071">
        <v>20050411</v>
      </c>
      <c r="F1071">
        <v>3</v>
      </c>
      <c r="G1071" t="s">
        <v>4976</v>
      </c>
      <c r="H1071" s="2" t="s">
        <v>37</v>
      </c>
      <c r="I1071" t="s">
        <v>109</v>
      </c>
      <c r="J1071" t="s">
        <v>6497</v>
      </c>
      <c r="L1071">
        <f>IFERROR(INDEX(所属情報!$E:$E,MATCH(男子登録情報!A1071,所属情報!$A:$A,0)),"")</f>
        <v>492201</v>
      </c>
      <c r="M1071" t="str">
        <f t="shared" si="48"/>
        <v>山田　瞬 (3)</v>
      </c>
      <c r="N1071" t="str">
        <f t="shared" si="49"/>
        <v>ﾔﾏﾀﾞ ｼｭﾝ</v>
      </c>
      <c r="O1071" t="str">
        <f t="shared" si="50"/>
        <v>YAMADA Shun (05)</v>
      </c>
      <c r="P1071">
        <f>IFERROR(INDEX(リスト!$AE:$AE,MATCH($G1071,リスト!$AD:$AD,0)),"")</f>
        <v>27</v>
      </c>
      <c r="Q1071" t="str">
        <f>IFERROR(INDEX(リスト!$AH:$AH,MATCH($J1071,リスト!$AG:$AG,0)),"")</f>
        <v>JPN</v>
      </c>
      <c r="R1071" s="118" t="str">
        <f>IF($B1071="","",TEXT(RIGHT($E1071,6)*1000+COUNTIF($E$2:$E1071,$E1071),"000000000"))</f>
        <v>050411003</v>
      </c>
    </row>
    <row r="1072" spans="1:18" customFormat="1" x14ac:dyDescent="0.45">
      <c r="A1072" t="s">
        <v>465</v>
      </c>
      <c r="B1072">
        <v>1071</v>
      </c>
      <c r="C1072" t="s">
        <v>2474</v>
      </c>
      <c r="D1072" t="s">
        <v>2475</v>
      </c>
      <c r="E1072">
        <v>20050418</v>
      </c>
      <c r="F1072">
        <v>3</v>
      </c>
      <c r="G1072" t="s">
        <v>4989</v>
      </c>
      <c r="H1072" s="2" t="s">
        <v>212</v>
      </c>
      <c r="I1072" t="s">
        <v>71</v>
      </c>
      <c r="J1072" t="s">
        <v>6497</v>
      </c>
      <c r="L1072">
        <f>IFERROR(INDEX(所属情報!$E:$E,MATCH(男子登録情報!A1072,所属情報!$A:$A,0)),"")</f>
        <v>492201</v>
      </c>
      <c r="M1072" t="str">
        <f t="shared" si="48"/>
        <v>臼井　創太 (3)</v>
      </c>
      <c r="N1072" t="str">
        <f t="shared" si="49"/>
        <v>ｳｽｲ ｿｳﾀ</v>
      </c>
      <c r="O1072" t="str">
        <f t="shared" si="50"/>
        <v>USUI Sota (05)</v>
      </c>
      <c r="P1072">
        <f>IFERROR(INDEX(リスト!$AE:$AE,MATCH($G1072,リスト!$AD:$AD,0)),"")</f>
        <v>25</v>
      </c>
      <c r="Q1072" t="str">
        <f>IFERROR(INDEX(リスト!$AH:$AH,MATCH($J1072,リスト!$AG:$AG,0)),"")</f>
        <v>JPN</v>
      </c>
      <c r="R1072" s="118" t="str">
        <f>IF($B1072="","",TEXT(RIGHT($E1072,6)*1000+COUNTIF($E$2:$E1072,$E1072),"000000000"))</f>
        <v>050418003</v>
      </c>
    </row>
    <row r="1073" spans="1:18" customFormat="1" x14ac:dyDescent="0.45">
      <c r="A1073" t="s">
        <v>465</v>
      </c>
      <c r="B1073">
        <v>1072</v>
      </c>
      <c r="C1073" t="s">
        <v>2476</v>
      </c>
      <c r="D1073" t="s">
        <v>2477</v>
      </c>
      <c r="E1073">
        <v>20060208</v>
      </c>
      <c r="F1073">
        <v>3</v>
      </c>
      <c r="G1073" t="s">
        <v>4975</v>
      </c>
      <c r="H1073" s="2" t="s">
        <v>115</v>
      </c>
      <c r="I1073" t="s">
        <v>201</v>
      </c>
      <c r="J1073" t="s">
        <v>6497</v>
      </c>
      <c r="L1073">
        <f>IFERROR(INDEX(所属情報!$E:$E,MATCH(男子登録情報!A1073,所属情報!$A:$A,0)),"")</f>
        <v>492201</v>
      </c>
      <c r="M1073" t="str">
        <f t="shared" si="48"/>
        <v>石井　喜人 (3)</v>
      </c>
      <c r="N1073" t="str">
        <f t="shared" si="49"/>
        <v>ｲｼｲ ﾊﾙﾄ</v>
      </c>
      <c r="O1073" t="str">
        <f t="shared" si="50"/>
        <v>ISHII Haruto (06)</v>
      </c>
      <c r="P1073">
        <f>IFERROR(INDEX(リスト!$AE:$AE,MATCH($G1073,リスト!$AD:$AD,0)),"")</f>
        <v>28</v>
      </c>
      <c r="Q1073" t="str">
        <f>IFERROR(INDEX(リスト!$AH:$AH,MATCH($J1073,リスト!$AG:$AG,0)),"")</f>
        <v>JPN</v>
      </c>
      <c r="R1073" s="118" t="str">
        <f>IF($B1073="","",TEXT(RIGHT($E1073,6)*1000+COUNTIF($E$2:$E1073,$E1073),"000000000"))</f>
        <v>060208002</v>
      </c>
    </row>
    <row r="1074" spans="1:18" customFormat="1" x14ac:dyDescent="0.45">
      <c r="A1074" t="s">
        <v>465</v>
      </c>
      <c r="B1074">
        <v>1073</v>
      </c>
      <c r="C1074" t="s">
        <v>2478</v>
      </c>
      <c r="D1074" t="s">
        <v>2479</v>
      </c>
      <c r="E1074">
        <v>20050621</v>
      </c>
      <c r="F1074">
        <v>3</v>
      </c>
      <c r="G1074" t="s">
        <v>4976</v>
      </c>
      <c r="H1074" s="2" t="s">
        <v>224</v>
      </c>
      <c r="I1074" t="s">
        <v>87</v>
      </c>
      <c r="J1074" t="s">
        <v>6497</v>
      </c>
      <c r="L1074">
        <f>IFERROR(INDEX(所属情報!$E:$E,MATCH(男子登録情報!A1074,所属情報!$A:$A,0)),"")</f>
        <v>492201</v>
      </c>
      <c r="M1074" t="str">
        <f t="shared" si="48"/>
        <v>井上　智貴 (3)</v>
      </c>
      <c r="N1074" t="str">
        <f t="shared" si="49"/>
        <v>ｲﾉｳｴ ﾄﾓｷ</v>
      </c>
      <c r="O1074" t="str">
        <f t="shared" si="50"/>
        <v>INOUE Tomoki (05)</v>
      </c>
      <c r="P1074">
        <f>IFERROR(INDEX(リスト!$AE:$AE,MATCH($G1074,リスト!$AD:$AD,0)),"")</f>
        <v>27</v>
      </c>
      <c r="Q1074" t="str">
        <f>IFERROR(INDEX(リスト!$AH:$AH,MATCH($J1074,リスト!$AG:$AG,0)),"")</f>
        <v>JPN</v>
      </c>
      <c r="R1074" s="118" t="str">
        <f>IF($B1074="","",TEXT(RIGHT($E1074,6)*1000+COUNTIF($E$2:$E1074,$E1074),"000000000"))</f>
        <v>050621001</v>
      </c>
    </row>
    <row r="1075" spans="1:18" customFormat="1" x14ac:dyDescent="0.45">
      <c r="A1075" t="s">
        <v>465</v>
      </c>
      <c r="B1075">
        <v>1074</v>
      </c>
      <c r="C1075" t="s">
        <v>4083</v>
      </c>
      <c r="D1075" t="s">
        <v>4084</v>
      </c>
      <c r="E1075">
        <v>20050408</v>
      </c>
      <c r="F1075">
        <v>3</v>
      </c>
      <c r="G1075" t="s">
        <v>4989</v>
      </c>
      <c r="H1075" s="2" t="s">
        <v>166</v>
      </c>
      <c r="I1075" t="s">
        <v>1916</v>
      </c>
      <c r="J1075" t="s">
        <v>6497</v>
      </c>
      <c r="L1075">
        <f>IFERROR(INDEX(所属情報!$E:$E,MATCH(男子登録情報!A1075,所属情報!$A:$A,0)),"")</f>
        <v>492201</v>
      </c>
      <c r="M1075" t="str">
        <f t="shared" si="48"/>
        <v>中川　敬貴 (3)</v>
      </c>
      <c r="N1075" t="str">
        <f t="shared" si="49"/>
        <v>ﾅｶｶﾞﾜ ｻﾄｷ</v>
      </c>
      <c r="O1075" t="str">
        <f t="shared" si="50"/>
        <v>NAKAGAWA Satoki (05)</v>
      </c>
      <c r="P1075">
        <f>IFERROR(INDEX(リスト!$AE:$AE,MATCH($G1075,リスト!$AD:$AD,0)),"")</f>
        <v>25</v>
      </c>
      <c r="Q1075" t="str">
        <f>IFERROR(INDEX(リスト!$AH:$AH,MATCH($J1075,リスト!$AG:$AG,0)),"")</f>
        <v>JPN</v>
      </c>
      <c r="R1075" s="118" t="str">
        <f>IF($B1075="","",TEXT(RIGHT($E1075,6)*1000+COUNTIF($E$2:$E1075,$E1075),"000000000"))</f>
        <v>050408003</v>
      </c>
    </row>
    <row r="1076" spans="1:18" customFormat="1" x14ac:dyDescent="0.45">
      <c r="A1076" t="s">
        <v>465</v>
      </c>
      <c r="B1076">
        <v>1075</v>
      </c>
      <c r="C1076" t="s">
        <v>5693</v>
      </c>
      <c r="D1076" t="s">
        <v>4085</v>
      </c>
      <c r="E1076">
        <v>20040519</v>
      </c>
      <c r="F1076">
        <v>4</v>
      </c>
      <c r="G1076" t="s">
        <v>4984</v>
      </c>
      <c r="H1076" s="2" t="s">
        <v>4829</v>
      </c>
      <c r="I1076" t="s">
        <v>201</v>
      </c>
      <c r="J1076" t="s">
        <v>6497</v>
      </c>
      <c r="L1076">
        <f>IFERROR(INDEX(所属情報!$E:$E,MATCH(男子登録情報!A1076,所属情報!$A:$A,0)),"")</f>
        <v>492201</v>
      </c>
      <c r="M1076" t="str">
        <f t="shared" si="48"/>
        <v>惠中　春斗 (4)</v>
      </c>
      <c r="N1076" t="str">
        <f t="shared" si="49"/>
        <v>ｴﾅｶ ﾊﾙﾄ</v>
      </c>
      <c r="O1076" t="str">
        <f t="shared" si="50"/>
        <v>ENAKA Haruto (04)</v>
      </c>
      <c r="P1076">
        <f>IFERROR(INDEX(リスト!$AE:$AE,MATCH($G1076,リスト!$AD:$AD,0)),"")</f>
        <v>49</v>
      </c>
      <c r="Q1076" t="str">
        <f>IFERROR(INDEX(リスト!$AH:$AH,MATCH($J1076,リスト!$AG:$AG,0)),"")</f>
        <v>JPN</v>
      </c>
      <c r="R1076" s="118" t="str">
        <f>IF($B1076="","",TEXT(RIGHT($E1076,6)*1000+COUNTIF($E$2:$E1076,$E1076),"000000000"))</f>
        <v>040519005</v>
      </c>
    </row>
    <row r="1077" spans="1:18" customFormat="1" x14ac:dyDescent="0.45">
      <c r="A1077" t="s">
        <v>465</v>
      </c>
      <c r="B1077">
        <v>1076</v>
      </c>
      <c r="C1077" t="s">
        <v>4086</v>
      </c>
      <c r="D1077" t="s">
        <v>4087</v>
      </c>
      <c r="E1077">
        <v>20060130</v>
      </c>
      <c r="F1077">
        <v>3</v>
      </c>
      <c r="G1077" t="s">
        <v>4989</v>
      </c>
      <c r="H1077" s="2" t="s">
        <v>159</v>
      </c>
      <c r="I1077" t="s">
        <v>476</v>
      </c>
      <c r="J1077" t="s">
        <v>6497</v>
      </c>
      <c r="L1077">
        <f>IFERROR(INDEX(所属情報!$E:$E,MATCH(男子登録情報!A1077,所属情報!$A:$A,0)),"")</f>
        <v>492201</v>
      </c>
      <c r="M1077" t="str">
        <f t="shared" si="48"/>
        <v>山下　蒼悟 (3)</v>
      </c>
      <c r="N1077" t="str">
        <f t="shared" si="49"/>
        <v>ﾔﾏｼﾀ ｿｳｺﾞ</v>
      </c>
      <c r="O1077" t="str">
        <f t="shared" si="50"/>
        <v>YAMASHITA Sogo (06)</v>
      </c>
      <c r="P1077">
        <f>IFERROR(INDEX(リスト!$AE:$AE,MATCH($G1077,リスト!$AD:$AD,0)),"")</f>
        <v>25</v>
      </c>
      <c r="Q1077" t="str">
        <f>IFERROR(INDEX(リスト!$AH:$AH,MATCH($J1077,リスト!$AG:$AG,0)),"")</f>
        <v>JPN</v>
      </c>
      <c r="R1077" s="118" t="str">
        <f>IF($B1077="","",TEXT(RIGHT($E1077,6)*1000+COUNTIF($E$2:$E1077,$E1077),"000000000"))</f>
        <v>060130002</v>
      </c>
    </row>
    <row r="1078" spans="1:18" customFormat="1" x14ac:dyDescent="0.45">
      <c r="A1078" t="s">
        <v>465</v>
      </c>
      <c r="B1078">
        <v>1077</v>
      </c>
      <c r="C1078" t="s">
        <v>4088</v>
      </c>
      <c r="D1078" t="s">
        <v>4089</v>
      </c>
      <c r="E1078">
        <v>20051201</v>
      </c>
      <c r="F1078">
        <v>3</v>
      </c>
      <c r="G1078" t="s">
        <v>4982</v>
      </c>
      <c r="H1078" s="2" t="s">
        <v>277</v>
      </c>
      <c r="I1078" t="s">
        <v>355</v>
      </c>
      <c r="J1078" t="s">
        <v>6497</v>
      </c>
      <c r="L1078">
        <f>IFERROR(INDEX(所属情報!$E:$E,MATCH(男子登録情報!A1078,所属情報!$A:$A,0)),"")</f>
        <v>492201</v>
      </c>
      <c r="M1078" t="str">
        <f t="shared" si="48"/>
        <v>西山　直翔 (3)</v>
      </c>
      <c r="N1078" t="str">
        <f t="shared" si="49"/>
        <v>ﾆｼﾔﾏ ﾅｵﾄ</v>
      </c>
      <c r="O1078" t="str">
        <f t="shared" si="50"/>
        <v>NISHIYAMA Naoto (05)</v>
      </c>
      <c r="P1078">
        <f>IFERROR(INDEX(リスト!$AE:$AE,MATCH($G1078,リスト!$AD:$AD,0)),"")</f>
        <v>26</v>
      </c>
      <c r="Q1078" t="str">
        <f>IFERROR(INDEX(リスト!$AH:$AH,MATCH($J1078,リスト!$AG:$AG,0)),"")</f>
        <v>JPN</v>
      </c>
      <c r="R1078" s="118" t="str">
        <f>IF($B1078="","",TEXT(RIGHT($E1078,6)*1000+COUNTIF($E$2:$E1078,$E1078),"000000000"))</f>
        <v>051201002</v>
      </c>
    </row>
    <row r="1079" spans="1:18" customFormat="1" x14ac:dyDescent="0.45">
      <c r="A1079" t="s">
        <v>465</v>
      </c>
      <c r="B1079">
        <v>1078</v>
      </c>
      <c r="C1079" t="s">
        <v>4090</v>
      </c>
      <c r="D1079" t="s">
        <v>4091</v>
      </c>
      <c r="E1079">
        <v>20060202</v>
      </c>
      <c r="F1079">
        <v>3</v>
      </c>
      <c r="G1079" t="s">
        <v>4989</v>
      </c>
      <c r="H1079" s="2" t="s">
        <v>237</v>
      </c>
      <c r="I1079" t="s">
        <v>4830</v>
      </c>
      <c r="J1079" t="s">
        <v>6497</v>
      </c>
      <c r="L1079">
        <f>IFERROR(INDEX(所属情報!$E:$E,MATCH(男子登録情報!A1079,所属情報!$A:$A,0)),"")</f>
        <v>492201</v>
      </c>
      <c r="M1079" t="str">
        <f t="shared" si="48"/>
        <v>中西　秀幸 (3)</v>
      </c>
      <c r="N1079" t="str">
        <f t="shared" si="49"/>
        <v>ﾅｶﾆｼ ﾋﾃﾞﾕｷ</v>
      </c>
      <c r="O1079" t="str">
        <f t="shared" si="50"/>
        <v>NAKANISHI Hideyuki (06)</v>
      </c>
      <c r="P1079">
        <f>IFERROR(INDEX(リスト!$AE:$AE,MATCH($G1079,リスト!$AD:$AD,0)),"")</f>
        <v>25</v>
      </c>
      <c r="Q1079" t="str">
        <f>IFERROR(INDEX(リスト!$AH:$AH,MATCH($J1079,リスト!$AG:$AG,0)),"")</f>
        <v>JPN</v>
      </c>
      <c r="R1079" s="118" t="str">
        <f>IF($B1079="","",TEXT(RIGHT($E1079,6)*1000+COUNTIF($E$2:$E1079,$E1079),"000000000"))</f>
        <v>060202003</v>
      </c>
    </row>
    <row r="1080" spans="1:18" customFormat="1" x14ac:dyDescent="0.45">
      <c r="A1080" t="s">
        <v>465</v>
      </c>
      <c r="B1080">
        <v>1079</v>
      </c>
      <c r="C1080" t="s">
        <v>4092</v>
      </c>
      <c r="D1080" t="s">
        <v>4093</v>
      </c>
      <c r="E1080">
        <v>20051111</v>
      </c>
      <c r="F1080">
        <v>3</v>
      </c>
      <c r="G1080" t="s">
        <v>4985</v>
      </c>
      <c r="H1080" s="2" t="s">
        <v>143</v>
      </c>
      <c r="I1080" t="s">
        <v>656</v>
      </c>
      <c r="J1080" t="s">
        <v>6497</v>
      </c>
      <c r="L1080">
        <f>IFERROR(INDEX(所属情報!$E:$E,MATCH(男子登録情報!A1080,所属情報!$A:$A,0)),"")</f>
        <v>492201</v>
      </c>
      <c r="M1080" t="str">
        <f t="shared" si="48"/>
        <v>鈴木　柊 (3)</v>
      </c>
      <c r="N1080" t="str">
        <f t="shared" si="49"/>
        <v>ｽｽﾞｷ ｼｭｳ</v>
      </c>
      <c r="O1080" t="str">
        <f t="shared" si="50"/>
        <v>SUZUKI Shu (05)</v>
      </c>
      <c r="P1080">
        <f>IFERROR(INDEX(リスト!$AE:$AE,MATCH($G1080,リスト!$AD:$AD,0)),"")</f>
        <v>22</v>
      </c>
      <c r="Q1080" t="str">
        <f>IFERROR(INDEX(リスト!$AH:$AH,MATCH($J1080,リスト!$AG:$AG,0)),"")</f>
        <v>JPN</v>
      </c>
      <c r="R1080" s="118" t="str">
        <f>IF($B1080="","",TEXT(RIGHT($E1080,6)*1000+COUNTIF($E$2:$E1080,$E1080),"000000000"))</f>
        <v>051111001</v>
      </c>
    </row>
    <row r="1081" spans="1:18" customFormat="1" x14ac:dyDescent="0.45">
      <c r="A1081" t="s">
        <v>465</v>
      </c>
      <c r="B1081">
        <v>1080</v>
      </c>
      <c r="C1081" t="s">
        <v>4094</v>
      </c>
      <c r="D1081" t="s">
        <v>4095</v>
      </c>
      <c r="E1081">
        <v>20050823</v>
      </c>
      <c r="F1081">
        <v>3</v>
      </c>
      <c r="G1081" t="s">
        <v>4990</v>
      </c>
      <c r="H1081" s="2" t="s">
        <v>687</v>
      </c>
      <c r="I1081" t="s">
        <v>4605</v>
      </c>
      <c r="J1081" t="s">
        <v>6497</v>
      </c>
      <c r="L1081">
        <f>IFERROR(INDEX(所属情報!$E:$E,MATCH(男子登録情報!A1081,所属情報!$A:$A,0)),"")</f>
        <v>492201</v>
      </c>
      <c r="M1081" t="str">
        <f t="shared" si="48"/>
        <v>岡野　璃大 (3)</v>
      </c>
      <c r="N1081" t="str">
        <f t="shared" si="49"/>
        <v>ｵｶﾉ ﾘｵ</v>
      </c>
      <c r="O1081" t="str">
        <f t="shared" si="50"/>
        <v>OKANO Rio (05)</v>
      </c>
      <c r="P1081">
        <f>IFERROR(INDEX(リスト!$AE:$AE,MATCH($G1081,リスト!$AD:$AD,0)),"")</f>
        <v>35</v>
      </c>
      <c r="Q1081" t="str">
        <f>IFERROR(INDEX(リスト!$AH:$AH,MATCH($J1081,リスト!$AG:$AG,0)),"")</f>
        <v>JPN</v>
      </c>
      <c r="R1081" s="118" t="str">
        <f>IF($B1081="","",TEXT(RIGHT($E1081,6)*1000+COUNTIF($E$2:$E1081,$E1081),"000000000"))</f>
        <v>050823001</v>
      </c>
    </row>
    <row r="1082" spans="1:18" customFormat="1" x14ac:dyDescent="0.45">
      <c r="A1082" t="s">
        <v>465</v>
      </c>
      <c r="B1082">
        <v>1081</v>
      </c>
      <c r="C1082" t="s">
        <v>4096</v>
      </c>
      <c r="D1082" t="s">
        <v>4097</v>
      </c>
      <c r="E1082">
        <v>20060113</v>
      </c>
      <c r="F1082">
        <v>3</v>
      </c>
      <c r="G1082" t="s">
        <v>4982</v>
      </c>
      <c r="H1082" s="2" t="s">
        <v>86</v>
      </c>
      <c r="I1082" t="s">
        <v>27</v>
      </c>
      <c r="J1082" t="s">
        <v>6497</v>
      </c>
      <c r="L1082">
        <f>IFERROR(INDEX(所属情報!$E:$E,MATCH(男子登録情報!A1082,所属情報!$A:$A,0)),"")</f>
        <v>492201</v>
      </c>
      <c r="M1082" t="str">
        <f t="shared" si="48"/>
        <v>前田　航太朗 (3)</v>
      </c>
      <c r="N1082" t="str">
        <f t="shared" si="49"/>
        <v>ﾏｴﾀﾞ ｺｳﾀﾛｳ</v>
      </c>
      <c r="O1082" t="str">
        <f t="shared" si="50"/>
        <v>MAEDA Kotaro (06)</v>
      </c>
      <c r="P1082">
        <f>IFERROR(INDEX(リスト!$AE:$AE,MATCH($G1082,リスト!$AD:$AD,0)),"")</f>
        <v>26</v>
      </c>
      <c r="Q1082" t="str">
        <f>IFERROR(INDEX(リスト!$AH:$AH,MATCH($J1082,リスト!$AG:$AG,0)),"")</f>
        <v>JPN</v>
      </c>
      <c r="R1082" s="118" t="str">
        <f>IF($B1082="","",TEXT(RIGHT($E1082,6)*1000+COUNTIF($E$2:$E1082,$E1082),"000000000"))</f>
        <v>060113002</v>
      </c>
    </row>
    <row r="1083" spans="1:18" customFormat="1" x14ac:dyDescent="0.45">
      <c r="A1083" t="s">
        <v>465</v>
      </c>
      <c r="B1083">
        <v>1082</v>
      </c>
      <c r="C1083" t="s">
        <v>4098</v>
      </c>
      <c r="D1083" t="s">
        <v>4099</v>
      </c>
      <c r="E1083">
        <v>20061212</v>
      </c>
      <c r="F1083">
        <v>2</v>
      </c>
      <c r="G1083" t="s">
        <v>4989</v>
      </c>
      <c r="H1083" s="2" t="s">
        <v>166</v>
      </c>
      <c r="I1083" t="s">
        <v>4652</v>
      </c>
      <c r="J1083" t="s">
        <v>6497</v>
      </c>
      <c r="L1083">
        <f>IFERROR(INDEX(所属情報!$E:$E,MATCH(男子登録情報!A1083,所属情報!$A:$A,0)),"")</f>
        <v>492201</v>
      </c>
      <c r="M1083" t="str">
        <f t="shared" si="48"/>
        <v>中川　貴心 (2)</v>
      </c>
      <c r="N1083" t="str">
        <f t="shared" si="49"/>
        <v>ﾅｶｶﾞﾜ ｷｼﾝ</v>
      </c>
      <c r="O1083" t="str">
        <f t="shared" si="50"/>
        <v>NAKAGAWA Kishin (06)</v>
      </c>
      <c r="P1083">
        <f>IFERROR(INDEX(リスト!$AE:$AE,MATCH($G1083,リスト!$AD:$AD,0)),"")</f>
        <v>25</v>
      </c>
      <c r="Q1083" t="str">
        <f>IFERROR(INDEX(リスト!$AH:$AH,MATCH($J1083,リスト!$AG:$AG,0)),"")</f>
        <v>JPN</v>
      </c>
      <c r="R1083" s="118" t="str">
        <f>IF($B1083="","",TEXT(RIGHT($E1083,6)*1000+COUNTIF($E$2:$E1083,$E1083),"000000000"))</f>
        <v>061212002</v>
      </c>
    </row>
    <row r="1084" spans="1:18" customFormat="1" x14ac:dyDescent="0.45">
      <c r="A1084" t="s">
        <v>465</v>
      </c>
      <c r="B1084">
        <v>1083</v>
      </c>
      <c r="C1084" t="s">
        <v>4100</v>
      </c>
      <c r="D1084" t="s">
        <v>4101</v>
      </c>
      <c r="E1084">
        <v>20060418</v>
      </c>
      <c r="F1084">
        <v>2</v>
      </c>
      <c r="G1084" t="s">
        <v>5119</v>
      </c>
      <c r="H1084" s="2" t="s">
        <v>2969</v>
      </c>
      <c r="I1084" t="s">
        <v>171</v>
      </c>
      <c r="J1084" t="s">
        <v>6497</v>
      </c>
      <c r="L1084">
        <f>IFERROR(INDEX(所属情報!$E:$E,MATCH(男子登録情報!A1084,所属情報!$A:$A,0)),"")</f>
        <v>492201</v>
      </c>
      <c r="M1084" t="str">
        <f t="shared" si="48"/>
        <v>赤尾　優斗 (2)</v>
      </c>
      <c r="N1084" t="str">
        <f t="shared" si="49"/>
        <v>ｱｶｵ ﾕｳﾄ</v>
      </c>
      <c r="O1084" t="str">
        <f t="shared" si="50"/>
        <v>AKAO Yuto (06)</v>
      </c>
      <c r="P1084">
        <f>IFERROR(INDEX(リスト!$AE:$AE,MATCH($G1084,リスト!$AD:$AD,0)),"")</f>
        <v>38</v>
      </c>
      <c r="Q1084" t="str">
        <f>IFERROR(INDEX(リスト!$AH:$AH,MATCH($J1084,リスト!$AG:$AG,0)),"")</f>
        <v>JPN</v>
      </c>
      <c r="R1084" s="118" t="str">
        <f>IF($B1084="","",TEXT(RIGHT($E1084,6)*1000+COUNTIF($E$2:$E1084,$E1084),"000000000"))</f>
        <v>060418004</v>
      </c>
    </row>
    <row r="1085" spans="1:18" customFormat="1" x14ac:dyDescent="0.45">
      <c r="A1085" t="s">
        <v>465</v>
      </c>
      <c r="B1085">
        <v>1084</v>
      </c>
      <c r="C1085" t="s">
        <v>4102</v>
      </c>
      <c r="D1085" t="s">
        <v>4103</v>
      </c>
      <c r="E1085">
        <v>20070204</v>
      </c>
      <c r="F1085">
        <v>2</v>
      </c>
      <c r="G1085" t="s">
        <v>4975</v>
      </c>
      <c r="H1085" s="2" t="s">
        <v>4831</v>
      </c>
      <c r="I1085" t="s">
        <v>4832</v>
      </c>
      <c r="J1085" t="s">
        <v>6497</v>
      </c>
      <c r="L1085">
        <f>IFERROR(INDEX(所属情報!$E:$E,MATCH(男子登録情報!A1085,所属情報!$A:$A,0)),"")</f>
        <v>492201</v>
      </c>
      <c r="M1085" t="str">
        <f t="shared" si="48"/>
        <v>秋岡　円 (2)</v>
      </c>
      <c r="N1085" t="str">
        <f t="shared" si="49"/>
        <v>ｱｷｵｶ ﾏﾙｲ</v>
      </c>
      <c r="O1085" t="str">
        <f t="shared" si="50"/>
        <v>AKIOKA Marui (07)</v>
      </c>
      <c r="P1085">
        <f>IFERROR(INDEX(リスト!$AE:$AE,MATCH($G1085,リスト!$AD:$AD,0)),"")</f>
        <v>28</v>
      </c>
      <c r="Q1085" t="str">
        <f>IFERROR(INDEX(リスト!$AH:$AH,MATCH($J1085,リスト!$AG:$AG,0)),"")</f>
        <v>JPN</v>
      </c>
      <c r="R1085" s="118" t="str">
        <f>IF($B1085="","",TEXT(RIGHT($E1085,6)*1000+COUNTIF($E$2:$E1085,$E1085),"000000000"))</f>
        <v>070204002</v>
      </c>
    </row>
    <row r="1086" spans="1:18" customFormat="1" x14ac:dyDescent="0.45">
      <c r="A1086" t="s">
        <v>465</v>
      </c>
      <c r="B1086">
        <v>1085</v>
      </c>
      <c r="C1086" t="s">
        <v>4104</v>
      </c>
      <c r="D1086" t="s">
        <v>4105</v>
      </c>
      <c r="E1086">
        <v>20060708</v>
      </c>
      <c r="F1086">
        <v>2</v>
      </c>
      <c r="G1086" t="s">
        <v>4975</v>
      </c>
      <c r="H1086" s="2" t="s">
        <v>4833</v>
      </c>
      <c r="I1086" t="s">
        <v>351</v>
      </c>
      <c r="J1086" t="s">
        <v>6497</v>
      </c>
      <c r="L1086">
        <f>IFERROR(INDEX(所属情報!$E:$E,MATCH(男子登録情報!A1086,所属情報!$A:$A,0)),"")</f>
        <v>492201</v>
      </c>
      <c r="M1086" t="str">
        <f t="shared" si="48"/>
        <v>足立　朱優 (2)</v>
      </c>
      <c r="N1086" t="str">
        <f t="shared" si="49"/>
        <v>ｱﾀﾞﾁ ｼｭｳﾔ</v>
      </c>
      <c r="O1086" t="str">
        <f t="shared" si="50"/>
        <v>ADATI Shuya (06)</v>
      </c>
      <c r="P1086">
        <f>IFERROR(INDEX(リスト!$AE:$AE,MATCH($G1086,リスト!$AD:$AD,0)),"")</f>
        <v>28</v>
      </c>
      <c r="Q1086" t="str">
        <f>IFERROR(INDEX(リスト!$AH:$AH,MATCH($J1086,リスト!$AG:$AG,0)),"")</f>
        <v>JPN</v>
      </c>
      <c r="R1086" s="118" t="str">
        <f>IF($B1086="","",TEXT(RIGHT($E1086,6)*1000+COUNTIF($E$2:$E1086,$E1086),"000000000"))</f>
        <v>060708001</v>
      </c>
    </row>
    <row r="1087" spans="1:18" customFormat="1" x14ac:dyDescent="0.45">
      <c r="A1087" t="s">
        <v>465</v>
      </c>
      <c r="B1087">
        <v>1086</v>
      </c>
      <c r="C1087" t="s">
        <v>4106</v>
      </c>
      <c r="D1087" t="s">
        <v>4107</v>
      </c>
      <c r="E1087">
        <v>20060921</v>
      </c>
      <c r="F1087">
        <v>2</v>
      </c>
      <c r="G1087" t="s">
        <v>4975</v>
      </c>
      <c r="H1087" s="2" t="s">
        <v>490</v>
      </c>
      <c r="I1087" t="s">
        <v>562</v>
      </c>
      <c r="J1087" t="s">
        <v>6497</v>
      </c>
      <c r="L1087">
        <f>IFERROR(INDEX(所属情報!$E:$E,MATCH(男子登録情報!A1087,所属情報!$A:$A,0)),"")</f>
        <v>492201</v>
      </c>
      <c r="M1087" t="str">
        <f t="shared" si="48"/>
        <v>中本　飛羽 (2)</v>
      </c>
      <c r="N1087" t="str">
        <f t="shared" si="49"/>
        <v>ﾅｶﾓﾄ ﾄﾜ</v>
      </c>
      <c r="O1087" t="str">
        <f t="shared" si="50"/>
        <v>NAKAMOTO Towa (06)</v>
      </c>
      <c r="P1087">
        <f>IFERROR(INDEX(リスト!$AE:$AE,MATCH($G1087,リスト!$AD:$AD,0)),"")</f>
        <v>28</v>
      </c>
      <c r="Q1087" t="str">
        <f>IFERROR(INDEX(リスト!$AH:$AH,MATCH($J1087,リスト!$AG:$AG,0)),"")</f>
        <v>JPN</v>
      </c>
      <c r="R1087" s="118" t="str">
        <f>IF($B1087="","",TEXT(RIGHT($E1087,6)*1000+COUNTIF($E$2:$E1087,$E1087),"000000000"))</f>
        <v>060921005</v>
      </c>
    </row>
    <row r="1088" spans="1:18" customFormat="1" x14ac:dyDescent="0.45">
      <c r="A1088" t="s">
        <v>465</v>
      </c>
      <c r="B1088">
        <v>1087</v>
      </c>
      <c r="C1088" t="s">
        <v>4108</v>
      </c>
      <c r="D1088" t="s">
        <v>4109</v>
      </c>
      <c r="E1088">
        <v>20060815</v>
      </c>
      <c r="F1088">
        <v>2</v>
      </c>
      <c r="G1088" t="s">
        <v>4989</v>
      </c>
      <c r="H1088" s="2" t="s">
        <v>68</v>
      </c>
      <c r="I1088" t="s">
        <v>178</v>
      </c>
      <c r="J1088" t="s">
        <v>6497</v>
      </c>
      <c r="L1088">
        <f>IFERROR(INDEX(所属情報!$E:$E,MATCH(男子登録情報!A1088,所属情報!$A:$A,0)),"")</f>
        <v>492201</v>
      </c>
      <c r="M1088" t="str">
        <f t="shared" si="48"/>
        <v>小谷　歩 (2)</v>
      </c>
      <c r="N1088" t="str">
        <f t="shared" si="49"/>
        <v>ｺﾀﾆ ｱﾕﾑ</v>
      </c>
      <c r="O1088" t="str">
        <f t="shared" si="50"/>
        <v>KOTANI Ayumu (06)</v>
      </c>
      <c r="P1088">
        <f>IFERROR(INDEX(リスト!$AE:$AE,MATCH($G1088,リスト!$AD:$AD,0)),"")</f>
        <v>25</v>
      </c>
      <c r="Q1088" t="str">
        <f>IFERROR(INDEX(リスト!$AH:$AH,MATCH($J1088,リスト!$AG:$AG,0)),"")</f>
        <v>JPN</v>
      </c>
      <c r="R1088" s="118" t="str">
        <f>IF($B1088="","",TEXT(RIGHT($E1088,6)*1000+COUNTIF($E$2:$E1088,$E1088),"000000000"))</f>
        <v>060815002</v>
      </c>
    </row>
    <row r="1089" spans="1:18" customFormat="1" x14ac:dyDescent="0.45">
      <c r="A1089" t="s">
        <v>465</v>
      </c>
      <c r="B1089">
        <v>1088</v>
      </c>
      <c r="C1089" t="s">
        <v>4110</v>
      </c>
      <c r="D1089" t="s">
        <v>4111</v>
      </c>
      <c r="E1089">
        <v>20061120</v>
      </c>
      <c r="F1089">
        <v>2</v>
      </c>
      <c r="G1089" t="s">
        <v>4982</v>
      </c>
      <c r="H1089" s="2" t="s">
        <v>747</v>
      </c>
      <c r="I1089" t="s">
        <v>163</v>
      </c>
      <c r="J1089" t="s">
        <v>6497</v>
      </c>
      <c r="L1089">
        <f>IFERROR(INDEX(所属情報!$E:$E,MATCH(男子登録情報!A1089,所属情報!$A:$A,0)),"")</f>
        <v>492201</v>
      </c>
      <c r="M1089" t="str">
        <f t="shared" si="48"/>
        <v>秦野　暁人 (2)</v>
      </c>
      <c r="N1089" t="str">
        <f t="shared" si="49"/>
        <v>ﾊﾀﾉ ｱｷﾄ</v>
      </c>
      <c r="O1089" t="str">
        <f t="shared" si="50"/>
        <v>HATANO Akito (06)</v>
      </c>
      <c r="P1089">
        <f>IFERROR(INDEX(リスト!$AE:$AE,MATCH($G1089,リスト!$AD:$AD,0)),"")</f>
        <v>26</v>
      </c>
      <c r="Q1089" t="str">
        <f>IFERROR(INDEX(リスト!$AH:$AH,MATCH($J1089,リスト!$AG:$AG,0)),"")</f>
        <v>JPN</v>
      </c>
      <c r="R1089" s="118" t="str">
        <f>IF($B1089="","",TEXT(RIGHT($E1089,6)*1000+COUNTIF($E$2:$E1089,$E1089),"000000000"))</f>
        <v>061120001</v>
      </c>
    </row>
    <row r="1090" spans="1:18" customFormat="1" x14ac:dyDescent="0.45">
      <c r="A1090" t="s">
        <v>465</v>
      </c>
      <c r="B1090">
        <v>1089</v>
      </c>
      <c r="C1090" t="s">
        <v>4112</v>
      </c>
      <c r="D1090" t="s">
        <v>4113</v>
      </c>
      <c r="E1090">
        <v>20070206</v>
      </c>
      <c r="F1090">
        <v>2</v>
      </c>
      <c r="G1090" t="s">
        <v>4982</v>
      </c>
      <c r="H1090" s="2" t="s">
        <v>220</v>
      </c>
      <c r="I1090" t="s">
        <v>414</v>
      </c>
      <c r="J1090" t="s">
        <v>6497</v>
      </c>
      <c r="L1090">
        <f>IFERROR(INDEX(所属情報!$E:$E,MATCH(男子登録情報!A1090,所属情報!$A:$A,0)),"")</f>
        <v>492201</v>
      </c>
      <c r="M1090" t="str">
        <f t="shared" si="48"/>
        <v>山本　隼大 (2)</v>
      </c>
      <c r="N1090" t="str">
        <f t="shared" si="49"/>
        <v>ﾔﾏﾓﾄ ｼｭﾝﾀ</v>
      </c>
      <c r="O1090" t="str">
        <f t="shared" si="50"/>
        <v>YAMAMOTO Shunta (07)</v>
      </c>
      <c r="P1090">
        <f>IFERROR(INDEX(リスト!$AE:$AE,MATCH($G1090,リスト!$AD:$AD,0)),"")</f>
        <v>26</v>
      </c>
      <c r="Q1090" t="str">
        <f>IFERROR(INDEX(リスト!$AH:$AH,MATCH($J1090,リスト!$AG:$AG,0)),"")</f>
        <v>JPN</v>
      </c>
      <c r="R1090" s="118" t="str">
        <f>IF($B1090="","",TEXT(RIGHT($E1090,6)*1000+COUNTIF($E$2:$E1090,$E1090),"000000000"))</f>
        <v>070206002</v>
      </c>
    </row>
    <row r="1091" spans="1:18" customFormat="1" x14ac:dyDescent="0.45">
      <c r="A1091" t="s">
        <v>465</v>
      </c>
      <c r="B1091">
        <v>1090</v>
      </c>
      <c r="C1091" t="s">
        <v>4114</v>
      </c>
      <c r="D1091" t="s">
        <v>4115</v>
      </c>
      <c r="E1091">
        <v>20060926</v>
      </c>
      <c r="F1091">
        <v>2</v>
      </c>
      <c r="G1091" t="s">
        <v>4982</v>
      </c>
      <c r="H1091" s="2" t="s">
        <v>328</v>
      </c>
      <c r="I1091" t="s">
        <v>562</v>
      </c>
      <c r="J1091" t="s">
        <v>6497</v>
      </c>
      <c r="L1091">
        <f>IFERROR(INDEX(所属情報!$E:$E,MATCH(男子登録情報!A1091,所属情報!$A:$A,0)),"")</f>
        <v>492201</v>
      </c>
      <c r="M1091" t="str">
        <f t="shared" ref="M1091:M1154" si="51">$C1091&amp;" "&amp;"("&amp;$F1091&amp;")"</f>
        <v>藤井　飛和 (2)</v>
      </c>
      <c r="N1091" t="str">
        <f t="shared" ref="N1091:N1154" si="52">$D1091</f>
        <v>ﾌｼﾞｲ ﾄﾜ</v>
      </c>
      <c r="O1091" t="str">
        <f t="shared" ref="O1091:O1154" si="53">$H1091&amp;" "&amp;$I1091&amp;" "&amp;"("&amp;MID($E1091,3,2)&amp;")"</f>
        <v>FUJII Towa (06)</v>
      </c>
      <c r="P1091">
        <f>IFERROR(INDEX(リスト!$AE:$AE,MATCH($G1091,リスト!$AD:$AD,0)),"")</f>
        <v>26</v>
      </c>
      <c r="Q1091" t="str">
        <f>IFERROR(INDEX(リスト!$AH:$AH,MATCH($J1091,リスト!$AG:$AG,0)),"")</f>
        <v>JPN</v>
      </c>
      <c r="R1091" s="118" t="str">
        <f>IF($B1091="","",TEXT(RIGHT($E1091,6)*1000+COUNTIF($E$2:$E1091,$E1091),"000000000"))</f>
        <v>060926001</v>
      </c>
    </row>
    <row r="1092" spans="1:18" customFormat="1" x14ac:dyDescent="0.45">
      <c r="A1092" t="s">
        <v>465</v>
      </c>
      <c r="B1092">
        <v>1091</v>
      </c>
      <c r="C1092" t="s">
        <v>4116</v>
      </c>
      <c r="D1092" t="s">
        <v>4117</v>
      </c>
      <c r="E1092">
        <v>20060606</v>
      </c>
      <c r="F1092">
        <v>2</v>
      </c>
      <c r="G1092" t="s">
        <v>4975</v>
      </c>
      <c r="H1092" s="2" t="s">
        <v>4834</v>
      </c>
      <c r="I1092" t="s">
        <v>1665</v>
      </c>
      <c r="J1092" t="s">
        <v>6497</v>
      </c>
      <c r="L1092">
        <f>IFERROR(INDEX(所属情報!$E:$E,MATCH(男子登録情報!A1092,所属情報!$A:$A,0)),"")</f>
        <v>492201</v>
      </c>
      <c r="M1092" t="str">
        <f t="shared" si="51"/>
        <v>船野　叶登 (2)</v>
      </c>
      <c r="N1092" t="str">
        <f t="shared" si="52"/>
        <v>ﾌﾈﾉ ｶﾅﾄ</v>
      </c>
      <c r="O1092" t="str">
        <f t="shared" si="53"/>
        <v>FUNENO Kanato (06)</v>
      </c>
      <c r="P1092">
        <f>IFERROR(INDEX(リスト!$AE:$AE,MATCH($G1092,リスト!$AD:$AD,0)),"")</f>
        <v>28</v>
      </c>
      <c r="Q1092" t="str">
        <f>IFERROR(INDEX(リスト!$AH:$AH,MATCH($J1092,リスト!$AG:$AG,0)),"")</f>
        <v>JPN</v>
      </c>
      <c r="R1092" s="118" t="str">
        <f>IF($B1092="","",TEXT(RIGHT($E1092,6)*1000+COUNTIF($E$2:$E1092,$E1092),"000000000"))</f>
        <v>060606005</v>
      </c>
    </row>
    <row r="1093" spans="1:18" customFormat="1" x14ac:dyDescent="0.45">
      <c r="A1093" t="s">
        <v>465</v>
      </c>
      <c r="B1093">
        <v>1092</v>
      </c>
      <c r="C1093" t="s">
        <v>5694</v>
      </c>
      <c r="D1093" t="s">
        <v>5695</v>
      </c>
      <c r="E1093">
        <v>20061112</v>
      </c>
      <c r="F1093">
        <v>2</v>
      </c>
      <c r="G1093" t="s">
        <v>4983</v>
      </c>
      <c r="H1093" s="2" t="s">
        <v>7128</v>
      </c>
      <c r="I1093" t="s">
        <v>7129</v>
      </c>
      <c r="J1093" t="s">
        <v>6497</v>
      </c>
      <c r="L1093">
        <f>IFERROR(INDEX(所属情報!$E:$E,MATCH(男子登録情報!A1093,所属情報!$A:$A,0)),"")</f>
        <v>492201</v>
      </c>
      <c r="M1093" t="str">
        <f t="shared" si="51"/>
        <v>丹下　照道 (2)</v>
      </c>
      <c r="N1093" t="str">
        <f t="shared" si="52"/>
        <v>ﾀﾝｹﾞ ｼｮｳﾄﾞｳ</v>
      </c>
      <c r="O1093" t="str">
        <f t="shared" si="53"/>
        <v>TANGE Shodo (06)</v>
      </c>
      <c r="P1093">
        <f>IFERROR(INDEX(リスト!$AE:$AE,MATCH($G1093,リスト!$AD:$AD,0)),"")</f>
        <v>23</v>
      </c>
      <c r="Q1093" t="str">
        <f>IFERROR(INDEX(リスト!$AH:$AH,MATCH($J1093,リスト!$AG:$AG,0)),"")</f>
        <v>JPN</v>
      </c>
      <c r="R1093" s="118" t="str">
        <f>IF($B1093="","",TEXT(RIGHT($E1093,6)*1000+COUNTIF($E$2:$E1093,$E1093),"000000000"))</f>
        <v>061112002</v>
      </c>
    </row>
    <row r="1094" spans="1:18" customFormat="1" x14ac:dyDescent="0.45">
      <c r="A1094" t="s">
        <v>465</v>
      </c>
      <c r="B1094">
        <v>1093</v>
      </c>
      <c r="C1094" t="s">
        <v>5696</v>
      </c>
      <c r="D1094" t="s">
        <v>5697</v>
      </c>
      <c r="E1094">
        <v>20060615</v>
      </c>
      <c r="F1094">
        <v>2</v>
      </c>
      <c r="G1094" t="s">
        <v>4989</v>
      </c>
      <c r="H1094" s="2" t="s">
        <v>7084</v>
      </c>
      <c r="I1094" t="s">
        <v>62</v>
      </c>
      <c r="J1094" t="s">
        <v>6497</v>
      </c>
      <c r="L1094">
        <f>IFERROR(INDEX(所属情報!$E:$E,MATCH(男子登録情報!A1094,所属情報!$A:$A,0)),"")</f>
        <v>492201</v>
      </c>
      <c r="M1094" t="str">
        <f t="shared" si="51"/>
        <v>今西　翔 (2)</v>
      </c>
      <c r="N1094" t="str">
        <f t="shared" si="52"/>
        <v>ｲﾏﾆｼ ｼｮｳ</v>
      </c>
      <c r="O1094" t="str">
        <f t="shared" si="53"/>
        <v>IMANISHI Sho (06)</v>
      </c>
      <c r="P1094">
        <f>IFERROR(INDEX(リスト!$AE:$AE,MATCH($G1094,リスト!$AD:$AD,0)),"")</f>
        <v>25</v>
      </c>
      <c r="Q1094" t="str">
        <f>IFERROR(INDEX(リスト!$AH:$AH,MATCH($J1094,リスト!$AG:$AG,0)),"")</f>
        <v>JPN</v>
      </c>
      <c r="R1094" s="118" t="str">
        <f>IF($B1094="","",TEXT(RIGHT($E1094,6)*1000+COUNTIF($E$2:$E1094,$E1094),"000000000"))</f>
        <v>060615004</v>
      </c>
    </row>
    <row r="1095" spans="1:18" customFormat="1" x14ac:dyDescent="0.45">
      <c r="A1095" t="s">
        <v>465</v>
      </c>
      <c r="B1095">
        <v>1094</v>
      </c>
      <c r="C1095" t="s">
        <v>5698</v>
      </c>
      <c r="D1095" t="s">
        <v>5699</v>
      </c>
      <c r="E1095">
        <v>20060901</v>
      </c>
      <c r="F1095">
        <v>2</v>
      </c>
      <c r="G1095" t="s">
        <v>4975</v>
      </c>
      <c r="H1095" s="2" t="s">
        <v>272</v>
      </c>
      <c r="I1095" t="s">
        <v>147</v>
      </c>
      <c r="J1095" t="s">
        <v>6497</v>
      </c>
      <c r="L1095">
        <f>IFERROR(INDEX(所属情報!$E:$E,MATCH(男子登録情報!A1095,所属情報!$A:$A,0)),"")</f>
        <v>492201</v>
      </c>
      <c r="M1095" t="str">
        <f t="shared" si="51"/>
        <v>橋本　一輝 (2)</v>
      </c>
      <c r="N1095" t="str">
        <f t="shared" si="52"/>
        <v>ﾊｼﾓﾄ ｲﾂｷ</v>
      </c>
      <c r="O1095" t="str">
        <f t="shared" si="53"/>
        <v>HASHIMOTO Itsuki (06)</v>
      </c>
      <c r="P1095">
        <f>IFERROR(INDEX(リスト!$AE:$AE,MATCH($G1095,リスト!$AD:$AD,0)),"")</f>
        <v>28</v>
      </c>
      <c r="Q1095" t="str">
        <f>IFERROR(INDEX(リスト!$AH:$AH,MATCH($J1095,リスト!$AG:$AG,0)),"")</f>
        <v>JPN</v>
      </c>
      <c r="R1095" s="118" t="str">
        <f>IF($B1095="","",TEXT(RIGHT($E1095,6)*1000+COUNTIF($E$2:$E1095,$E1095),"000000000"))</f>
        <v>060901002</v>
      </c>
    </row>
    <row r="1096" spans="1:18" customFormat="1" x14ac:dyDescent="0.45">
      <c r="A1096" t="s">
        <v>465</v>
      </c>
      <c r="B1096">
        <v>1095</v>
      </c>
      <c r="C1096" t="s">
        <v>5700</v>
      </c>
      <c r="D1096" t="s">
        <v>5701</v>
      </c>
      <c r="E1096">
        <v>20060319</v>
      </c>
      <c r="F1096">
        <v>2</v>
      </c>
      <c r="G1096" t="s">
        <v>4976</v>
      </c>
      <c r="H1096" s="2" t="s">
        <v>7046</v>
      </c>
      <c r="I1096" t="s">
        <v>6969</v>
      </c>
      <c r="J1096" t="s">
        <v>6497</v>
      </c>
      <c r="L1096">
        <f>IFERROR(INDEX(所属情報!$E:$E,MATCH(男子登録情報!A1096,所属情報!$A:$A,0)),"")</f>
        <v>492201</v>
      </c>
      <c r="M1096" t="str">
        <f t="shared" si="51"/>
        <v>小倉　凜隼 (2)</v>
      </c>
      <c r="N1096" t="str">
        <f t="shared" si="52"/>
        <v>ｵｸﾞﾗ ﾘﾝﾄ</v>
      </c>
      <c r="O1096" t="str">
        <f t="shared" si="53"/>
        <v>OGURA Rinto (06)</v>
      </c>
      <c r="P1096">
        <f>IFERROR(INDEX(リスト!$AE:$AE,MATCH($G1096,リスト!$AD:$AD,0)),"")</f>
        <v>27</v>
      </c>
      <c r="Q1096" t="str">
        <f>IFERROR(INDEX(リスト!$AH:$AH,MATCH($J1096,リスト!$AG:$AG,0)),"")</f>
        <v>JPN</v>
      </c>
      <c r="R1096" s="118" t="str">
        <f>IF($B1096="","",TEXT(RIGHT($E1096,6)*1000+COUNTIF($E$2:$E1096,$E1096),"000000000"))</f>
        <v>060319002</v>
      </c>
    </row>
    <row r="1097" spans="1:18" customFormat="1" x14ac:dyDescent="0.45">
      <c r="A1097" t="s">
        <v>465</v>
      </c>
      <c r="B1097">
        <v>1096</v>
      </c>
      <c r="C1097" t="s">
        <v>5702</v>
      </c>
      <c r="D1097" t="s">
        <v>5703</v>
      </c>
      <c r="E1097">
        <v>20060606</v>
      </c>
      <c r="F1097">
        <v>2</v>
      </c>
      <c r="G1097" t="s">
        <v>4989</v>
      </c>
      <c r="H1097" s="2" t="s">
        <v>37</v>
      </c>
      <c r="I1097" t="s">
        <v>27</v>
      </c>
      <c r="J1097" t="s">
        <v>6497</v>
      </c>
      <c r="L1097">
        <f>IFERROR(INDEX(所属情報!$E:$E,MATCH(男子登録情報!A1097,所属情報!$A:$A,0)),"")</f>
        <v>492201</v>
      </c>
      <c r="M1097" t="str">
        <f t="shared" si="51"/>
        <v>山田　胡太朗 (2)</v>
      </c>
      <c r="N1097" t="str">
        <f t="shared" si="52"/>
        <v>ﾔﾏﾀﾞ ｺﾀﾛｳ</v>
      </c>
      <c r="O1097" t="str">
        <f t="shared" si="53"/>
        <v>YAMADA Kotaro (06)</v>
      </c>
      <c r="P1097">
        <f>IFERROR(INDEX(リスト!$AE:$AE,MATCH($G1097,リスト!$AD:$AD,0)),"")</f>
        <v>25</v>
      </c>
      <c r="Q1097" t="str">
        <f>IFERROR(INDEX(リスト!$AH:$AH,MATCH($J1097,リスト!$AG:$AG,0)),"")</f>
        <v>JPN</v>
      </c>
      <c r="R1097" s="118" t="str">
        <f>IF($B1097="","",TEXT(RIGHT($E1097,6)*1000+COUNTIF($E$2:$E1097,$E1097),"000000000"))</f>
        <v>060606006</v>
      </c>
    </row>
    <row r="1098" spans="1:18" customFormat="1" x14ac:dyDescent="0.45">
      <c r="A1098" t="s">
        <v>465</v>
      </c>
      <c r="B1098">
        <v>1097</v>
      </c>
      <c r="C1098" t="s">
        <v>5704</v>
      </c>
      <c r="D1098" t="s">
        <v>5705</v>
      </c>
      <c r="E1098">
        <v>20070130</v>
      </c>
      <c r="F1098">
        <v>2</v>
      </c>
      <c r="G1098" t="s">
        <v>4990</v>
      </c>
      <c r="H1098" s="2" t="s">
        <v>102</v>
      </c>
      <c r="I1098" t="s">
        <v>2951</v>
      </c>
      <c r="J1098" t="s">
        <v>6497</v>
      </c>
      <c r="L1098">
        <f>IFERROR(INDEX(所属情報!$E:$E,MATCH(男子登録情報!A1098,所属情報!$A:$A,0)),"")</f>
        <v>492201</v>
      </c>
      <c r="M1098" t="str">
        <f t="shared" si="51"/>
        <v>中村　京志郎 (2)</v>
      </c>
      <c r="N1098" t="str">
        <f t="shared" si="52"/>
        <v>ﾅｶﾑﾗ ｷｮｳｼﾛｳ</v>
      </c>
      <c r="O1098" t="str">
        <f t="shared" si="53"/>
        <v>NAKAMURA Kyoshiro (07)</v>
      </c>
      <c r="P1098">
        <f>IFERROR(INDEX(リスト!$AE:$AE,MATCH($G1098,リスト!$AD:$AD,0)),"")</f>
        <v>35</v>
      </c>
      <c r="Q1098" t="str">
        <f>IFERROR(INDEX(リスト!$AH:$AH,MATCH($J1098,リスト!$AG:$AG,0)),"")</f>
        <v>JPN</v>
      </c>
      <c r="R1098" s="118" t="str">
        <f>IF($B1098="","",TEXT(RIGHT($E1098,6)*1000+COUNTIF($E$2:$E1098,$E1098),"000000000"))</f>
        <v>070130001</v>
      </c>
    </row>
    <row r="1099" spans="1:18" customFormat="1" x14ac:dyDescent="0.45">
      <c r="A1099" t="s">
        <v>465</v>
      </c>
      <c r="B1099">
        <v>1098</v>
      </c>
      <c r="C1099" t="s">
        <v>5706</v>
      </c>
      <c r="D1099" t="s">
        <v>5707</v>
      </c>
      <c r="E1099">
        <v>20060705</v>
      </c>
      <c r="F1099">
        <v>2</v>
      </c>
      <c r="G1099" t="s">
        <v>5199</v>
      </c>
      <c r="H1099" s="2" t="s">
        <v>2940</v>
      </c>
      <c r="I1099" t="s">
        <v>33</v>
      </c>
      <c r="J1099" t="s">
        <v>6497</v>
      </c>
      <c r="L1099">
        <f>IFERROR(INDEX(所属情報!$E:$E,MATCH(男子登録情報!A1099,所属情報!$A:$A,0)),"")</f>
        <v>492201</v>
      </c>
      <c r="M1099" t="str">
        <f t="shared" si="51"/>
        <v>白石　心 (2)</v>
      </c>
      <c r="N1099" t="str">
        <f t="shared" si="52"/>
        <v>ｼﾗｲｼ ｼﾝ</v>
      </c>
      <c r="O1099" t="str">
        <f t="shared" si="53"/>
        <v>SHIRAISHI Shin (06)</v>
      </c>
      <c r="P1099">
        <f>IFERROR(INDEX(リスト!$AE:$AE,MATCH($G1099,リスト!$AD:$AD,0)),"")</f>
        <v>39</v>
      </c>
      <c r="Q1099" t="str">
        <f>IFERROR(INDEX(リスト!$AH:$AH,MATCH($J1099,リスト!$AG:$AG,0)),"")</f>
        <v>JPN</v>
      </c>
      <c r="R1099" s="118" t="str">
        <f>IF($B1099="","",TEXT(RIGHT($E1099,6)*1000+COUNTIF($E$2:$E1099,$E1099),"000000000"))</f>
        <v>060705001</v>
      </c>
    </row>
    <row r="1100" spans="1:18" customFormat="1" x14ac:dyDescent="0.45">
      <c r="A1100" t="s">
        <v>465</v>
      </c>
      <c r="B1100">
        <v>1099</v>
      </c>
      <c r="C1100" t="s">
        <v>5708</v>
      </c>
      <c r="D1100" t="s">
        <v>5709</v>
      </c>
      <c r="E1100">
        <v>20050804</v>
      </c>
      <c r="F1100">
        <v>2</v>
      </c>
      <c r="G1100" t="s">
        <v>5270</v>
      </c>
      <c r="H1100" s="2" t="s">
        <v>7130</v>
      </c>
      <c r="I1100" t="s">
        <v>7131</v>
      </c>
      <c r="J1100" t="s">
        <v>6497</v>
      </c>
      <c r="L1100">
        <f>IFERROR(INDEX(所属情報!$E:$E,MATCH(男子登録情報!A1100,所属情報!$A:$A,0)),"")</f>
        <v>492201</v>
      </c>
      <c r="M1100" t="str">
        <f t="shared" si="51"/>
        <v>森島　晃英 (2)</v>
      </c>
      <c r="N1100" t="str">
        <f t="shared" si="52"/>
        <v>ﾓﾘｼﾏ ｺｳｴｲ</v>
      </c>
      <c r="O1100" t="str">
        <f t="shared" si="53"/>
        <v>MORISHIMA Kouei (05)</v>
      </c>
      <c r="P1100">
        <f>IFERROR(INDEX(リスト!$AE:$AE,MATCH($G1100,リスト!$AD:$AD,0)),"")</f>
        <v>43</v>
      </c>
      <c r="Q1100" t="str">
        <f>IFERROR(INDEX(リスト!$AH:$AH,MATCH($J1100,リスト!$AG:$AG,0)),"")</f>
        <v>JPN</v>
      </c>
      <c r="R1100" s="118" t="str">
        <f>IF($B1100="","",TEXT(RIGHT($E1100,6)*1000+COUNTIF($E$2:$E1100,$E1100),"000000000"))</f>
        <v>050804001</v>
      </c>
    </row>
    <row r="1101" spans="1:18" customFormat="1" x14ac:dyDescent="0.45">
      <c r="A1101" t="s">
        <v>465</v>
      </c>
      <c r="B1101">
        <v>1100</v>
      </c>
      <c r="C1101" t="s">
        <v>5710</v>
      </c>
      <c r="D1101" t="s">
        <v>5711</v>
      </c>
      <c r="E1101">
        <v>20060412</v>
      </c>
      <c r="F1101">
        <v>2</v>
      </c>
      <c r="G1101" t="s">
        <v>4982</v>
      </c>
      <c r="H1101" s="2" t="s">
        <v>3092</v>
      </c>
      <c r="I1101" t="s">
        <v>201</v>
      </c>
      <c r="J1101" t="s">
        <v>6497</v>
      </c>
      <c r="L1101">
        <f>IFERROR(INDEX(所属情報!$E:$E,MATCH(男子登録情報!A1101,所属情報!$A:$A,0)),"")</f>
        <v>492201</v>
      </c>
      <c r="M1101" t="str">
        <f t="shared" si="51"/>
        <v>岡崎　桜人 (2)</v>
      </c>
      <c r="N1101" t="str">
        <f t="shared" si="52"/>
        <v>ｵｶｻﾞｷ ﾊﾙﾄ</v>
      </c>
      <c r="O1101" t="str">
        <f t="shared" si="53"/>
        <v>OKAZAKI Haruto (06)</v>
      </c>
      <c r="P1101">
        <f>IFERROR(INDEX(リスト!$AE:$AE,MATCH($G1101,リスト!$AD:$AD,0)),"")</f>
        <v>26</v>
      </c>
      <c r="Q1101" t="str">
        <f>IFERROR(INDEX(リスト!$AH:$AH,MATCH($J1101,リスト!$AG:$AG,0)),"")</f>
        <v>JPN</v>
      </c>
      <c r="R1101" s="118" t="str">
        <f>IF($B1101="","",TEXT(RIGHT($E1101,6)*1000+COUNTIF($E$2:$E1101,$E1101),"000000000"))</f>
        <v>060412002</v>
      </c>
    </row>
    <row r="1102" spans="1:18" customFormat="1" x14ac:dyDescent="0.45">
      <c r="A1102" t="s">
        <v>465</v>
      </c>
      <c r="B1102">
        <v>1101</v>
      </c>
      <c r="C1102" t="s">
        <v>5712</v>
      </c>
      <c r="D1102" t="s">
        <v>5713</v>
      </c>
      <c r="E1102">
        <v>20070308</v>
      </c>
      <c r="F1102">
        <v>2</v>
      </c>
      <c r="G1102" t="s">
        <v>4985</v>
      </c>
      <c r="H1102" s="2" t="s">
        <v>24</v>
      </c>
      <c r="I1102" t="s">
        <v>222</v>
      </c>
      <c r="J1102" t="s">
        <v>6497</v>
      </c>
      <c r="L1102">
        <f>IFERROR(INDEX(所属情報!$E:$E,MATCH(男子登録情報!A1102,所属情報!$A:$A,0)),"")</f>
        <v>492201</v>
      </c>
      <c r="M1102" t="str">
        <f t="shared" si="51"/>
        <v>川上　昌汰 (2)</v>
      </c>
      <c r="N1102" t="str">
        <f t="shared" si="52"/>
        <v>ｶﾜｶﾐ ｼｮｳﾀ</v>
      </c>
      <c r="O1102" t="str">
        <f t="shared" si="53"/>
        <v>KAWAKAMI Shota (07)</v>
      </c>
      <c r="P1102">
        <f>IFERROR(INDEX(リスト!$AE:$AE,MATCH($G1102,リスト!$AD:$AD,0)),"")</f>
        <v>22</v>
      </c>
      <c r="Q1102" t="str">
        <f>IFERROR(INDEX(リスト!$AH:$AH,MATCH($J1102,リスト!$AG:$AG,0)),"")</f>
        <v>JPN</v>
      </c>
      <c r="R1102" s="118" t="str">
        <f>IF($B1102="","",TEXT(RIGHT($E1102,6)*1000+COUNTIF($E$2:$E1102,$E1102),"000000000"))</f>
        <v>070308001</v>
      </c>
    </row>
    <row r="1103" spans="1:18" customFormat="1" x14ac:dyDescent="0.45">
      <c r="A1103" t="s">
        <v>465</v>
      </c>
      <c r="B1103">
        <v>1102</v>
      </c>
      <c r="C1103" t="s">
        <v>5714</v>
      </c>
      <c r="D1103" t="s">
        <v>5715</v>
      </c>
      <c r="E1103">
        <v>20060809</v>
      </c>
      <c r="F1103">
        <v>2</v>
      </c>
      <c r="G1103" t="s">
        <v>5105</v>
      </c>
      <c r="H1103" s="2" t="s">
        <v>368</v>
      </c>
      <c r="I1103" t="s">
        <v>241</v>
      </c>
      <c r="J1103" t="s">
        <v>6497</v>
      </c>
      <c r="L1103">
        <f>IFERROR(INDEX(所属情報!$E:$E,MATCH(男子登録情報!A1103,所属情報!$A:$A,0)),"")</f>
        <v>492201</v>
      </c>
      <c r="M1103" t="str">
        <f t="shared" si="51"/>
        <v>奥村　琉仁 (2)</v>
      </c>
      <c r="N1103" t="str">
        <f t="shared" si="52"/>
        <v>ｵｸﾑﾗ ﾘｭｳﾄ</v>
      </c>
      <c r="O1103" t="str">
        <f t="shared" si="53"/>
        <v>OKUMURA Ryuto (06)</v>
      </c>
      <c r="P1103">
        <f>IFERROR(INDEX(リスト!$AE:$AE,MATCH($G1103,リスト!$AD:$AD,0)),"")</f>
        <v>24</v>
      </c>
      <c r="Q1103" t="str">
        <f>IFERROR(INDEX(リスト!$AH:$AH,MATCH($J1103,リスト!$AG:$AG,0)),"")</f>
        <v>JPN</v>
      </c>
      <c r="R1103" s="118" t="str">
        <f>IF($B1103="","",TEXT(RIGHT($E1103,6)*1000+COUNTIF($E$2:$E1103,$E1103),"000000000"))</f>
        <v>060809001</v>
      </c>
    </row>
    <row r="1104" spans="1:18" customFormat="1" x14ac:dyDescent="0.45">
      <c r="A1104" t="s">
        <v>465</v>
      </c>
      <c r="B1104">
        <v>1103</v>
      </c>
      <c r="C1104" t="s">
        <v>5716</v>
      </c>
      <c r="D1104" t="s">
        <v>5717</v>
      </c>
      <c r="E1104">
        <v>20070816</v>
      </c>
      <c r="F1104">
        <v>1</v>
      </c>
      <c r="G1104" t="s">
        <v>4980</v>
      </c>
      <c r="H1104" s="2" t="s">
        <v>7132</v>
      </c>
      <c r="I1104" t="s">
        <v>7133</v>
      </c>
      <c r="J1104" t="s">
        <v>6497</v>
      </c>
      <c r="L1104">
        <f>IFERROR(INDEX(所属情報!$E:$E,MATCH(男子登録情報!A1104,所属情報!$A:$A,0)),"")</f>
        <v>492201</v>
      </c>
      <c r="M1104" t="str">
        <f t="shared" si="51"/>
        <v>松場　授 (1)</v>
      </c>
      <c r="N1104" t="str">
        <f t="shared" si="52"/>
        <v>ﾏﾂﾊﾞ ｻｽﾞｸ</v>
      </c>
      <c r="O1104" t="str">
        <f t="shared" si="53"/>
        <v>MATSUBA Sazuku (07)</v>
      </c>
      <c r="P1104">
        <f>IFERROR(INDEX(リスト!$AE:$AE,MATCH($G1104,リスト!$AD:$AD,0)),"")</f>
        <v>33</v>
      </c>
      <c r="Q1104" t="str">
        <f>IFERROR(INDEX(リスト!$AH:$AH,MATCH($J1104,リスト!$AG:$AG,0)),"")</f>
        <v>JPN</v>
      </c>
      <c r="R1104" s="118" t="str">
        <f>IF($B1104="","",TEXT(RIGHT($E1104,6)*1000+COUNTIF($E$2:$E1104,$E1104),"000000000"))</f>
        <v>070816001</v>
      </c>
    </row>
    <row r="1105" spans="1:18" customFormat="1" x14ac:dyDescent="0.45">
      <c r="A1105" t="s">
        <v>465</v>
      </c>
      <c r="B1105">
        <v>1104</v>
      </c>
      <c r="C1105" t="s">
        <v>5718</v>
      </c>
      <c r="D1105" t="s">
        <v>5719</v>
      </c>
      <c r="E1105">
        <v>20071111</v>
      </c>
      <c r="F1105">
        <v>1</v>
      </c>
      <c r="G1105" t="s">
        <v>4982</v>
      </c>
      <c r="H1105" s="2" t="s">
        <v>1862</v>
      </c>
      <c r="I1105" t="s">
        <v>270</v>
      </c>
      <c r="J1105" t="s">
        <v>6497</v>
      </c>
      <c r="L1105">
        <f>IFERROR(INDEX(所属情報!$E:$E,MATCH(男子登録情報!A1105,所属情報!$A:$A,0)),"")</f>
        <v>492201</v>
      </c>
      <c r="M1105" t="str">
        <f t="shared" si="51"/>
        <v>仲田　裕貴 (1)</v>
      </c>
      <c r="N1105" t="str">
        <f t="shared" si="52"/>
        <v>ﾅｶﾀﾞ ﾋﾛｷ</v>
      </c>
      <c r="O1105" t="str">
        <f t="shared" si="53"/>
        <v>NAKADA Hiroki (07)</v>
      </c>
      <c r="P1105">
        <f>IFERROR(INDEX(リスト!$AE:$AE,MATCH($G1105,リスト!$AD:$AD,0)),"")</f>
        <v>26</v>
      </c>
      <c r="Q1105" t="str">
        <f>IFERROR(INDEX(リスト!$AH:$AH,MATCH($J1105,リスト!$AG:$AG,0)),"")</f>
        <v>JPN</v>
      </c>
      <c r="R1105" s="118" t="str">
        <f>IF($B1105="","",TEXT(RIGHT($E1105,6)*1000+COUNTIF($E$2:$E1105,$E1105),"000000000"))</f>
        <v>071111001</v>
      </c>
    </row>
    <row r="1106" spans="1:18" customFormat="1" x14ac:dyDescent="0.45">
      <c r="A1106" t="s">
        <v>465</v>
      </c>
      <c r="B1106">
        <v>1105</v>
      </c>
      <c r="C1106" t="s">
        <v>5720</v>
      </c>
      <c r="D1106" t="s">
        <v>5721</v>
      </c>
      <c r="E1106">
        <v>20070524</v>
      </c>
      <c r="F1106">
        <v>1</v>
      </c>
      <c r="G1106" t="s">
        <v>4982</v>
      </c>
      <c r="H1106" s="2" t="s">
        <v>7134</v>
      </c>
      <c r="I1106" t="s">
        <v>27</v>
      </c>
      <c r="J1106" t="s">
        <v>6497</v>
      </c>
      <c r="L1106">
        <f>IFERROR(INDEX(所属情報!$E:$E,MATCH(男子登録情報!A1106,所属情報!$A:$A,0)),"")</f>
        <v>492201</v>
      </c>
      <c r="M1106" t="str">
        <f t="shared" si="51"/>
        <v>矢野　功太郎 (1)</v>
      </c>
      <c r="N1106" t="str">
        <f t="shared" si="52"/>
        <v>ﾔﾉ ｺｳﾀﾛｳ</v>
      </c>
      <c r="O1106" t="str">
        <f t="shared" si="53"/>
        <v>YANO Kotaro (07)</v>
      </c>
      <c r="P1106">
        <f>IFERROR(INDEX(リスト!$AE:$AE,MATCH($G1106,リスト!$AD:$AD,0)),"")</f>
        <v>26</v>
      </c>
      <c r="Q1106" t="str">
        <f>IFERROR(INDEX(リスト!$AH:$AH,MATCH($J1106,リスト!$AG:$AG,0)),"")</f>
        <v>JPN</v>
      </c>
      <c r="R1106" s="118" t="str">
        <f>IF($B1106="","",TEXT(RIGHT($E1106,6)*1000+COUNTIF($E$2:$E1106,$E1106),"000000000"))</f>
        <v>070524001</v>
      </c>
    </row>
    <row r="1107" spans="1:18" customFormat="1" x14ac:dyDescent="0.45">
      <c r="A1107" t="s">
        <v>465</v>
      </c>
      <c r="B1107">
        <v>1106</v>
      </c>
      <c r="C1107" t="s">
        <v>5722</v>
      </c>
      <c r="D1107" t="s">
        <v>5723</v>
      </c>
      <c r="E1107">
        <v>20070405</v>
      </c>
      <c r="F1107">
        <v>1</v>
      </c>
      <c r="G1107" t="s">
        <v>4978</v>
      </c>
      <c r="H1107" s="2" t="s">
        <v>7135</v>
      </c>
      <c r="I1107" t="s">
        <v>7136</v>
      </c>
      <c r="J1107" t="s">
        <v>6497</v>
      </c>
      <c r="L1107">
        <f>IFERROR(INDEX(所属情報!$E:$E,MATCH(男子登録情報!A1107,所属情報!$A:$A,0)),"")</f>
        <v>492201</v>
      </c>
      <c r="M1107" t="str">
        <f t="shared" si="51"/>
        <v>京瀧　丈典 (1)</v>
      </c>
      <c r="N1107" t="str">
        <f t="shared" si="52"/>
        <v>ｷｮｳﾀｷ ｼﾞｮｳｽｹ</v>
      </c>
      <c r="O1107" t="str">
        <f t="shared" si="53"/>
        <v>KYOTAKI Josuke (07)</v>
      </c>
      <c r="P1107">
        <f>IFERROR(INDEX(リスト!$AE:$AE,MATCH($G1107,リスト!$AD:$AD,0)),"")</f>
        <v>30</v>
      </c>
      <c r="Q1107" t="str">
        <f>IFERROR(INDEX(リスト!$AH:$AH,MATCH($J1107,リスト!$AG:$AG,0)),"")</f>
        <v>JPN</v>
      </c>
      <c r="R1107" s="118" t="str">
        <f>IF($B1107="","",TEXT(RIGHT($E1107,6)*1000+COUNTIF($E$2:$E1107,$E1107),"000000000"))</f>
        <v>070405001</v>
      </c>
    </row>
    <row r="1108" spans="1:18" customFormat="1" x14ac:dyDescent="0.45">
      <c r="A1108" t="s">
        <v>465</v>
      </c>
      <c r="B1108">
        <v>1107</v>
      </c>
      <c r="C1108" t="s">
        <v>5724</v>
      </c>
      <c r="D1108" t="s">
        <v>5725</v>
      </c>
      <c r="E1108">
        <v>20070811</v>
      </c>
      <c r="F1108">
        <v>1</v>
      </c>
      <c r="G1108" t="s">
        <v>4982</v>
      </c>
      <c r="H1108" s="2" t="s">
        <v>810</v>
      </c>
      <c r="I1108" t="s">
        <v>7137</v>
      </c>
      <c r="J1108" t="s">
        <v>6497</v>
      </c>
      <c r="L1108">
        <f>IFERROR(INDEX(所属情報!$E:$E,MATCH(男子登録情報!A1108,所属情報!$A:$A,0)),"")</f>
        <v>492201</v>
      </c>
      <c r="M1108" t="str">
        <f t="shared" si="51"/>
        <v>中瀬　来 (1)</v>
      </c>
      <c r="N1108" t="str">
        <f t="shared" si="52"/>
        <v>ﾅｶｾ ﾗｲ</v>
      </c>
      <c r="O1108" t="str">
        <f t="shared" si="53"/>
        <v>NAKASE Rai (07)</v>
      </c>
      <c r="P1108">
        <f>IFERROR(INDEX(リスト!$AE:$AE,MATCH($G1108,リスト!$AD:$AD,0)),"")</f>
        <v>26</v>
      </c>
      <c r="Q1108" t="str">
        <f>IFERROR(INDEX(リスト!$AH:$AH,MATCH($J1108,リスト!$AG:$AG,0)),"")</f>
        <v>JPN</v>
      </c>
      <c r="R1108" s="118" t="str">
        <f>IF($B1108="","",TEXT(RIGHT($E1108,6)*1000+COUNTIF($E$2:$E1108,$E1108),"000000000"))</f>
        <v>070811001</v>
      </c>
    </row>
    <row r="1109" spans="1:18" customFormat="1" x14ac:dyDescent="0.45">
      <c r="A1109" t="s">
        <v>465</v>
      </c>
      <c r="B1109">
        <v>1108</v>
      </c>
      <c r="C1109" t="s">
        <v>5726</v>
      </c>
      <c r="D1109" t="s">
        <v>5727</v>
      </c>
      <c r="E1109">
        <v>20080123</v>
      </c>
      <c r="F1109">
        <v>1</v>
      </c>
      <c r="G1109" t="s">
        <v>4982</v>
      </c>
      <c r="H1109" s="2" t="s">
        <v>89</v>
      </c>
      <c r="I1109" t="s">
        <v>4684</v>
      </c>
      <c r="J1109" t="s">
        <v>6497</v>
      </c>
      <c r="L1109">
        <f>IFERROR(INDEX(所属情報!$E:$E,MATCH(男子登録情報!A1109,所属情報!$A:$A,0)),"")</f>
        <v>492201</v>
      </c>
      <c r="M1109" t="str">
        <f t="shared" si="51"/>
        <v>浜田　瞬 (1)</v>
      </c>
      <c r="N1109" t="str">
        <f t="shared" si="52"/>
        <v>ﾊﾏﾀﾞ ﾄｷ</v>
      </c>
      <c r="O1109" t="str">
        <f t="shared" si="53"/>
        <v>HAMADA Toki (08)</v>
      </c>
      <c r="P1109">
        <f>IFERROR(INDEX(リスト!$AE:$AE,MATCH($G1109,リスト!$AD:$AD,0)),"")</f>
        <v>26</v>
      </c>
      <c r="Q1109" t="str">
        <f>IFERROR(INDEX(リスト!$AH:$AH,MATCH($J1109,リスト!$AG:$AG,0)),"")</f>
        <v>JPN</v>
      </c>
      <c r="R1109" s="118" t="str">
        <f>IF($B1109="","",TEXT(RIGHT($E1109,6)*1000+COUNTIF($E$2:$E1109,$E1109),"000000000"))</f>
        <v>080123001</v>
      </c>
    </row>
    <row r="1110" spans="1:18" customFormat="1" x14ac:dyDescent="0.45">
      <c r="A1110" t="s">
        <v>465</v>
      </c>
      <c r="B1110">
        <v>1109</v>
      </c>
      <c r="C1110" t="s">
        <v>5728</v>
      </c>
      <c r="D1110" t="s">
        <v>5729</v>
      </c>
      <c r="E1110">
        <v>20071229</v>
      </c>
      <c r="F1110">
        <v>1</v>
      </c>
      <c r="G1110" t="s">
        <v>4976</v>
      </c>
      <c r="H1110" s="2" t="s">
        <v>63</v>
      </c>
      <c r="I1110" t="s">
        <v>4645</v>
      </c>
      <c r="J1110" t="s">
        <v>6497</v>
      </c>
      <c r="L1110">
        <f>IFERROR(INDEX(所属情報!$E:$E,MATCH(男子登録情報!A1110,所属情報!$A:$A,0)),"")</f>
        <v>492201</v>
      </c>
      <c r="M1110" t="str">
        <f t="shared" si="51"/>
        <v>松本　昌泰 (1)</v>
      </c>
      <c r="N1110" t="str">
        <f t="shared" si="52"/>
        <v>ﾏﾂﾓﾄ ﾏｻﾔｽ</v>
      </c>
      <c r="O1110" t="str">
        <f t="shared" si="53"/>
        <v>MATSUMOTO Masayasu (07)</v>
      </c>
      <c r="P1110">
        <f>IFERROR(INDEX(リスト!$AE:$AE,MATCH($G1110,リスト!$AD:$AD,0)),"")</f>
        <v>27</v>
      </c>
      <c r="Q1110" t="str">
        <f>IFERROR(INDEX(リスト!$AH:$AH,MATCH($J1110,リスト!$AG:$AG,0)),"")</f>
        <v>JPN</v>
      </c>
      <c r="R1110" s="118" t="str">
        <f>IF($B1110="","",TEXT(RIGHT($E1110,6)*1000+COUNTIF($E$2:$E1110,$E1110),"000000000"))</f>
        <v>071229001</v>
      </c>
    </row>
    <row r="1111" spans="1:18" customFormat="1" x14ac:dyDescent="0.45">
      <c r="A1111" t="s">
        <v>465</v>
      </c>
      <c r="B1111">
        <v>1110</v>
      </c>
      <c r="C1111" t="s">
        <v>5730</v>
      </c>
      <c r="D1111" t="s">
        <v>5731</v>
      </c>
      <c r="E1111">
        <v>20071129</v>
      </c>
      <c r="F1111">
        <v>1</v>
      </c>
      <c r="G1111" t="s">
        <v>4985</v>
      </c>
      <c r="H1111" s="2" t="s">
        <v>7138</v>
      </c>
      <c r="I1111" t="s">
        <v>4749</v>
      </c>
      <c r="J1111" t="s">
        <v>6497</v>
      </c>
      <c r="L1111">
        <f>IFERROR(INDEX(所属情報!$E:$E,MATCH(男子登録情報!A1111,所属情報!$A:$A,0)),"")</f>
        <v>492201</v>
      </c>
      <c r="M1111" t="str">
        <f t="shared" si="51"/>
        <v>栗田　暖士 (1)</v>
      </c>
      <c r="N1111" t="str">
        <f t="shared" si="52"/>
        <v>ｸﾘﾀ ｵﾄ</v>
      </c>
      <c r="O1111" t="str">
        <f t="shared" si="53"/>
        <v>KURITA Oto (07)</v>
      </c>
      <c r="P1111">
        <f>IFERROR(INDEX(リスト!$AE:$AE,MATCH($G1111,リスト!$AD:$AD,0)),"")</f>
        <v>22</v>
      </c>
      <c r="Q1111" t="str">
        <f>IFERROR(INDEX(リスト!$AH:$AH,MATCH($J1111,リスト!$AG:$AG,0)),"")</f>
        <v>JPN</v>
      </c>
      <c r="R1111" s="118" t="str">
        <f>IF($B1111="","",TEXT(RIGHT($E1111,6)*1000+COUNTIF($E$2:$E1111,$E1111),"000000000"))</f>
        <v>071129001</v>
      </c>
    </row>
    <row r="1112" spans="1:18" customFormat="1" x14ac:dyDescent="0.45">
      <c r="A1112" t="s">
        <v>465</v>
      </c>
      <c r="B1112">
        <v>1111</v>
      </c>
      <c r="C1112" t="s">
        <v>5732</v>
      </c>
      <c r="D1112" t="s">
        <v>5733</v>
      </c>
      <c r="E1112">
        <v>20071115</v>
      </c>
      <c r="F1112">
        <v>1</v>
      </c>
      <c r="G1112" t="s">
        <v>5031</v>
      </c>
      <c r="H1112" s="2" t="s">
        <v>63</v>
      </c>
      <c r="I1112" t="s">
        <v>7139</v>
      </c>
      <c r="J1112" t="s">
        <v>6497</v>
      </c>
      <c r="L1112">
        <f>IFERROR(INDEX(所属情報!$E:$E,MATCH(男子登録情報!A1112,所属情報!$A:$A,0)),"")</f>
        <v>492201</v>
      </c>
      <c r="M1112" t="str">
        <f t="shared" si="51"/>
        <v>松本　知征 (1)</v>
      </c>
      <c r="N1112" t="str">
        <f t="shared" si="52"/>
        <v>ﾏﾂﾓﾄ ﾁｾｲ</v>
      </c>
      <c r="O1112" t="str">
        <f t="shared" si="53"/>
        <v>MATSUMOTO Chisei (07)</v>
      </c>
      <c r="P1112">
        <f>IFERROR(INDEX(リスト!$AE:$AE,MATCH($G1112,リスト!$AD:$AD,0)),"")</f>
        <v>37</v>
      </c>
      <c r="Q1112" t="str">
        <f>IFERROR(INDEX(リスト!$AH:$AH,MATCH($J1112,リスト!$AG:$AG,0)),"")</f>
        <v>JPN</v>
      </c>
      <c r="R1112" s="118" t="str">
        <f>IF($B1112="","",TEXT(RIGHT($E1112,6)*1000+COUNTIF($E$2:$E1112,$E1112),"000000000"))</f>
        <v>071115001</v>
      </c>
    </row>
    <row r="1113" spans="1:18" customFormat="1" x14ac:dyDescent="0.45">
      <c r="A1113" t="s">
        <v>465</v>
      </c>
      <c r="B1113">
        <v>1112</v>
      </c>
      <c r="C1113" t="s">
        <v>5734</v>
      </c>
      <c r="D1113" t="s">
        <v>5735</v>
      </c>
      <c r="E1113">
        <v>20071224</v>
      </c>
      <c r="F1113">
        <v>1</v>
      </c>
      <c r="G1113" t="s">
        <v>5105</v>
      </c>
      <c r="H1113" s="2" t="s">
        <v>100</v>
      </c>
      <c r="I1113" t="s">
        <v>319</v>
      </c>
      <c r="J1113" t="s">
        <v>6497</v>
      </c>
      <c r="L1113">
        <f>IFERROR(INDEX(所属情報!$E:$E,MATCH(男子登録情報!A1113,所属情報!$A:$A,0)),"")</f>
        <v>492201</v>
      </c>
      <c r="M1113" t="str">
        <f t="shared" si="51"/>
        <v>田中　麻尋 (1)</v>
      </c>
      <c r="N1113" t="str">
        <f t="shared" si="52"/>
        <v>ﾀﾅｶ ﾏﾋﾛ</v>
      </c>
      <c r="O1113" t="str">
        <f t="shared" si="53"/>
        <v>TANAKA Mahiro (07)</v>
      </c>
      <c r="P1113">
        <f>IFERROR(INDEX(リスト!$AE:$AE,MATCH($G1113,リスト!$AD:$AD,0)),"")</f>
        <v>24</v>
      </c>
      <c r="Q1113" t="str">
        <f>IFERROR(INDEX(リスト!$AH:$AH,MATCH($J1113,リスト!$AG:$AG,0)),"")</f>
        <v>JPN</v>
      </c>
      <c r="R1113" s="118" t="str">
        <f>IF($B1113="","",TEXT(RIGHT($E1113,6)*1000+COUNTIF($E$2:$E1113,$E1113),"000000000"))</f>
        <v>071224001</v>
      </c>
    </row>
    <row r="1114" spans="1:18" customFormat="1" x14ac:dyDescent="0.45">
      <c r="A1114" t="s">
        <v>465</v>
      </c>
      <c r="B1114">
        <v>1113</v>
      </c>
      <c r="C1114" t="s">
        <v>5736</v>
      </c>
      <c r="D1114" t="s">
        <v>5737</v>
      </c>
      <c r="E1114">
        <v>20080106</v>
      </c>
      <c r="F1114">
        <v>1</v>
      </c>
      <c r="G1114" t="s">
        <v>5031</v>
      </c>
      <c r="H1114" s="2" t="s">
        <v>7140</v>
      </c>
      <c r="I1114" t="s">
        <v>74</v>
      </c>
      <c r="J1114" t="s">
        <v>6497</v>
      </c>
      <c r="L1114">
        <f>IFERROR(INDEX(所属情報!$E:$E,MATCH(男子登録情報!A1114,所属情報!$A:$A,0)),"")</f>
        <v>492201</v>
      </c>
      <c r="M1114" t="str">
        <f t="shared" si="51"/>
        <v>串田　佑介 (1)</v>
      </c>
      <c r="N1114" t="str">
        <f t="shared" si="52"/>
        <v>ｸｼﾀﾞ ﾕｳｽｹ</v>
      </c>
      <c r="O1114" t="str">
        <f t="shared" si="53"/>
        <v>KUSHIDA Yusuke (08)</v>
      </c>
      <c r="P1114">
        <f>IFERROR(INDEX(リスト!$AE:$AE,MATCH($G1114,リスト!$AD:$AD,0)),"")</f>
        <v>37</v>
      </c>
      <c r="Q1114" t="str">
        <f>IFERROR(INDEX(リスト!$AH:$AH,MATCH($J1114,リスト!$AG:$AG,0)),"")</f>
        <v>JPN</v>
      </c>
      <c r="R1114" s="118" t="str">
        <f>IF($B1114="","",TEXT(RIGHT($E1114,6)*1000+COUNTIF($E$2:$E1114,$E1114),"000000000"))</f>
        <v>080106001</v>
      </c>
    </row>
    <row r="1115" spans="1:18" customFormat="1" x14ac:dyDescent="0.45">
      <c r="A1115" t="s">
        <v>465</v>
      </c>
      <c r="B1115">
        <v>1114</v>
      </c>
      <c r="C1115" t="s">
        <v>5738</v>
      </c>
      <c r="D1115" t="s">
        <v>5739</v>
      </c>
      <c r="E1115">
        <v>20070608</v>
      </c>
      <c r="F1115">
        <v>1</v>
      </c>
      <c r="G1115" t="s">
        <v>4975</v>
      </c>
      <c r="H1115" s="2" t="s">
        <v>3059</v>
      </c>
      <c r="I1115" t="s">
        <v>7141</v>
      </c>
      <c r="J1115" t="s">
        <v>6497</v>
      </c>
      <c r="L1115">
        <f>IFERROR(INDEX(所属情報!$E:$E,MATCH(男子登録情報!A1115,所属情報!$A:$A,0)),"")</f>
        <v>492201</v>
      </c>
      <c r="M1115" t="str">
        <f t="shared" si="51"/>
        <v>野村　成龍 (1)</v>
      </c>
      <c r="N1115" t="str">
        <f t="shared" si="52"/>
        <v>ﾉﾑﾗ ｾｲﾘｭｳ</v>
      </c>
      <c r="O1115" t="str">
        <f t="shared" si="53"/>
        <v>NOMURA Seiryu (07)</v>
      </c>
      <c r="P1115">
        <f>IFERROR(INDEX(リスト!$AE:$AE,MATCH($G1115,リスト!$AD:$AD,0)),"")</f>
        <v>28</v>
      </c>
      <c r="Q1115" t="str">
        <f>IFERROR(INDEX(リスト!$AH:$AH,MATCH($J1115,リスト!$AG:$AG,0)),"")</f>
        <v>JPN</v>
      </c>
      <c r="R1115" s="118" t="str">
        <f>IF($B1115="","",TEXT(RIGHT($E1115,6)*1000+COUNTIF($E$2:$E1115,$E1115),"000000000"))</f>
        <v>070608001</v>
      </c>
    </row>
    <row r="1116" spans="1:18" customFormat="1" x14ac:dyDescent="0.45">
      <c r="A1116" t="s">
        <v>493</v>
      </c>
      <c r="B1116">
        <v>1115</v>
      </c>
      <c r="C1116" t="s">
        <v>750</v>
      </c>
      <c r="D1116" t="s">
        <v>751</v>
      </c>
      <c r="E1116">
        <v>20020806</v>
      </c>
      <c r="F1116">
        <v>6</v>
      </c>
      <c r="G1116" t="s">
        <v>4976</v>
      </c>
      <c r="H1116" s="2" t="s">
        <v>189</v>
      </c>
      <c r="I1116" t="s">
        <v>306</v>
      </c>
      <c r="J1116" t="s">
        <v>6497</v>
      </c>
      <c r="L1116">
        <f>IFERROR(INDEX(所属情報!$E:$E,MATCH(男子登録情報!A1116,所属情報!$A:$A,0)),"")</f>
        <v>490051</v>
      </c>
      <c r="M1116" t="str">
        <f t="shared" si="51"/>
        <v>菊池　太賀 (6)</v>
      </c>
      <c r="N1116" t="str">
        <f t="shared" si="52"/>
        <v>ｷｸﾁ ﾀｲｶﾞ</v>
      </c>
      <c r="O1116" t="str">
        <f t="shared" si="53"/>
        <v>KIKUCHI Taiga (02)</v>
      </c>
      <c r="P1116">
        <f>IFERROR(INDEX(リスト!$AE:$AE,MATCH($G1116,リスト!$AD:$AD,0)),"")</f>
        <v>27</v>
      </c>
      <c r="Q1116" t="str">
        <f>IFERROR(INDEX(リスト!$AH:$AH,MATCH($J1116,リスト!$AG:$AG,0)),"")</f>
        <v>JPN</v>
      </c>
      <c r="R1116" s="118" t="str">
        <f>IF($B1116="","",TEXT(RIGHT($E1116,6)*1000+COUNTIF($E$2:$E1116,$E1116),"000000000"))</f>
        <v>020806001</v>
      </c>
    </row>
    <row r="1117" spans="1:18" customFormat="1" x14ac:dyDescent="0.45">
      <c r="A1117" t="s">
        <v>493</v>
      </c>
      <c r="B1117">
        <v>1116</v>
      </c>
      <c r="C1117" t="s">
        <v>752</v>
      </c>
      <c r="D1117" t="s">
        <v>753</v>
      </c>
      <c r="E1117">
        <v>20020919</v>
      </c>
      <c r="F1117" t="s">
        <v>381</v>
      </c>
      <c r="G1117" t="s">
        <v>4976</v>
      </c>
      <c r="H1117" s="2" t="s">
        <v>339</v>
      </c>
      <c r="I1117" t="s">
        <v>270</v>
      </c>
      <c r="J1117" t="s">
        <v>6497</v>
      </c>
      <c r="L1117">
        <f>IFERROR(INDEX(所属情報!$E:$E,MATCH(男子登録情報!A1117,所属情報!$A:$A,0)),"")</f>
        <v>490051</v>
      </c>
      <c r="M1117" t="str">
        <f t="shared" si="51"/>
        <v>武田　博樹 (M2)</v>
      </c>
      <c r="N1117" t="str">
        <f t="shared" si="52"/>
        <v>ﾀｹﾀﾞ ﾋﾛｷ</v>
      </c>
      <c r="O1117" t="str">
        <f t="shared" si="53"/>
        <v>TAKEDA Hiroki (02)</v>
      </c>
      <c r="P1117">
        <f>IFERROR(INDEX(リスト!$AE:$AE,MATCH($G1117,リスト!$AD:$AD,0)),"")</f>
        <v>27</v>
      </c>
      <c r="Q1117" t="str">
        <f>IFERROR(INDEX(リスト!$AH:$AH,MATCH($J1117,リスト!$AG:$AG,0)),"")</f>
        <v>JPN</v>
      </c>
      <c r="R1117" s="118" t="str">
        <f>IF($B1117="","",TEXT(RIGHT($E1117,6)*1000+COUNTIF($E$2:$E1117,$E1117),"000000000"))</f>
        <v>020919002</v>
      </c>
    </row>
    <row r="1118" spans="1:18" customFormat="1" x14ac:dyDescent="0.45">
      <c r="A1118" t="s">
        <v>493</v>
      </c>
      <c r="B1118">
        <v>1117</v>
      </c>
      <c r="C1118" t="s">
        <v>754</v>
      </c>
      <c r="D1118" t="s">
        <v>755</v>
      </c>
      <c r="E1118">
        <v>20010805</v>
      </c>
      <c r="F1118" t="s">
        <v>381</v>
      </c>
      <c r="G1118" t="s">
        <v>4976</v>
      </c>
      <c r="H1118" s="2" t="s">
        <v>591</v>
      </c>
      <c r="I1118" t="s">
        <v>270</v>
      </c>
      <c r="J1118" t="s">
        <v>6497</v>
      </c>
      <c r="L1118">
        <f>IFERROR(INDEX(所属情報!$E:$E,MATCH(男子登録情報!A1118,所属情報!$A:$A,0)),"")</f>
        <v>490051</v>
      </c>
      <c r="M1118" t="str">
        <f t="shared" si="51"/>
        <v>沖田　啓紀 (M2)</v>
      </c>
      <c r="N1118" t="str">
        <f t="shared" si="52"/>
        <v>ｵｷﾀ ﾋﾛｷ</v>
      </c>
      <c r="O1118" t="str">
        <f t="shared" si="53"/>
        <v>OKITA Hiroki (01)</v>
      </c>
      <c r="P1118">
        <f>IFERROR(INDEX(リスト!$AE:$AE,MATCH($G1118,リスト!$AD:$AD,0)),"")</f>
        <v>27</v>
      </c>
      <c r="Q1118" t="str">
        <f>IFERROR(INDEX(リスト!$AH:$AH,MATCH($J1118,リスト!$AG:$AG,0)),"")</f>
        <v>JPN</v>
      </c>
      <c r="R1118" s="118" t="str">
        <f>IF($B1118="","",TEXT(RIGHT($E1118,6)*1000+COUNTIF($E$2:$E1118,$E1118),"000000000"))</f>
        <v>010805001</v>
      </c>
    </row>
    <row r="1119" spans="1:18" customFormat="1" x14ac:dyDescent="0.45">
      <c r="A1119" t="s">
        <v>493</v>
      </c>
      <c r="B1119">
        <v>1118</v>
      </c>
      <c r="C1119" t="s">
        <v>756</v>
      </c>
      <c r="D1119" t="s">
        <v>757</v>
      </c>
      <c r="E1119">
        <v>20020407</v>
      </c>
      <c r="F1119" t="s">
        <v>381</v>
      </c>
      <c r="G1119" t="s">
        <v>4975</v>
      </c>
      <c r="H1119" s="2" t="s">
        <v>293</v>
      </c>
      <c r="I1119" t="s">
        <v>758</v>
      </c>
      <c r="J1119" t="s">
        <v>6497</v>
      </c>
      <c r="L1119">
        <f>IFERROR(INDEX(所属情報!$E:$E,MATCH(男子登録情報!A1119,所属情報!$A:$A,0)),"")</f>
        <v>490051</v>
      </c>
      <c r="M1119" t="str">
        <f t="shared" si="51"/>
        <v>尾田　晴風 (M2)</v>
      </c>
      <c r="N1119" t="str">
        <f t="shared" si="52"/>
        <v>ｵﾀﾞ ﾊﾔｶ</v>
      </c>
      <c r="O1119" t="str">
        <f t="shared" si="53"/>
        <v>ODA Hayaka (02)</v>
      </c>
      <c r="P1119">
        <f>IFERROR(INDEX(リスト!$AE:$AE,MATCH($G1119,リスト!$AD:$AD,0)),"")</f>
        <v>28</v>
      </c>
      <c r="Q1119" t="str">
        <f>IFERROR(INDEX(リスト!$AH:$AH,MATCH($J1119,リスト!$AG:$AG,0)),"")</f>
        <v>JPN</v>
      </c>
      <c r="R1119" s="118" t="str">
        <f>IF($B1119="","",TEXT(RIGHT($E1119,6)*1000+COUNTIF($E$2:$E1119,$E1119),"000000000"))</f>
        <v>020407001</v>
      </c>
    </row>
    <row r="1120" spans="1:18" customFormat="1" x14ac:dyDescent="0.45">
      <c r="A1120" t="s">
        <v>493</v>
      </c>
      <c r="B1120">
        <v>1119</v>
      </c>
      <c r="C1120" t="s">
        <v>759</v>
      </c>
      <c r="D1120" t="s">
        <v>760</v>
      </c>
      <c r="E1120">
        <v>20020730</v>
      </c>
      <c r="F1120" t="s">
        <v>381</v>
      </c>
      <c r="G1120" t="s">
        <v>4975</v>
      </c>
      <c r="H1120" s="2" t="s">
        <v>290</v>
      </c>
      <c r="I1120" t="s">
        <v>446</v>
      </c>
      <c r="J1120" t="s">
        <v>6497</v>
      </c>
      <c r="L1120">
        <f>IFERROR(INDEX(所属情報!$E:$E,MATCH(男子登録情報!A1120,所属情報!$A:$A,0)),"")</f>
        <v>490051</v>
      </c>
      <c r="M1120" t="str">
        <f t="shared" si="51"/>
        <v>辻本　駿葵 (M2)</v>
      </c>
      <c r="N1120" t="str">
        <f t="shared" si="52"/>
        <v>ﾂｼﾞﾓﾄ ｼｭﾝｷ</v>
      </c>
      <c r="O1120" t="str">
        <f t="shared" si="53"/>
        <v>TSUJIMOTO Shunki (02)</v>
      </c>
      <c r="P1120">
        <f>IFERROR(INDEX(リスト!$AE:$AE,MATCH($G1120,リスト!$AD:$AD,0)),"")</f>
        <v>28</v>
      </c>
      <c r="Q1120" t="str">
        <f>IFERROR(INDEX(リスト!$AH:$AH,MATCH($J1120,リスト!$AG:$AG,0)),"")</f>
        <v>JPN</v>
      </c>
      <c r="R1120" s="118" t="str">
        <f>IF($B1120="","",TEXT(RIGHT($E1120,6)*1000+COUNTIF($E$2:$E1120,$E1120),"000000000"))</f>
        <v>020730001</v>
      </c>
    </row>
    <row r="1121" spans="1:18" customFormat="1" x14ac:dyDescent="0.45">
      <c r="A1121" t="s">
        <v>493</v>
      </c>
      <c r="B1121">
        <v>1120</v>
      </c>
      <c r="C1121" t="s">
        <v>795</v>
      </c>
      <c r="D1121" t="s">
        <v>796</v>
      </c>
      <c r="E1121">
        <v>20021225</v>
      </c>
      <c r="F1121" t="s">
        <v>381</v>
      </c>
      <c r="G1121" t="s">
        <v>4976</v>
      </c>
      <c r="H1121" s="2" t="s">
        <v>352</v>
      </c>
      <c r="I1121" t="s">
        <v>169</v>
      </c>
      <c r="J1121" t="s">
        <v>6497</v>
      </c>
      <c r="L1121">
        <f>IFERROR(INDEX(所属情報!$E:$E,MATCH(男子登録情報!A1121,所属情報!$A:$A,0)),"")</f>
        <v>490051</v>
      </c>
      <c r="M1121" t="str">
        <f t="shared" si="51"/>
        <v>川井　流星 (M2)</v>
      </c>
      <c r="N1121" t="str">
        <f t="shared" si="52"/>
        <v>ｶﾜｲ ﾘｭｳｾｲ</v>
      </c>
      <c r="O1121" t="str">
        <f t="shared" si="53"/>
        <v>KAWAI Ryusei (02)</v>
      </c>
      <c r="P1121">
        <f>IFERROR(INDEX(リスト!$AE:$AE,MATCH($G1121,リスト!$AD:$AD,0)),"")</f>
        <v>27</v>
      </c>
      <c r="Q1121" t="str">
        <f>IFERROR(INDEX(リスト!$AH:$AH,MATCH($J1121,リスト!$AG:$AG,0)),"")</f>
        <v>JPN</v>
      </c>
      <c r="R1121" s="118" t="str">
        <f>IF($B1121="","",TEXT(RIGHT($E1121,6)*1000+COUNTIF($E$2:$E1121,$E1121),"000000000"))</f>
        <v>021225001</v>
      </c>
    </row>
    <row r="1122" spans="1:18" customFormat="1" x14ac:dyDescent="0.45">
      <c r="A1122" t="s">
        <v>493</v>
      </c>
      <c r="B1122">
        <v>1121</v>
      </c>
      <c r="C1122" t="s">
        <v>797</v>
      </c>
      <c r="D1122" t="s">
        <v>798</v>
      </c>
      <c r="E1122">
        <v>20020415</v>
      </c>
      <c r="F1122" t="s">
        <v>381</v>
      </c>
      <c r="G1122" t="s">
        <v>4976</v>
      </c>
      <c r="H1122" s="2" t="s">
        <v>799</v>
      </c>
      <c r="I1122" t="s">
        <v>62</v>
      </c>
      <c r="J1122" t="s">
        <v>6497</v>
      </c>
      <c r="L1122">
        <f>IFERROR(INDEX(所属情報!$E:$E,MATCH(男子登録情報!A1122,所属情報!$A:$A,0)),"")</f>
        <v>490051</v>
      </c>
      <c r="M1122" t="str">
        <f t="shared" si="51"/>
        <v>小南　翔 (M2)</v>
      </c>
      <c r="N1122" t="str">
        <f t="shared" si="52"/>
        <v>ｺﾐﾅﾐ ｼｮｳ</v>
      </c>
      <c r="O1122" t="str">
        <f t="shared" si="53"/>
        <v>KOMINAMI Sho (02)</v>
      </c>
      <c r="P1122">
        <f>IFERROR(INDEX(リスト!$AE:$AE,MATCH($G1122,リスト!$AD:$AD,0)),"")</f>
        <v>27</v>
      </c>
      <c r="Q1122" t="str">
        <f>IFERROR(INDEX(リスト!$AH:$AH,MATCH($J1122,リスト!$AG:$AG,0)),"")</f>
        <v>JPN</v>
      </c>
      <c r="R1122" s="118" t="str">
        <f>IF($B1122="","",TEXT(RIGHT($E1122,6)*1000+COUNTIF($E$2:$E1122,$E1122),"000000000"))</f>
        <v>020415001</v>
      </c>
    </row>
    <row r="1123" spans="1:18" customFormat="1" x14ac:dyDescent="0.45">
      <c r="A1123" t="s">
        <v>493</v>
      </c>
      <c r="B1123">
        <v>1122</v>
      </c>
      <c r="C1123" t="s">
        <v>800</v>
      </c>
      <c r="D1123" t="s">
        <v>801</v>
      </c>
      <c r="E1123">
        <v>20020806</v>
      </c>
      <c r="F1123" t="s">
        <v>381</v>
      </c>
      <c r="G1123" t="s">
        <v>4977</v>
      </c>
      <c r="H1123" s="2" t="s">
        <v>191</v>
      </c>
      <c r="I1123" t="s">
        <v>97</v>
      </c>
      <c r="J1123" t="s">
        <v>6497</v>
      </c>
      <c r="L1123">
        <f>IFERROR(INDEX(所属情報!$E:$E,MATCH(男子登録情報!A1123,所属情報!$A:$A,0)),"")</f>
        <v>490051</v>
      </c>
      <c r="M1123" t="str">
        <f t="shared" si="51"/>
        <v>河本　琉希 (M2)</v>
      </c>
      <c r="N1123" t="str">
        <f t="shared" si="52"/>
        <v>ｶﾜﾓﾄ ﾘｭｳｷ</v>
      </c>
      <c r="O1123" t="str">
        <f t="shared" si="53"/>
        <v>KAWAMOTO Ryuki (02)</v>
      </c>
      <c r="P1123">
        <f>IFERROR(INDEX(リスト!$AE:$AE,MATCH($G1123,リスト!$AD:$AD,0)),"")</f>
        <v>34</v>
      </c>
      <c r="Q1123" t="str">
        <f>IFERROR(INDEX(リスト!$AH:$AH,MATCH($J1123,リスト!$AG:$AG,0)),"")</f>
        <v>JPN</v>
      </c>
      <c r="R1123" s="118" t="str">
        <f>IF($B1123="","",TEXT(RIGHT($E1123,6)*1000+COUNTIF($E$2:$E1123,$E1123),"000000000"))</f>
        <v>020806002</v>
      </c>
    </row>
    <row r="1124" spans="1:18" customFormat="1" x14ac:dyDescent="0.45">
      <c r="A1124" t="s">
        <v>493</v>
      </c>
      <c r="B1124">
        <v>1123</v>
      </c>
      <c r="C1124" t="s">
        <v>1622</v>
      </c>
      <c r="D1124" t="s">
        <v>1623</v>
      </c>
      <c r="E1124">
        <v>20011121</v>
      </c>
      <c r="F1124" t="s">
        <v>381</v>
      </c>
      <c r="G1124" t="s">
        <v>4976</v>
      </c>
      <c r="H1124" s="2" t="s">
        <v>50</v>
      </c>
      <c r="I1124" t="s">
        <v>228</v>
      </c>
      <c r="J1124" t="s">
        <v>6497</v>
      </c>
      <c r="L1124">
        <f>IFERROR(INDEX(所属情報!$E:$E,MATCH(男子登録情報!A1124,所属情報!$A:$A,0)),"")</f>
        <v>490051</v>
      </c>
      <c r="M1124" t="str">
        <f t="shared" si="51"/>
        <v>屋宜　峻輔 (M2)</v>
      </c>
      <c r="N1124" t="str">
        <f t="shared" si="52"/>
        <v>ﾔｷﾞ ｼｭﾝｽｹ</v>
      </c>
      <c r="O1124" t="str">
        <f t="shared" si="53"/>
        <v>YAGI Shunsuke (01)</v>
      </c>
      <c r="P1124">
        <f>IFERROR(INDEX(リスト!$AE:$AE,MATCH($G1124,リスト!$AD:$AD,0)),"")</f>
        <v>27</v>
      </c>
      <c r="Q1124" t="str">
        <f>IFERROR(INDEX(リスト!$AH:$AH,MATCH($J1124,リスト!$AG:$AG,0)),"")</f>
        <v>JPN</v>
      </c>
      <c r="R1124" s="118" t="str">
        <f>IF($B1124="","",TEXT(RIGHT($E1124,6)*1000+COUNTIF($E$2:$E1124,$E1124),"000000000"))</f>
        <v>011121001</v>
      </c>
    </row>
    <row r="1125" spans="1:18" customFormat="1" x14ac:dyDescent="0.45">
      <c r="A1125" t="s">
        <v>493</v>
      </c>
      <c r="B1125">
        <v>1124</v>
      </c>
      <c r="C1125" t="s">
        <v>2382</v>
      </c>
      <c r="D1125" t="s">
        <v>2383</v>
      </c>
      <c r="E1125">
        <v>20021021</v>
      </c>
      <c r="F1125" t="s">
        <v>381</v>
      </c>
      <c r="G1125" t="s">
        <v>4976</v>
      </c>
      <c r="H1125" s="2" t="s">
        <v>411</v>
      </c>
      <c r="I1125" t="s">
        <v>2971</v>
      </c>
      <c r="J1125" t="s">
        <v>6497</v>
      </c>
      <c r="L1125">
        <f>IFERROR(INDEX(所属情報!$E:$E,MATCH(男子登録情報!A1125,所属情報!$A:$A,0)),"")</f>
        <v>490051</v>
      </c>
      <c r="M1125" t="str">
        <f t="shared" si="51"/>
        <v>坂口　誠治 (M2)</v>
      </c>
      <c r="N1125" t="str">
        <f t="shared" si="52"/>
        <v>ｻｶｸﾞﾁ ｾｲｼﾞ</v>
      </c>
      <c r="O1125" t="str">
        <f t="shared" si="53"/>
        <v>SAKAGUCHI Seiji (02)</v>
      </c>
      <c r="P1125">
        <f>IFERROR(INDEX(リスト!$AE:$AE,MATCH($G1125,リスト!$AD:$AD,0)),"")</f>
        <v>27</v>
      </c>
      <c r="Q1125" t="str">
        <f>IFERROR(INDEX(リスト!$AH:$AH,MATCH($J1125,リスト!$AG:$AG,0)),"")</f>
        <v>JPN</v>
      </c>
      <c r="R1125" s="118" t="str">
        <f>IF($B1125="","",TEXT(RIGHT($E1125,6)*1000+COUNTIF($E$2:$E1125,$E1125),"000000000"))</f>
        <v>021021001</v>
      </c>
    </row>
    <row r="1126" spans="1:18" customFormat="1" x14ac:dyDescent="0.45">
      <c r="A1126" t="s">
        <v>493</v>
      </c>
      <c r="B1126">
        <v>1125</v>
      </c>
      <c r="C1126" t="s">
        <v>1624</v>
      </c>
      <c r="D1126" t="s">
        <v>1625</v>
      </c>
      <c r="E1126">
        <v>20030508</v>
      </c>
      <c r="F1126" t="s">
        <v>140</v>
      </c>
      <c r="G1126" t="s">
        <v>4976</v>
      </c>
      <c r="H1126" s="2" t="s">
        <v>151</v>
      </c>
      <c r="I1126" t="s">
        <v>69</v>
      </c>
      <c r="J1126" t="s">
        <v>6497</v>
      </c>
      <c r="L1126">
        <f>IFERROR(INDEX(所属情報!$E:$E,MATCH(男子登録情報!A1126,所属情報!$A:$A,0)),"")</f>
        <v>490051</v>
      </c>
      <c r="M1126" t="str">
        <f t="shared" si="51"/>
        <v>吉田　隼人 (M1)</v>
      </c>
      <c r="N1126" t="str">
        <f t="shared" si="52"/>
        <v>ﾖｼﾀﾞ ﾊﾔﾄ</v>
      </c>
      <c r="O1126" t="str">
        <f t="shared" si="53"/>
        <v>YOSHIDA Hayato (03)</v>
      </c>
      <c r="P1126">
        <f>IFERROR(INDEX(リスト!$AE:$AE,MATCH($G1126,リスト!$AD:$AD,0)),"")</f>
        <v>27</v>
      </c>
      <c r="Q1126" t="str">
        <f>IFERROR(INDEX(リスト!$AH:$AH,MATCH($J1126,リスト!$AG:$AG,0)),"")</f>
        <v>JPN</v>
      </c>
      <c r="R1126" s="118" t="str">
        <f>IF($B1126="","",TEXT(RIGHT($E1126,6)*1000+COUNTIF($E$2:$E1126,$E1126),"000000000"))</f>
        <v>030508002</v>
      </c>
    </row>
    <row r="1127" spans="1:18" customFormat="1" x14ac:dyDescent="0.45">
      <c r="A1127" t="s">
        <v>493</v>
      </c>
      <c r="B1127">
        <v>1126</v>
      </c>
      <c r="C1127" t="s">
        <v>1626</v>
      </c>
      <c r="D1127" t="s">
        <v>1627</v>
      </c>
      <c r="E1127">
        <v>20040213</v>
      </c>
      <c r="F1127" t="s">
        <v>140</v>
      </c>
      <c r="G1127" t="s">
        <v>4976</v>
      </c>
      <c r="H1127" s="2" t="s">
        <v>164</v>
      </c>
      <c r="I1127" t="s">
        <v>393</v>
      </c>
      <c r="J1127" t="s">
        <v>6497</v>
      </c>
      <c r="L1127">
        <f>IFERROR(INDEX(所属情報!$E:$E,MATCH(男子登録情報!A1127,所属情報!$A:$A,0)),"")</f>
        <v>490051</v>
      </c>
      <c r="M1127" t="str">
        <f t="shared" si="51"/>
        <v>木村　悠 (M1)</v>
      </c>
      <c r="N1127" t="str">
        <f t="shared" si="52"/>
        <v>ｷﾑﾗ ﾕｳ</v>
      </c>
      <c r="O1127" t="str">
        <f t="shared" si="53"/>
        <v>KIMURA Yu (04)</v>
      </c>
      <c r="P1127">
        <f>IFERROR(INDEX(リスト!$AE:$AE,MATCH($G1127,リスト!$AD:$AD,0)),"")</f>
        <v>27</v>
      </c>
      <c r="Q1127" t="str">
        <f>IFERROR(INDEX(リスト!$AH:$AH,MATCH($J1127,リスト!$AG:$AG,0)),"")</f>
        <v>JPN</v>
      </c>
      <c r="R1127" s="118" t="str">
        <f>IF($B1127="","",TEXT(RIGHT($E1127,6)*1000+COUNTIF($E$2:$E1127,$E1127),"000000000"))</f>
        <v>040213001</v>
      </c>
    </row>
    <row r="1128" spans="1:18" customFormat="1" x14ac:dyDescent="0.45">
      <c r="A1128" t="s">
        <v>493</v>
      </c>
      <c r="B1128">
        <v>1127</v>
      </c>
      <c r="C1128" t="s">
        <v>1628</v>
      </c>
      <c r="D1128" t="s">
        <v>1629</v>
      </c>
      <c r="E1128">
        <v>20030827</v>
      </c>
      <c r="F1128" t="s">
        <v>140</v>
      </c>
      <c r="G1128" t="s">
        <v>4976</v>
      </c>
      <c r="H1128" s="2" t="s">
        <v>237</v>
      </c>
      <c r="I1128" t="s">
        <v>315</v>
      </c>
      <c r="J1128" t="s">
        <v>6497</v>
      </c>
      <c r="L1128">
        <f>IFERROR(INDEX(所属情報!$E:$E,MATCH(男子登録情報!A1128,所属情報!$A:$A,0)),"")</f>
        <v>490051</v>
      </c>
      <c r="M1128" t="str">
        <f t="shared" si="51"/>
        <v>中西　大悟 (M1)</v>
      </c>
      <c r="N1128" t="str">
        <f t="shared" si="52"/>
        <v>ﾅｶﾆｼ ﾀﾞｲｺﾞ</v>
      </c>
      <c r="O1128" t="str">
        <f t="shared" si="53"/>
        <v>NAKANISHI Daigo (03)</v>
      </c>
      <c r="P1128">
        <f>IFERROR(INDEX(リスト!$AE:$AE,MATCH($G1128,リスト!$AD:$AD,0)),"")</f>
        <v>27</v>
      </c>
      <c r="Q1128" t="str">
        <f>IFERROR(INDEX(リスト!$AH:$AH,MATCH($J1128,リスト!$AG:$AG,0)),"")</f>
        <v>JPN</v>
      </c>
      <c r="R1128" s="118" t="str">
        <f>IF($B1128="","",TEXT(RIGHT($E1128,6)*1000+COUNTIF($E$2:$E1128,$E1128),"000000000"))</f>
        <v>030827001</v>
      </c>
    </row>
    <row r="1129" spans="1:18" customFormat="1" x14ac:dyDescent="0.45">
      <c r="A1129" t="s">
        <v>493</v>
      </c>
      <c r="B1129">
        <v>1128</v>
      </c>
      <c r="C1129" t="s">
        <v>1630</v>
      </c>
      <c r="D1129" t="s">
        <v>1631</v>
      </c>
      <c r="E1129">
        <v>20020701</v>
      </c>
      <c r="F1129">
        <v>5</v>
      </c>
      <c r="G1129" t="s">
        <v>5095</v>
      </c>
      <c r="H1129" s="2" t="s">
        <v>458</v>
      </c>
      <c r="I1129" t="s">
        <v>1632</v>
      </c>
      <c r="J1129" t="s">
        <v>6497</v>
      </c>
      <c r="L1129">
        <f>IFERROR(INDEX(所属情報!$E:$E,MATCH(男子登録情報!A1129,所属情報!$A:$A,0)),"")</f>
        <v>490051</v>
      </c>
      <c r="M1129" t="str">
        <f t="shared" si="51"/>
        <v>金子　アレックス (5)</v>
      </c>
      <c r="N1129" t="str">
        <f t="shared" si="52"/>
        <v>ｶﾈｺ ｱﾚｯｸｽ</v>
      </c>
      <c r="O1129" t="str">
        <f t="shared" si="53"/>
        <v>KANEKO Alex (02)</v>
      </c>
      <c r="P1129">
        <f>IFERROR(INDEX(リスト!$AE:$AE,MATCH($G1129,リスト!$AD:$AD,0)),"")</f>
        <v>14</v>
      </c>
      <c r="Q1129" t="str">
        <f>IFERROR(INDEX(リスト!$AH:$AH,MATCH($J1129,リスト!$AG:$AG,0)),"")</f>
        <v>JPN</v>
      </c>
      <c r="R1129" s="118" t="str">
        <f>IF($B1129="","",TEXT(RIGHT($E1129,6)*1000+COUNTIF($E$2:$E1129,$E1129),"000000000"))</f>
        <v>020701001</v>
      </c>
    </row>
    <row r="1130" spans="1:18" customFormat="1" x14ac:dyDescent="0.45">
      <c r="A1130" t="s">
        <v>493</v>
      </c>
      <c r="B1130">
        <v>1129</v>
      </c>
      <c r="C1130" t="s">
        <v>1633</v>
      </c>
      <c r="D1130" t="s">
        <v>1634</v>
      </c>
      <c r="E1130">
        <v>20020815</v>
      </c>
      <c r="F1130" t="s">
        <v>140</v>
      </c>
      <c r="G1130" t="s">
        <v>4982</v>
      </c>
      <c r="H1130" s="2" t="s">
        <v>223</v>
      </c>
      <c r="I1130" t="s">
        <v>1635</v>
      </c>
      <c r="J1130" t="s">
        <v>6497</v>
      </c>
      <c r="L1130">
        <f>IFERROR(INDEX(所属情報!$E:$E,MATCH(男子登録情報!A1130,所属情報!$A:$A,0)),"")</f>
        <v>490051</v>
      </c>
      <c r="M1130" t="str">
        <f t="shared" si="51"/>
        <v>松井　天 (M1)</v>
      </c>
      <c r="N1130" t="str">
        <f t="shared" si="52"/>
        <v>ﾏﾂｲ ﾃﾝ</v>
      </c>
      <c r="O1130" t="str">
        <f t="shared" si="53"/>
        <v>MATSUI Ten (02)</v>
      </c>
      <c r="P1130">
        <f>IFERROR(INDEX(リスト!$AE:$AE,MATCH($G1130,リスト!$AD:$AD,0)),"")</f>
        <v>26</v>
      </c>
      <c r="Q1130" t="str">
        <f>IFERROR(INDEX(リスト!$AH:$AH,MATCH($J1130,リスト!$AG:$AG,0)),"")</f>
        <v>JPN</v>
      </c>
      <c r="R1130" s="118" t="str">
        <f>IF($B1130="","",TEXT(RIGHT($E1130,6)*1000+COUNTIF($E$2:$E1130,$E1130),"000000000"))</f>
        <v>020815001</v>
      </c>
    </row>
    <row r="1131" spans="1:18" customFormat="1" x14ac:dyDescent="0.45">
      <c r="A1131" t="s">
        <v>493</v>
      </c>
      <c r="B1131">
        <v>1130</v>
      </c>
      <c r="C1131" t="s">
        <v>1636</v>
      </c>
      <c r="D1131" t="s">
        <v>1637</v>
      </c>
      <c r="E1131">
        <v>20020520</v>
      </c>
      <c r="F1131" t="s">
        <v>140</v>
      </c>
      <c r="G1131" t="s">
        <v>5740</v>
      </c>
      <c r="H1131" s="2" t="s">
        <v>1638</v>
      </c>
      <c r="I1131" t="s">
        <v>98</v>
      </c>
      <c r="J1131" t="s">
        <v>6497</v>
      </c>
      <c r="L1131">
        <f>IFERROR(INDEX(所属情報!$E:$E,MATCH(男子登録情報!A1131,所属情報!$A:$A,0)),"")</f>
        <v>490051</v>
      </c>
      <c r="M1131" t="str">
        <f t="shared" si="51"/>
        <v>関根　功織 (M1)</v>
      </c>
      <c r="N1131" t="str">
        <f t="shared" si="52"/>
        <v>ｾｷﾈ ｲｵﾘ</v>
      </c>
      <c r="O1131" t="str">
        <f t="shared" si="53"/>
        <v>SEKINE Iori (02)</v>
      </c>
      <c r="P1131">
        <f>IFERROR(INDEX(リスト!$AE:$AE,MATCH($G1131,リスト!$AD:$AD,0)),"")</f>
        <v>9</v>
      </c>
      <c r="Q1131" t="str">
        <f>IFERROR(INDEX(リスト!$AH:$AH,MATCH($J1131,リスト!$AG:$AG,0)),"")</f>
        <v>JPN</v>
      </c>
      <c r="R1131" s="118" t="str">
        <f>IF($B1131="","",TEXT(RIGHT($E1131,6)*1000+COUNTIF($E$2:$E1131,$E1131),"000000000"))</f>
        <v>020520001</v>
      </c>
    </row>
    <row r="1132" spans="1:18" customFormat="1" x14ac:dyDescent="0.45">
      <c r="A1132" t="s">
        <v>493</v>
      </c>
      <c r="B1132">
        <v>1131</v>
      </c>
      <c r="C1132" t="s">
        <v>1639</v>
      </c>
      <c r="D1132" t="s">
        <v>1640</v>
      </c>
      <c r="E1132">
        <v>20020701</v>
      </c>
      <c r="F1132" t="s">
        <v>140</v>
      </c>
      <c r="G1132" t="s">
        <v>4976</v>
      </c>
      <c r="H1132" s="2" t="s">
        <v>413</v>
      </c>
      <c r="I1132" t="s">
        <v>122</v>
      </c>
      <c r="J1132" t="s">
        <v>6497</v>
      </c>
      <c r="L1132">
        <f>IFERROR(INDEX(所属情報!$E:$E,MATCH(男子登録情報!A1132,所属情報!$A:$A,0)),"")</f>
        <v>490051</v>
      </c>
      <c r="M1132" t="str">
        <f t="shared" si="51"/>
        <v>吉村　祐真 (M1)</v>
      </c>
      <c r="N1132" t="str">
        <f t="shared" si="52"/>
        <v>ﾖｼﾑﾗ ﾕｳﾏ</v>
      </c>
      <c r="O1132" t="str">
        <f t="shared" si="53"/>
        <v>YOSHIMURA Yuma (02)</v>
      </c>
      <c r="P1132">
        <f>IFERROR(INDEX(リスト!$AE:$AE,MATCH($G1132,リスト!$AD:$AD,0)),"")</f>
        <v>27</v>
      </c>
      <c r="Q1132" t="str">
        <f>IFERROR(INDEX(リスト!$AH:$AH,MATCH($J1132,リスト!$AG:$AG,0)),"")</f>
        <v>JPN</v>
      </c>
      <c r="R1132" s="118" t="str">
        <f>IF($B1132="","",TEXT(RIGHT($E1132,6)*1000+COUNTIF($E$2:$E1132,$E1132),"000000000"))</f>
        <v>020701002</v>
      </c>
    </row>
    <row r="1133" spans="1:18" customFormat="1" x14ac:dyDescent="0.45">
      <c r="A1133" t="s">
        <v>493</v>
      </c>
      <c r="B1133">
        <v>1132</v>
      </c>
      <c r="C1133" t="s">
        <v>1641</v>
      </c>
      <c r="D1133" t="s">
        <v>1642</v>
      </c>
      <c r="E1133">
        <v>20030528</v>
      </c>
      <c r="F1133" t="s">
        <v>140</v>
      </c>
      <c r="G1133" t="s">
        <v>4976</v>
      </c>
      <c r="H1133" s="2" t="s">
        <v>343</v>
      </c>
      <c r="I1133" t="s">
        <v>101</v>
      </c>
      <c r="J1133" t="s">
        <v>6497</v>
      </c>
      <c r="L1133">
        <f>IFERROR(INDEX(所属情報!$E:$E,MATCH(男子登録情報!A1133,所属情報!$A:$A,0)),"")</f>
        <v>490051</v>
      </c>
      <c r="M1133" t="str">
        <f t="shared" si="51"/>
        <v>市川　達也 (M1)</v>
      </c>
      <c r="N1133" t="str">
        <f t="shared" si="52"/>
        <v>ｲﾁｶﾜ ﾀﾂﾔ</v>
      </c>
      <c r="O1133" t="str">
        <f t="shared" si="53"/>
        <v>ICHIKAWA Tatsuya (03)</v>
      </c>
      <c r="P1133">
        <f>IFERROR(INDEX(リスト!$AE:$AE,MATCH($G1133,リスト!$AD:$AD,0)),"")</f>
        <v>27</v>
      </c>
      <c r="Q1133" t="str">
        <f>IFERROR(INDEX(リスト!$AH:$AH,MATCH($J1133,リスト!$AG:$AG,0)),"")</f>
        <v>JPN</v>
      </c>
      <c r="R1133" s="118" t="str">
        <f>IF($B1133="","",TEXT(RIGHT($E1133,6)*1000+COUNTIF($E$2:$E1133,$E1133),"000000000"))</f>
        <v>030528002</v>
      </c>
    </row>
    <row r="1134" spans="1:18" customFormat="1" x14ac:dyDescent="0.45">
      <c r="A1134" t="s">
        <v>493</v>
      </c>
      <c r="B1134">
        <v>1133</v>
      </c>
      <c r="C1134" t="s">
        <v>1643</v>
      </c>
      <c r="D1134" t="s">
        <v>1644</v>
      </c>
      <c r="E1134">
        <v>20031231</v>
      </c>
      <c r="F1134" t="s">
        <v>140</v>
      </c>
      <c r="G1134" t="s">
        <v>4999</v>
      </c>
      <c r="H1134" s="2" t="s">
        <v>1645</v>
      </c>
      <c r="I1134" t="s">
        <v>360</v>
      </c>
      <c r="J1134" t="s">
        <v>6497</v>
      </c>
      <c r="L1134">
        <f>IFERROR(INDEX(所属情報!$E:$E,MATCH(男子登録情報!A1134,所属情報!$A:$A,0)),"")</f>
        <v>490051</v>
      </c>
      <c r="M1134" t="str">
        <f t="shared" si="51"/>
        <v>宮成　輝一 (M1)</v>
      </c>
      <c r="N1134" t="str">
        <f t="shared" si="52"/>
        <v>ﾐﾔﾅﾘ ｷｲﾁ</v>
      </c>
      <c r="O1134" t="str">
        <f t="shared" si="53"/>
        <v>MIYANARI Kiichi (03)</v>
      </c>
      <c r="P1134">
        <f>IFERROR(INDEX(リスト!$AE:$AE,MATCH($G1134,リスト!$AD:$AD,0)),"")</f>
        <v>36</v>
      </c>
      <c r="Q1134" t="str">
        <f>IFERROR(INDEX(リスト!$AH:$AH,MATCH($J1134,リスト!$AG:$AG,0)),"")</f>
        <v>JPN</v>
      </c>
      <c r="R1134" s="118" t="str">
        <f>IF($B1134="","",TEXT(RIGHT($E1134,6)*1000+COUNTIF($E$2:$E1134,$E1134),"000000000"))</f>
        <v>031231001</v>
      </c>
    </row>
    <row r="1135" spans="1:18" customFormat="1" x14ac:dyDescent="0.45">
      <c r="A1135" t="s">
        <v>493</v>
      </c>
      <c r="B1135">
        <v>1134</v>
      </c>
      <c r="C1135" t="s">
        <v>1646</v>
      </c>
      <c r="D1135" t="s">
        <v>1647</v>
      </c>
      <c r="E1135">
        <v>20030501</v>
      </c>
      <c r="F1135">
        <v>5</v>
      </c>
      <c r="G1135" t="s">
        <v>4975</v>
      </c>
      <c r="H1135" s="2" t="s">
        <v>828</v>
      </c>
      <c r="I1135" t="s">
        <v>391</v>
      </c>
      <c r="J1135" t="s">
        <v>6497</v>
      </c>
      <c r="L1135">
        <f>IFERROR(INDEX(所属情報!$E:$E,MATCH(男子登録情報!A1135,所属情報!$A:$A,0)),"")</f>
        <v>490051</v>
      </c>
      <c r="M1135" t="str">
        <f t="shared" si="51"/>
        <v>中治　秀朗 (5)</v>
      </c>
      <c r="N1135" t="str">
        <f t="shared" si="52"/>
        <v>ﾅｶｼﾞ ﾋﾃﾞｱｷ</v>
      </c>
      <c r="O1135" t="str">
        <f t="shared" si="53"/>
        <v>NAKAJI Hideaki (03)</v>
      </c>
      <c r="P1135">
        <f>IFERROR(INDEX(リスト!$AE:$AE,MATCH($G1135,リスト!$AD:$AD,0)),"")</f>
        <v>28</v>
      </c>
      <c r="Q1135" t="str">
        <f>IFERROR(INDEX(リスト!$AH:$AH,MATCH($J1135,リスト!$AG:$AG,0)),"")</f>
        <v>JPN</v>
      </c>
      <c r="R1135" s="118" t="str">
        <f>IF($B1135="","",TEXT(RIGHT($E1135,6)*1000+COUNTIF($E$2:$E1135,$E1135),"000000000"))</f>
        <v>030501002</v>
      </c>
    </row>
    <row r="1136" spans="1:18" customFormat="1" x14ac:dyDescent="0.45">
      <c r="A1136" t="s">
        <v>493</v>
      </c>
      <c r="B1136">
        <v>1135</v>
      </c>
      <c r="C1136" t="s">
        <v>2384</v>
      </c>
      <c r="D1136" t="s">
        <v>2385</v>
      </c>
      <c r="E1136">
        <v>20031223</v>
      </c>
      <c r="F1136" t="s">
        <v>140</v>
      </c>
      <c r="G1136" t="s">
        <v>5031</v>
      </c>
      <c r="H1136" s="2" t="s">
        <v>59</v>
      </c>
      <c r="I1136" t="s">
        <v>90</v>
      </c>
      <c r="J1136" t="s">
        <v>6497</v>
      </c>
      <c r="L1136">
        <f>IFERROR(INDEX(所属情報!$E:$E,MATCH(男子登録情報!A1136,所属情報!$A:$A,0)),"")</f>
        <v>490051</v>
      </c>
      <c r="M1136" t="str">
        <f t="shared" si="51"/>
        <v>谷口　彰悟 (M1)</v>
      </c>
      <c r="N1136" t="str">
        <f t="shared" si="52"/>
        <v>ﾀﾆｸﾞﾁ ｼｮｳｺﾞ</v>
      </c>
      <c r="O1136" t="str">
        <f t="shared" si="53"/>
        <v>TANIGUCHI Shogo (03)</v>
      </c>
      <c r="P1136">
        <f>IFERROR(INDEX(リスト!$AE:$AE,MATCH($G1136,リスト!$AD:$AD,0)),"")</f>
        <v>37</v>
      </c>
      <c r="Q1136" t="str">
        <f>IFERROR(INDEX(リスト!$AH:$AH,MATCH($J1136,リスト!$AG:$AG,0)),"")</f>
        <v>JPN</v>
      </c>
      <c r="R1136" s="118" t="str">
        <f>IF($B1136="","",TEXT(RIGHT($E1136,6)*1000+COUNTIF($E$2:$E1136,$E1136),"000000000"))</f>
        <v>031223001</v>
      </c>
    </row>
    <row r="1137" spans="1:18" customFormat="1" x14ac:dyDescent="0.45">
      <c r="A1137" t="s">
        <v>493</v>
      </c>
      <c r="B1137">
        <v>1136</v>
      </c>
      <c r="C1137" t="s">
        <v>1969</v>
      </c>
      <c r="D1137" t="s">
        <v>1970</v>
      </c>
      <c r="E1137">
        <v>20040926</v>
      </c>
      <c r="F1137">
        <v>4</v>
      </c>
      <c r="G1137" t="s">
        <v>4979</v>
      </c>
      <c r="H1137" s="2" t="s">
        <v>269</v>
      </c>
      <c r="I1137" t="s">
        <v>567</v>
      </c>
      <c r="J1137" t="s">
        <v>6497</v>
      </c>
      <c r="L1137">
        <f>IFERROR(INDEX(所属情報!$E:$E,MATCH(男子登録情報!A1137,所属情報!$A:$A,0)),"")</f>
        <v>490051</v>
      </c>
      <c r="M1137" t="str">
        <f t="shared" si="51"/>
        <v>金光　将英 (4)</v>
      </c>
      <c r="N1137" t="str">
        <f t="shared" si="52"/>
        <v>ｶﾈﾐﾂ ｼｮｳｴｲ</v>
      </c>
      <c r="O1137" t="str">
        <f t="shared" si="53"/>
        <v>KANEMITSU Shoei (04)</v>
      </c>
      <c r="P1137">
        <f>IFERROR(INDEX(リスト!$AE:$AE,MATCH($G1137,リスト!$AD:$AD,0)),"")</f>
        <v>29</v>
      </c>
      <c r="Q1137" t="str">
        <f>IFERROR(INDEX(リスト!$AH:$AH,MATCH($J1137,リスト!$AG:$AG,0)),"")</f>
        <v>JPN</v>
      </c>
      <c r="R1137" s="118" t="str">
        <f>IF($B1137="","",TEXT(RIGHT($E1137,6)*1000+COUNTIF($E$2:$E1137,$E1137),"000000000"))</f>
        <v>040926001</v>
      </c>
    </row>
    <row r="1138" spans="1:18" customFormat="1" x14ac:dyDescent="0.45">
      <c r="A1138" t="s">
        <v>493</v>
      </c>
      <c r="B1138">
        <v>1137</v>
      </c>
      <c r="C1138" t="s">
        <v>2386</v>
      </c>
      <c r="D1138" t="s">
        <v>2387</v>
      </c>
      <c r="E1138">
        <v>20041221</v>
      </c>
      <c r="F1138">
        <v>4</v>
      </c>
      <c r="G1138" t="s">
        <v>4999</v>
      </c>
      <c r="H1138" s="2" t="s">
        <v>1439</v>
      </c>
      <c r="I1138" t="s">
        <v>2972</v>
      </c>
      <c r="J1138" t="s">
        <v>6497</v>
      </c>
      <c r="L1138">
        <f>IFERROR(INDEX(所属情報!$E:$E,MATCH(男子登録情報!A1138,所属情報!$A:$A,0)),"")</f>
        <v>490051</v>
      </c>
      <c r="M1138" t="str">
        <f t="shared" si="51"/>
        <v>南本　寛茂 (4)</v>
      </c>
      <c r="N1138" t="str">
        <f t="shared" si="52"/>
        <v>ﾐﾅﾐﾓﾄ ﾋﾛｼｹﾞ</v>
      </c>
      <c r="O1138" t="str">
        <f t="shared" si="53"/>
        <v>MINAMIMOTO Hiroshige (04)</v>
      </c>
      <c r="P1138">
        <f>IFERROR(INDEX(リスト!$AE:$AE,MATCH($G1138,リスト!$AD:$AD,0)),"")</f>
        <v>36</v>
      </c>
      <c r="Q1138" t="str">
        <f>IFERROR(INDEX(リスト!$AH:$AH,MATCH($J1138,リスト!$AG:$AG,0)),"")</f>
        <v>JPN</v>
      </c>
      <c r="R1138" s="118" t="str">
        <f>IF($B1138="","",TEXT(RIGHT($E1138,6)*1000+COUNTIF($E$2:$E1138,$E1138),"000000000"))</f>
        <v>041221004</v>
      </c>
    </row>
    <row r="1139" spans="1:18" customFormat="1" x14ac:dyDescent="0.45">
      <c r="A1139" t="s">
        <v>493</v>
      </c>
      <c r="B1139">
        <v>1138</v>
      </c>
      <c r="C1139" t="s">
        <v>2388</v>
      </c>
      <c r="D1139" t="s">
        <v>2389</v>
      </c>
      <c r="E1139">
        <v>20030612</v>
      </c>
      <c r="F1139">
        <v>4</v>
      </c>
      <c r="G1139" t="s">
        <v>5105</v>
      </c>
      <c r="H1139" s="2" t="s">
        <v>290</v>
      </c>
      <c r="I1139" t="s">
        <v>126</v>
      </c>
      <c r="J1139" t="s">
        <v>6497</v>
      </c>
      <c r="L1139">
        <f>IFERROR(INDEX(所属情報!$E:$E,MATCH(男子登録情報!A1139,所属情報!$A:$A,0)),"")</f>
        <v>490051</v>
      </c>
      <c r="M1139" t="str">
        <f t="shared" si="51"/>
        <v>辻本　健太郎 (4)</v>
      </c>
      <c r="N1139" t="str">
        <f t="shared" si="52"/>
        <v>ﾂｼﾞﾓﾄ ｹﾝﾀﾛｳ</v>
      </c>
      <c r="O1139" t="str">
        <f t="shared" si="53"/>
        <v>TSUJIMOTO Kentaro (03)</v>
      </c>
      <c r="P1139">
        <f>IFERROR(INDEX(リスト!$AE:$AE,MATCH($G1139,リスト!$AD:$AD,0)),"")</f>
        <v>24</v>
      </c>
      <c r="Q1139" t="str">
        <f>IFERROR(INDEX(リスト!$AH:$AH,MATCH($J1139,リスト!$AG:$AG,0)),"")</f>
        <v>JPN</v>
      </c>
      <c r="R1139" s="118" t="str">
        <f>IF($B1139="","",TEXT(RIGHT($E1139,6)*1000+COUNTIF($E$2:$E1139,$E1139),"000000000"))</f>
        <v>030612001</v>
      </c>
    </row>
    <row r="1140" spans="1:18" customFormat="1" x14ac:dyDescent="0.45">
      <c r="A1140" t="s">
        <v>493</v>
      </c>
      <c r="B1140">
        <v>1139</v>
      </c>
      <c r="C1140" t="s">
        <v>2390</v>
      </c>
      <c r="D1140" t="s">
        <v>2391</v>
      </c>
      <c r="E1140">
        <v>20041120</v>
      </c>
      <c r="F1140">
        <v>4</v>
      </c>
      <c r="G1140" t="s">
        <v>4975</v>
      </c>
      <c r="H1140" s="2" t="s">
        <v>325</v>
      </c>
      <c r="I1140" t="s">
        <v>362</v>
      </c>
      <c r="J1140" t="s">
        <v>6497</v>
      </c>
      <c r="L1140">
        <f>IFERROR(INDEX(所属情報!$E:$E,MATCH(男子登録情報!A1140,所属情報!$A:$A,0)),"")</f>
        <v>490051</v>
      </c>
      <c r="M1140" t="str">
        <f t="shared" si="51"/>
        <v>浜口　峻一 (4)</v>
      </c>
      <c r="N1140" t="str">
        <f t="shared" si="52"/>
        <v>ﾊﾏｸﾞﾁ ｼｭﾝｲﾁ</v>
      </c>
      <c r="O1140" t="str">
        <f t="shared" si="53"/>
        <v>HAMAGUCHI Shunichi (04)</v>
      </c>
      <c r="P1140">
        <f>IFERROR(INDEX(リスト!$AE:$AE,MATCH($G1140,リスト!$AD:$AD,0)),"")</f>
        <v>28</v>
      </c>
      <c r="Q1140" t="str">
        <f>IFERROR(INDEX(リスト!$AH:$AH,MATCH($J1140,リスト!$AG:$AG,0)),"")</f>
        <v>JPN</v>
      </c>
      <c r="R1140" s="118" t="str">
        <f>IF($B1140="","",TEXT(RIGHT($E1140,6)*1000+COUNTIF($E$2:$E1140,$E1140),"000000000"))</f>
        <v>041120001</v>
      </c>
    </row>
    <row r="1141" spans="1:18" customFormat="1" x14ac:dyDescent="0.45">
      <c r="A1141" t="s">
        <v>493</v>
      </c>
      <c r="B1141">
        <v>1140</v>
      </c>
      <c r="C1141" t="s">
        <v>2392</v>
      </c>
      <c r="D1141" t="s">
        <v>2393</v>
      </c>
      <c r="E1141">
        <v>20030909</v>
      </c>
      <c r="F1141">
        <v>4</v>
      </c>
      <c r="G1141" t="s">
        <v>4976</v>
      </c>
      <c r="H1141" s="2" t="s">
        <v>2973</v>
      </c>
      <c r="I1141" t="s">
        <v>355</v>
      </c>
      <c r="J1141" t="s">
        <v>6497</v>
      </c>
      <c r="L1141">
        <f>IFERROR(INDEX(所属情報!$E:$E,MATCH(男子登録情報!A1141,所属情報!$A:$A,0)),"")</f>
        <v>490051</v>
      </c>
      <c r="M1141" t="str">
        <f t="shared" si="51"/>
        <v>杉林　直人 (4)</v>
      </c>
      <c r="N1141" t="str">
        <f t="shared" si="52"/>
        <v>ｽｷﾞﾊﾞﾔｼ ﾅｵﾄ</v>
      </c>
      <c r="O1141" t="str">
        <f t="shared" si="53"/>
        <v>SUGIBAYASHI Naoto (03)</v>
      </c>
      <c r="P1141">
        <f>IFERROR(INDEX(リスト!$AE:$AE,MATCH($G1141,リスト!$AD:$AD,0)),"")</f>
        <v>27</v>
      </c>
      <c r="Q1141" t="str">
        <f>IFERROR(INDEX(リスト!$AH:$AH,MATCH($J1141,リスト!$AG:$AG,0)),"")</f>
        <v>JPN</v>
      </c>
      <c r="R1141" s="118" t="str">
        <f>IF($B1141="","",TEXT(RIGHT($E1141,6)*1000+COUNTIF($E$2:$E1141,$E1141),"000000000"))</f>
        <v>030909001</v>
      </c>
    </row>
    <row r="1142" spans="1:18" customFormat="1" x14ac:dyDescent="0.45">
      <c r="A1142" t="s">
        <v>493</v>
      </c>
      <c r="B1142">
        <v>1141</v>
      </c>
      <c r="C1142" t="s">
        <v>2394</v>
      </c>
      <c r="D1142" t="s">
        <v>2395</v>
      </c>
      <c r="E1142">
        <v>20041128</v>
      </c>
      <c r="F1142">
        <v>4</v>
      </c>
      <c r="G1142" t="s">
        <v>4976</v>
      </c>
      <c r="H1142" s="2" t="s">
        <v>2974</v>
      </c>
      <c r="I1142" t="s">
        <v>110</v>
      </c>
      <c r="J1142" t="s">
        <v>6497</v>
      </c>
      <c r="L1142">
        <f>IFERROR(INDEX(所属情報!$E:$E,MATCH(男子登録情報!A1142,所属情報!$A:$A,0)),"")</f>
        <v>490051</v>
      </c>
      <c r="M1142" t="str">
        <f t="shared" si="51"/>
        <v>岩嶋　一輝 (4)</v>
      </c>
      <c r="N1142" t="str">
        <f t="shared" si="52"/>
        <v>ｲﾜｼﾏ ｶｽﾞｷ</v>
      </c>
      <c r="O1142" t="str">
        <f t="shared" si="53"/>
        <v>IWASHIMA Kazuki (04)</v>
      </c>
      <c r="P1142">
        <f>IFERROR(INDEX(リスト!$AE:$AE,MATCH($G1142,リスト!$AD:$AD,0)),"")</f>
        <v>27</v>
      </c>
      <c r="Q1142" t="str">
        <f>IFERROR(INDEX(リスト!$AH:$AH,MATCH($J1142,リスト!$AG:$AG,0)),"")</f>
        <v>JPN</v>
      </c>
      <c r="R1142" s="118" t="str">
        <f>IF($B1142="","",TEXT(RIGHT($E1142,6)*1000+COUNTIF($E$2:$E1142,$E1142),"000000000"))</f>
        <v>041128001</v>
      </c>
    </row>
    <row r="1143" spans="1:18" customFormat="1" x14ac:dyDescent="0.45">
      <c r="A1143" t="s">
        <v>493</v>
      </c>
      <c r="B1143">
        <v>1142</v>
      </c>
      <c r="C1143" t="s">
        <v>2396</v>
      </c>
      <c r="D1143" t="s">
        <v>2397</v>
      </c>
      <c r="E1143">
        <v>20050201</v>
      </c>
      <c r="F1143">
        <v>4</v>
      </c>
      <c r="G1143" t="s">
        <v>4976</v>
      </c>
      <c r="H1143" s="2" t="s">
        <v>2975</v>
      </c>
      <c r="I1143" t="s">
        <v>2976</v>
      </c>
      <c r="J1143" t="s">
        <v>6497</v>
      </c>
      <c r="L1143">
        <f>IFERROR(INDEX(所属情報!$E:$E,MATCH(男子登録情報!A1143,所属情報!$A:$A,0)),"")</f>
        <v>490051</v>
      </c>
      <c r="M1143" t="str">
        <f t="shared" si="51"/>
        <v>比護　智與 (4)</v>
      </c>
      <c r="N1143" t="str">
        <f t="shared" si="52"/>
        <v>ﾋｺﾞ ﾄﾓﾖ</v>
      </c>
      <c r="O1143" t="str">
        <f t="shared" si="53"/>
        <v>HIGO Tomoyo (05)</v>
      </c>
      <c r="P1143">
        <f>IFERROR(INDEX(リスト!$AE:$AE,MATCH($G1143,リスト!$AD:$AD,0)),"")</f>
        <v>27</v>
      </c>
      <c r="Q1143" t="str">
        <f>IFERROR(INDEX(リスト!$AH:$AH,MATCH($J1143,リスト!$AG:$AG,0)),"")</f>
        <v>JPN</v>
      </c>
      <c r="R1143" s="118" t="str">
        <f>IF($B1143="","",TEXT(RIGHT($E1143,6)*1000+COUNTIF($E$2:$E1143,$E1143),"000000000"))</f>
        <v>050201001</v>
      </c>
    </row>
    <row r="1144" spans="1:18" customFormat="1" x14ac:dyDescent="0.45">
      <c r="A1144" t="s">
        <v>493</v>
      </c>
      <c r="B1144">
        <v>1143</v>
      </c>
      <c r="C1144" t="s">
        <v>2398</v>
      </c>
      <c r="D1144" t="s">
        <v>2399</v>
      </c>
      <c r="E1144">
        <v>20041013</v>
      </c>
      <c r="F1144">
        <v>4</v>
      </c>
      <c r="G1144" t="s">
        <v>4975</v>
      </c>
      <c r="H1144" s="2" t="s">
        <v>317</v>
      </c>
      <c r="I1144" t="s">
        <v>53</v>
      </c>
      <c r="J1144" t="s">
        <v>6497</v>
      </c>
      <c r="L1144">
        <f>IFERROR(INDEX(所属情報!$E:$E,MATCH(男子登録情報!A1144,所属情報!$A:$A,0)),"")</f>
        <v>490051</v>
      </c>
      <c r="M1144" t="str">
        <f t="shared" si="51"/>
        <v>髙木　洸希 (4)</v>
      </c>
      <c r="N1144" t="str">
        <f t="shared" si="52"/>
        <v>ﾀｶｷﾞ ｺｳｷ</v>
      </c>
      <c r="O1144" t="str">
        <f t="shared" si="53"/>
        <v>TAKAGI Koki (04)</v>
      </c>
      <c r="P1144">
        <f>IFERROR(INDEX(リスト!$AE:$AE,MATCH($G1144,リスト!$AD:$AD,0)),"")</f>
        <v>28</v>
      </c>
      <c r="Q1144" t="str">
        <f>IFERROR(INDEX(リスト!$AH:$AH,MATCH($J1144,リスト!$AG:$AG,0)),"")</f>
        <v>JPN</v>
      </c>
      <c r="R1144" s="118" t="str">
        <f>IF($B1144="","",TEXT(RIGHT($E1144,6)*1000+COUNTIF($E$2:$E1144,$E1144),"000000000"))</f>
        <v>041013001</v>
      </c>
    </row>
    <row r="1145" spans="1:18" customFormat="1" x14ac:dyDescent="0.45">
      <c r="A1145" t="s">
        <v>493</v>
      </c>
      <c r="B1145">
        <v>1144</v>
      </c>
      <c r="C1145" t="s">
        <v>2400</v>
      </c>
      <c r="D1145" t="s">
        <v>2401</v>
      </c>
      <c r="E1145">
        <v>20041020</v>
      </c>
      <c r="F1145">
        <v>4</v>
      </c>
      <c r="G1145" t="s">
        <v>4977</v>
      </c>
      <c r="H1145" s="2" t="s">
        <v>413</v>
      </c>
      <c r="I1145" t="s">
        <v>2977</v>
      </c>
      <c r="J1145" t="s">
        <v>6497</v>
      </c>
      <c r="L1145">
        <f>IFERROR(INDEX(所属情報!$E:$E,MATCH(男子登録情報!A1145,所属情報!$A:$A,0)),"")</f>
        <v>490051</v>
      </c>
      <c r="M1145" t="str">
        <f t="shared" si="51"/>
        <v>吉村　成央 (4)</v>
      </c>
      <c r="N1145" t="str">
        <f t="shared" si="52"/>
        <v>ﾖｼﾑﾗ ｾｲｵｳ</v>
      </c>
      <c r="O1145" t="str">
        <f t="shared" si="53"/>
        <v>YOSHIMURA Seio (04)</v>
      </c>
      <c r="P1145">
        <f>IFERROR(INDEX(リスト!$AE:$AE,MATCH($G1145,リスト!$AD:$AD,0)),"")</f>
        <v>34</v>
      </c>
      <c r="Q1145" t="str">
        <f>IFERROR(INDEX(リスト!$AH:$AH,MATCH($J1145,リスト!$AG:$AG,0)),"")</f>
        <v>JPN</v>
      </c>
      <c r="R1145" s="118" t="str">
        <f>IF($B1145="","",TEXT(RIGHT($E1145,6)*1000+COUNTIF($E$2:$E1145,$E1145),"000000000"))</f>
        <v>041020001</v>
      </c>
    </row>
    <row r="1146" spans="1:18" customFormat="1" x14ac:dyDescent="0.45">
      <c r="A1146" t="s">
        <v>493</v>
      </c>
      <c r="B1146">
        <v>1145</v>
      </c>
      <c r="C1146" t="s">
        <v>2402</v>
      </c>
      <c r="D1146" t="s">
        <v>2403</v>
      </c>
      <c r="E1146">
        <v>20040530</v>
      </c>
      <c r="F1146">
        <v>4</v>
      </c>
      <c r="G1146" t="s">
        <v>4982</v>
      </c>
      <c r="H1146" s="2" t="s">
        <v>2978</v>
      </c>
      <c r="I1146" t="s">
        <v>64</v>
      </c>
      <c r="J1146" t="s">
        <v>6497</v>
      </c>
      <c r="L1146">
        <f>IFERROR(INDEX(所属情報!$E:$E,MATCH(男子登録情報!A1146,所属情報!$A:$A,0)),"")</f>
        <v>490051</v>
      </c>
      <c r="M1146" t="str">
        <f t="shared" si="51"/>
        <v>隅垣　宏太 (4)</v>
      </c>
      <c r="N1146" t="str">
        <f t="shared" si="52"/>
        <v>ｽﾐｶﾞｷ ｺｳﾀ</v>
      </c>
      <c r="O1146" t="str">
        <f t="shared" si="53"/>
        <v>SUMIGAKI Kota (04)</v>
      </c>
      <c r="P1146">
        <f>IFERROR(INDEX(リスト!$AE:$AE,MATCH($G1146,リスト!$AD:$AD,0)),"")</f>
        <v>26</v>
      </c>
      <c r="Q1146" t="str">
        <f>IFERROR(INDEX(リスト!$AH:$AH,MATCH($J1146,リスト!$AG:$AG,0)),"")</f>
        <v>JPN</v>
      </c>
      <c r="R1146" s="118" t="str">
        <f>IF($B1146="","",TEXT(RIGHT($E1146,6)*1000+COUNTIF($E$2:$E1146,$E1146),"000000000"))</f>
        <v>040530002</v>
      </c>
    </row>
    <row r="1147" spans="1:18" customFormat="1" x14ac:dyDescent="0.45">
      <c r="A1147" t="s">
        <v>493</v>
      </c>
      <c r="B1147">
        <v>1146</v>
      </c>
      <c r="C1147" t="s">
        <v>2404</v>
      </c>
      <c r="D1147" t="s">
        <v>2405</v>
      </c>
      <c r="E1147">
        <v>20040510</v>
      </c>
      <c r="F1147">
        <v>4</v>
      </c>
      <c r="G1147" t="s">
        <v>4983</v>
      </c>
      <c r="H1147" s="2" t="s">
        <v>2979</v>
      </c>
      <c r="I1147" t="s">
        <v>295</v>
      </c>
      <c r="J1147" t="s">
        <v>6497</v>
      </c>
      <c r="L1147">
        <f>IFERROR(INDEX(所属情報!$E:$E,MATCH(男子登録情報!A1147,所属情報!$A:$A,0)),"")</f>
        <v>490051</v>
      </c>
      <c r="M1147" t="str">
        <f t="shared" si="51"/>
        <v>倉内　翔平 (4)</v>
      </c>
      <c r="N1147" t="str">
        <f t="shared" si="52"/>
        <v>ｸﾗｳﾁ ｼｮｳﾍｲ</v>
      </c>
      <c r="O1147" t="str">
        <f t="shared" si="53"/>
        <v>KURAUCHI Shohei (04)</v>
      </c>
      <c r="P1147">
        <f>IFERROR(INDEX(リスト!$AE:$AE,MATCH($G1147,リスト!$AD:$AD,0)),"")</f>
        <v>23</v>
      </c>
      <c r="Q1147" t="str">
        <f>IFERROR(INDEX(リスト!$AH:$AH,MATCH($J1147,リスト!$AG:$AG,0)),"")</f>
        <v>JPN</v>
      </c>
      <c r="R1147" s="118" t="str">
        <f>IF($B1147="","",TEXT(RIGHT($E1147,6)*1000+COUNTIF($E$2:$E1147,$E1147),"000000000"))</f>
        <v>040510001</v>
      </c>
    </row>
    <row r="1148" spans="1:18" customFormat="1" x14ac:dyDescent="0.45">
      <c r="A1148" t="s">
        <v>493</v>
      </c>
      <c r="B1148">
        <v>1147</v>
      </c>
      <c r="C1148" t="s">
        <v>2406</v>
      </c>
      <c r="D1148" t="s">
        <v>2407</v>
      </c>
      <c r="E1148">
        <v>20040901</v>
      </c>
      <c r="F1148">
        <v>4</v>
      </c>
      <c r="G1148" t="s">
        <v>4976</v>
      </c>
      <c r="H1148" s="2" t="s">
        <v>251</v>
      </c>
      <c r="I1148" t="s">
        <v>2980</v>
      </c>
      <c r="J1148" t="s">
        <v>6497</v>
      </c>
      <c r="L1148">
        <f>IFERROR(INDEX(所属情報!$E:$E,MATCH(男子登録情報!A1148,所属情報!$A:$A,0)),"")</f>
        <v>490051</v>
      </c>
      <c r="M1148" t="str">
        <f t="shared" si="51"/>
        <v>安達　琉魁 (4)</v>
      </c>
      <c r="N1148" t="str">
        <f t="shared" si="52"/>
        <v>ｱﾀﾞﾁ ﾘｭｳｶﾞ</v>
      </c>
      <c r="O1148" t="str">
        <f t="shared" si="53"/>
        <v>ADACHI Ryuga (04)</v>
      </c>
      <c r="P1148">
        <f>IFERROR(INDEX(リスト!$AE:$AE,MATCH($G1148,リスト!$AD:$AD,0)),"")</f>
        <v>27</v>
      </c>
      <c r="Q1148" t="str">
        <f>IFERROR(INDEX(リスト!$AH:$AH,MATCH($J1148,リスト!$AG:$AG,0)),"")</f>
        <v>JPN</v>
      </c>
      <c r="R1148" s="118" t="str">
        <f>IF($B1148="","",TEXT(RIGHT($E1148,6)*1000+COUNTIF($E$2:$E1148,$E1148),"000000000"))</f>
        <v>040901002</v>
      </c>
    </row>
    <row r="1149" spans="1:18" customFormat="1" x14ac:dyDescent="0.45">
      <c r="A1149" t="s">
        <v>493</v>
      </c>
      <c r="B1149">
        <v>1148</v>
      </c>
      <c r="C1149" t="s">
        <v>2408</v>
      </c>
      <c r="D1149" t="s">
        <v>2409</v>
      </c>
      <c r="E1149">
        <v>20041116</v>
      </c>
      <c r="F1149">
        <v>4</v>
      </c>
      <c r="G1149" t="s">
        <v>4989</v>
      </c>
      <c r="H1149" s="2" t="s">
        <v>220</v>
      </c>
      <c r="I1149" t="s">
        <v>263</v>
      </c>
      <c r="J1149" t="s">
        <v>6497</v>
      </c>
      <c r="L1149">
        <f>IFERROR(INDEX(所属情報!$E:$E,MATCH(男子登録情報!A1149,所属情報!$A:$A,0)),"")</f>
        <v>490051</v>
      </c>
      <c r="M1149" t="str">
        <f t="shared" si="51"/>
        <v>山本　瑛大 (4)</v>
      </c>
      <c r="N1149" t="str">
        <f t="shared" si="52"/>
        <v>ﾔﾏﾓﾄ ｱｷﾋﾛ</v>
      </c>
      <c r="O1149" t="str">
        <f t="shared" si="53"/>
        <v>YAMAMOTO Akihiro (04)</v>
      </c>
      <c r="P1149">
        <f>IFERROR(INDEX(リスト!$AE:$AE,MATCH($G1149,リスト!$AD:$AD,0)),"")</f>
        <v>25</v>
      </c>
      <c r="Q1149" t="str">
        <f>IFERROR(INDEX(リスト!$AH:$AH,MATCH($J1149,リスト!$AG:$AG,0)),"")</f>
        <v>JPN</v>
      </c>
      <c r="R1149" s="118" t="str">
        <f>IF($B1149="","",TEXT(RIGHT($E1149,6)*1000+COUNTIF($E$2:$E1149,$E1149),"000000000"))</f>
        <v>041116001</v>
      </c>
    </row>
    <row r="1150" spans="1:18" customFormat="1" x14ac:dyDescent="0.45">
      <c r="A1150" t="s">
        <v>493</v>
      </c>
      <c r="B1150">
        <v>1149</v>
      </c>
      <c r="C1150" t="s">
        <v>2410</v>
      </c>
      <c r="D1150" t="s">
        <v>2411</v>
      </c>
      <c r="E1150">
        <v>20041023</v>
      </c>
      <c r="F1150">
        <v>4</v>
      </c>
      <c r="G1150" t="s">
        <v>4989</v>
      </c>
      <c r="H1150" s="2" t="s">
        <v>368</v>
      </c>
      <c r="I1150" t="s">
        <v>71</v>
      </c>
      <c r="J1150" t="s">
        <v>6497</v>
      </c>
      <c r="L1150">
        <f>IFERROR(INDEX(所属情報!$E:$E,MATCH(男子登録情報!A1150,所属情報!$A:$A,0)),"")</f>
        <v>490051</v>
      </c>
      <c r="M1150" t="str">
        <f t="shared" si="51"/>
        <v>奥村　颯太 (4)</v>
      </c>
      <c r="N1150" t="str">
        <f t="shared" si="52"/>
        <v>ｵｸﾑﾗ ｿｳﾀ</v>
      </c>
      <c r="O1150" t="str">
        <f t="shared" si="53"/>
        <v>OKUMURA Sota (04)</v>
      </c>
      <c r="P1150">
        <f>IFERROR(INDEX(リスト!$AE:$AE,MATCH($G1150,リスト!$AD:$AD,0)),"")</f>
        <v>25</v>
      </c>
      <c r="Q1150" t="str">
        <f>IFERROR(INDEX(リスト!$AH:$AH,MATCH($J1150,リスト!$AG:$AG,0)),"")</f>
        <v>JPN</v>
      </c>
      <c r="R1150" s="118" t="str">
        <f>IF($B1150="","",TEXT(RIGHT($E1150,6)*1000+COUNTIF($E$2:$E1150,$E1150),"000000000"))</f>
        <v>041023003</v>
      </c>
    </row>
    <row r="1151" spans="1:18" customFormat="1" x14ac:dyDescent="0.45">
      <c r="A1151" t="s">
        <v>493</v>
      </c>
      <c r="B1151">
        <v>1150</v>
      </c>
      <c r="C1151" t="s">
        <v>2412</v>
      </c>
      <c r="D1151" t="s">
        <v>2413</v>
      </c>
      <c r="E1151">
        <v>20031024</v>
      </c>
      <c r="F1151">
        <v>4</v>
      </c>
      <c r="G1151" t="s">
        <v>4976</v>
      </c>
      <c r="H1151" s="2" t="s">
        <v>820</v>
      </c>
      <c r="I1151" t="s">
        <v>330</v>
      </c>
      <c r="J1151" t="s">
        <v>6497</v>
      </c>
      <c r="L1151">
        <f>IFERROR(INDEX(所属情報!$E:$E,MATCH(男子登録情報!A1151,所属情報!$A:$A,0)),"")</f>
        <v>490051</v>
      </c>
      <c r="M1151" t="str">
        <f t="shared" si="51"/>
        <v>田畑　慧太 (4)</v>
      </c>
      <c r="N1151" t="str">
        <f t="shared" si="52"/>
        <v>ﾀﾊﾞﾀ ｹｲﾀ</v>
      </c>
      <c r="O1151" t="str">
        <f t="shared" si="53"/>
        <v>TABATA Keita (03)</v>
      </c>
      <c r="P1151">
        <f>IFERROR(INDEX(リスト!$AE:$AE,MATCH($G1151,リスト!$AD:$AD,0)),"")</f>
        <v>27</v>
      </c>
      <c r="Q1151" t="str">
        <f>IFERROR(INDEX(リスト!$AH:$AH,MATCH($J1151,リスト!$AG:$AG,0)),"")</f>
        <v>JPN</v>
      </c>
      <c r="R1151" s="118" t="str">
        <f>IF($B1151="","",TEXT(RIGHT($E1151,6)*1000+COUNTIF($E$2:$E1151,$E1151),"000000000"))</f>
        <v>031024002</v>
      </c>
    </row>
    <row r="1152" spans="1:18" customFormat="1" x14ac:dyDescent="0.45">
      <c r="A1152" t="s">
        <v>493</v>
      </c>
      <c r="B1152">
        <v>1151</v>
      </c>
      <c r="C1152" t="s">
        <v>2414</v>
      </c>
      <c r="D1152" t="s">
        <v>2415</v>
      </c>
      <c r="E1152">
        <v>20041229</v>
      </c>
      <c r="F1152">
        <v>4</v>
      </c>
      <c r="G1152" t="s">
        <v>4980</v>
      </c>
      <c r="H1152" s="2" t="s">
        <v>2981</v>
      </c>
      <c r="I1152" t="s">
        <v>2982</v>
      </c>
      <c r="J1152" t="s">
        <v>6497</v>
      </c>
      <c r="L1152">
        <f>IFERROR(INDEX(所属情報!$E:$E,MATCH(男子登録情報!A1152,所属情報!$A:$A,0)),"")</f>
        <v>490051</v>
      </c>
      <c r="M1152" t="str">
        <f t="shared" si="51"/>
        <v>片山　朔 (4)</v>
      </c>
      <c r="N1152" t="str">
        <f t="shared" si="52"/>
        <v>ｶﾀﾔﾏ ｻｸ</v>
      </c>
      <c r="O1152" t="str">
        <f t="shared" si="53"/>
        <v>KATAYAMA Saku (04)</v>
      </c>
      <c r="P1152">
        <f>IFERROR(INDEX(リスト!$AE:$AE,MATCH($G1152,リスト!$AD:$AD,0)),"")</f>
        <v>33</v>
      </c>
      <c r="Q1152" t="str">
        <f>IFERROR(INDEX(リスト!$AH:$AH,MATCH($J1152,リスト!$AG:$AG,0)),"")</f>
        <v>JPN</v>
      </c>
      <c r="R1152" s="118" t="str">
        <f>IF($B1152="","",TEXT(RIGHT($E1152,6)*1000+COUNTIF($E$2:$E1152,$E1152),"000000000"))</f>
        <v>041229002</v>
      </c>
    </row>
    <row r="1153" spans="1:18" customFormat="1" x14ac:dyDescent="0.45">
      <c r="A1153" t="s">
        <v>493</v>
      </c>
      <c r="B1153">
        <v>1152</v>
      </c>
      <c r="C1153" t="s">
        <v>5741</v>
      </c>
      <c r="D1153" t="s">
        <v>5742</v>
      </c>
      <c r="E1153">
        <v>20050118</v>
      </c>
      <c r="F1153">
        <v>4</v>
      </c>
      <c r="G1153" t="s">
        <v>5031</v>
      </c>
      <c r="H1153" s="2" t="s">
        <v>506</v>
      </c>
      <c r="I1153" t="s">
        <v>119</v>
      </c>
      <c r="J1153" t="s">
        <v>6497</v>
      </c>
      <c r="L1153">
        <f>IFERROR(INDEX(所属情報!$E:$E,MATCH(男子登録情報!A1153,所属情報!$A:$A,0)),"")</f>
        <v>490051</v>
      </c>
      <c r="M1153" t="str">
        <f t="shared" si="51"/>
        <v>藤村　修冬 (4)</v>
      </c>
      <c r="N1153" t="str">
        <f t="shared" si="52"/>
        <v>ﾌｼﾞﾑﾗ ｼｭｳﾄ</v>
      </c>
      <c r="O1153" t="str">
        <f t="shared" si="53"/>
        <v>FUJIMURA Shuto (05)</v>
      </c>
      <c r="P1153">
        <f>IFERROR(INDEX(リスト!$AE:$AE,MATCH($G1153,リスト!$AD:$AD,0)),"")</f>
        <v>37</v>
      </c>
      <c r="Q1153" t="str">
        <f>IFERROR(INDEX(リスト!$AH:$AH,MATCH($J1153,リスト!$AG:$AG,0)),"")</f>
        <v>JPN</v>
      </c>
      <c r="R1153" s="118" t="str">
        <f>IF($B1153="","",TEXT(RIGHT($E1153,6)*1000+COUNTIF($E$2:$E1153,$E1153),"000000000"))</f>
        <v>050118001</v>
      </c>
    </row>
    <row r="1154" spans="1:18" customFormat="1" x14ac:dyDescent="0.45">
      <c r="A1154" t="s">
        <v>493</v>
      </c>
      <c r="B1154">
        <v>1153</v>
      </c>
      <c r="C1154" t="s">
        <v>3959</v>
      </c>
      <c r="D1154" t="s">
        <v>3960</v>
      </c>
      <c r="E1154">
        <v>20060220</v>
      </c>
      <c r="F1154">
        <v>3</v>
      </c>
      <c r="G1154" t="s">
        <v>4975</v>
      </c>
      <c r="H1154" s="2" t="s">
        <v>4797</v>
      </c>
      <c r="I1154" t="s">
        <v>236</v>
      </c>
      <c r="J1154" t="s">
        <v>6497</v>
      </c>
      <c r="L1154">
        <f>IFERROR(INDEX(所属情報!$E:$E,MATCH(男子登録情報!A1154,所属情報!$A:$A,0)),"")</f>
        <v>490051</v>
      </c>
      <c r="M1154" t="str">
        <f t="shared" si="51"/>
        <v>日下　大誠 (3)</v>
      </c>
      <c r="N1154" t="str">
        <f t="shared" si="52"/>
        <v>ｸｻｶ ﾀｲｾｲ</v>
      </c>
      <c r="O1154" t="str">
        <f t="shared" si="53"/>
        <v>KUSAKA Taisei (06)</v>
      </c>
      <c r="P1154">
        <f>IFERROR(INDEX(リスト!$AE:$AE,MATCH($G1154,リスト!$AD:$AD,0)),"")</f>
        <v>28</v>
      </c>
      <c r="Q1154" t="str">
        <f>IFERROR(INDEX(リスト!$AH:$AH,MATCH($J1154,リスト!$AG:$AG,0)),"")</f>
        <v>JPN</v>
      </c>
      <c r="R1154" s="118" t="str">
        <f>IF($B1154="","",TEXT(RIGHT($E1154,6)*1000+COUNTIF($E$2:$E1154,$E1154),"000000000"))</f>
        <v>060220001</v>
      </c>
    </row>
    <row r="1155" spans="1:18" customFormat="1" x14ac:dyDescent="0.45">
      <c r="A1155" t="s">
        <v>493</v>
      </c>
      <c r="B1155">
        <v>1154</v>
      </c>
      <c r="C1155" t="s">
        <v>3961</v>
      </c>
      <c r="D1155" t="s">
        <v>3962</v>
      </c>
      <c r="E1155">
        <v>20040614</v>
      </c>
      <c r="F1155">
        <v>3</v>
      </c>
      <c r="G1155" t="s">
        <v>4976</v>
      </c>
      <c r="H1155" s="2" t="s">
        <v>464</v>
      </c>
      <c r="I1155" t="s">
        <v>262</v>
      </c>
      <c r="J1155" t="s">
        <v>6497</v>
      </c>
      <c r="L1155">
        <f>IFERROR(INDEX(所属情報!$E:$E,MATCH(男子登録情報!A1155,所属情報!$A:$A,0)),"")</f>
        <v>490051</v>
      </c>
      <c r="M1155" t="str">
        <f t="shared" ref="M1155:M1218" si="54">$C1155&amp;" "&amp;"("&amp;$F1155&amp;")"</f>
        <v>千田　晃士朗 (3)</v>
      </c>
      <c r="N1155" t="str">
        <f t="shared" ref="N1155:N1218" si="55">$D1155</f>
        <v>ｾﾝﾀﾞ ｺｳｼﾛｳ</v>
      </c>
      <c r="O1155" t="str">
        <f t="shared" ref="O1155:O1218" si="56">$H1155&amp;" "&amp;$I1155&amp;" "&amp;"("&amp;MID($E1155,3,2)&amp;")"</f>
        <v>SENDA Koshiro (04)</v>
      </c>
      <c r="P1155">
        <f>IFERROR(INDEX(リスト!$AE:$AE,MATCH($G1155,リスト!$AD:$AD,0)),"")</f>
        <v>27</v>
      </c>
      <c r="Q1155" t="str">
        <f>IFERROR(INDEX(リスト!$AH:$AH,MATCH($J1155,リスト!$AG:$AG,0)),"")</f>
        <v>JPN</v>
      </c>
      <c r="R1155" s="118" t="str">
        <f>IF($B1155="","",TEXT(RIGHT($E1155,6)*1000+COUNTIF($E$2:$E1155,$E1155),"000000000"))</f>
        <v>040614002</v>
      </c>
    </row>
    <row r="1156" spans="1:18" customFormat="1" x14ac:dyDescent="0.45">
      <c r="A1156" t="s">
        <v>493</v>
      </c>
      <c r="B1156">
        <v>1155</v>
      </c>
      <c r="C1156" t="s">
        <v>3963</v>
      </c>
      <c r="D1156" t="s">
        <v>3964</v>
      </c>
      <c r="E1156">
        <v>20050503</v>
      </c>
      <c r="F1156">
        <v>3</v>
      </c>
      <c r="G1156" t="s">
        <v>4989</v>
      </c>
      <c r="H1156" s="2" t="s">
        <v>37</v>
      </c>
      <c r="I1156" t="s">
        <v>90</v>
      </c>
      <c r="J1156" t="s">
        <v>6497</v>
      </c>
      <c r="L1156">
        <f>IFERROR(INDEX(所属情報!$E:$E,MATCH(男子登録情報!A1156,所属情報!$A:$A,0)),"")</f>
        <v>490051</v>
      </c>
      <c r="M1156" t="str">
        <f t="shared" si="54"/>
        <v>山田　翔悟 (3)</v>
      </c>
      <c r="N1156" t="str">
        <f t="shared" si="55"/>
        <v>ﾔﾏﾀﾞ ｼｮｳｺﾞ</v>
      </c>
      <c r="O1156" t="str">
        <f t="shared" si="56"/>
        <v>YAMADA Shogo (05)</v>
      </c>
      <c r="P1156">
        <f>IFERROR(INDEX(リスト!$AE:$AE,MATCH($G1156,リスト!$AD:$AD,0)),"")</f>
        <v>25</v>
      </c>
      <c r="Q1156" t="str">
        <f>IFERROR(INDEX(リスト!$AH:$AH,MATCH($J1156,リスト!$AG:$AG,0)),"")</f>
        <v>JPN</v>
      </c>
      <c r="R1156" s="118" t="str">
        <f>IF($B1156="","",TEXT(RIGHT($E1156,6)*1000+COUNTIF($E$2:$E1156,$E1156),"000000000"))</f>
        <v>050503002</v>
      </c>
    </row>
    <row r="1157" spans="1:18" customFormat="1" x14ac:dyDescent="0.45">
      <c r="A1157" t="s">
        <v>493</v>
      </c>
      <c r="B1157">
        <v>1156</v>
      </c>
      <c r="C1157" t="s">
        <v>3965</v>
      </c>
      <c r="D1157" t="s">
        <v>3966</v>
      </c>
      <c r="E1157">
        <v>20040418</v>
      </c>
      <c r="F1157">
        <v>3</v>
      </c>
      <c r="G1157" t="s">
        <v>5743</v>
      </c>
      <c r="H1157" s="2" t="s">
        <v>359</v>
      </c>
      <c r="I1157" t="s">
        <v>103</v>
      </c>
      <c r="J1157" t="s">
        <v>6497</v>
      </c>
      <c r="L1157">
        <f>IFERROR(INDEX(所属情報!$E:$E,MATCH(男子登録情報!A1157,所属情報!$A:$A,0)),"")</f>
        <v>490051</v>
      </c>
      <c r="M1157" t="str">
        <f t="shared" si="54"/>
        <v>中嶋　律空 (3)</v>
      </c>
      <c r="N1157" t="str">
        <f t="shared" si="55"/>
        <v>ﾅｶｼﾞﾏ ﾘｸ</v>
      </c>
      <c r="O1157" t="str">
        <f t="shared" si="56"/>
        <v>NAKAJIMA Riku (04)</v>
      </c>
      <c r="P1157">
        <f>IFERROR(INDEX(リスト!$AE:$AE,MATCH($G1157,リスト!$AD:$AD,0)),"")</f>
        <v>10</v>
      </c>
      <c r="Q1157" t="str">
        <f>IFERROR(INDEX(リスト!$AH:$AH,MATCH($J1157,リスト!$AG:$AG,0)),"")</f>
        <v>JPN</v>
      </c>
      <c r="R1157" s="118" t="str">
        <f>IF($B1157="","",TEXT(RIGHT($E1157,6)*1000+COUNTIF($E$2:$E1157,$E1157),"000000000"))</f>
        <v>040418001</v>
      </c>
    </row>
    <row r="1158" spans="1:18" customFormat="1" x14ac:dyDescent="0.45">
      <c r="A1158" t="s">
        <v>493</v>
      </c>
      <c r="B1158">
        <v>1157</v>
      </c>
      <c r="C1158" t="s">
        <v>3967</v>
      </c>
      <c r="D1158" t="s">
        <v>3968</v>
      </c>
      <c r="E1158">
        <v>20060204</v>
      </c>
      <c r="F1158">
        <v>3</v>
      </c>
      <c r="G1158" t="s">
        <v>5532</v>
      </c>
      <c r="H1158" s="2" t="s">
        <v>4798</v>
      </c>
      <c r="I1158" t="s">
        <v>4799</v>
      </c>
      <c r="J1158" t="s">
        <v>6497</v>
      </c>
      <c r="L1158">
        <f>IFERROR(INDEX(所属情報!$E:$E,MATCH(男子登録情報!A1158,所属情報!$A:$A,0)),"")</f>
        <v>490051</v>
      </c>
      <c r="M1158" t="str">
        <f t="shared" si="54"/>
        <v>浜守　光映 (3)</v>
      </c>
      <c r="N1158" t="str">
        <f t="shared" si="55"/>
        <v>ﾊﾏﾓﾘ ﾃﾙｷ</v>
      </c>
      <c r="O1158" t="str">
        <f t="shared" si="56"/>
        <v>HAMAMORI Teruki (06)</v>
      </c>
      <c r="P1158">
        <f>IFERROR(INDEX(リスト!$AE:$AE,MATCH($G1158,リスト!$AD:$AD,0)),"")</f>
        <v>16</v>
      </c>
      <c r="Q1158" t="str">
        <f>IFERROR(INDEX(リスト!$AH:$AH,MATCH($J1158,リスト!$AG:$AG,0)),"")</f>
        <v>JPN</v>
      </c>
      <c r="R1158" s="118" t="str">
        <f>IF($B1158="","",TEXT(RIGHT($E1158,6)*1000+COUNTIF($E$2:$E1158,$E1158),"000000000"))</f>
        <v>060204001</v>
      </c>
    </row>
    <row r="1159" spans="1:18" customFormat="1" x14ac:dyDescent="0.45">
      <c r="A1159" t="s">
        <v>493</v>
      </c>
      <c r="B1159">
        <v>1158</v>
      </c>
      <c r="C1159" t="s">
        <v>3969</v>
      </c>
      <c r="D1159" t="s">
        <v>3970</v>
      </c>
      <c r="E1159">
        <v>20050517</v>
      </c>
      <c r="F1159">
        <v>3</v>
      </c>
      <c r="G1159" t="s">
        <v>4976</v>
      </c>
      <c r="H1159" s="2" t="s">
        <v>274</v>
      </c>
      <c r="I1159" t="s">
        <v>47</v>
      </c>
      <c r="J1159" t="s">
        <v>6497</v>
      </c>
      <c r="L1159">
        <f>IFERROR(INDEX(所属情報!$E:$E,MATCH(男子登録情報!A1159,所属情報!$A:$A,0)),"")</f>
        <v>490051</v>
      </c>
      <c r="M1159" t="str">
        <f t="shared" si="54"/>
        <v>吉川　大智 (3)</v>
      </c>
      <c r="N1159" t="str">
        <f t="shared" si="55"/>
        <v>ﾖｼｶﾜ ﾀﾞｲﾁ</v>
      </c>
      <c r="O1159" t="str">
        <f t="shared" si="56"/>
        <v>YOSHIKAWA Daichi (05)</v>
      </c>
      <c r="P1159">
        <f>IFERROR(INDEX(リスト!$AE:$AE,MATCH($G1159,リスト!$AD:$AD,0)),"")</f>
        <v>27</v>
      </c>
      <c r="Q1159" t="str">
        <f>IFERROR(INDEX(リスト!$AH:$AH,MATCH($J1159,リスト!$AG:$AG,0)),"")</f>
        <v>JPN</v>
      </c>
      <c r="R1159" s="118" t="str">
        <f>IF($B1159="","",TEXT(RIGHT($E1159,6)*1000+COUNTIF($E$2:$E1159,$E1159),"000000000"))</f>
        <v>050517003</v>
      </c>
    </row>
    <row r="1160" spans="1:18" customFormat="1" x14ac:dyDescent="0.45">
      <c r="A1160" t="s">
        <v>493</v>
      </c>
      <c r="B1160">
        <v>1159</v>
      </c>
      <c r="C1160" t="s">
        <v>3971</v>
      </c>
      <c r="D1160" t="s">
        <v>3972</v>
      </c>
      <c r="E1160">
        <v>20040418</v>
      </c>
      <c r="F1160">
        <v>3</v>
      </c>
      <c r="G1160" t="s">
        <v>5105</v>
      </c>
      <c r="H1160" s="2" t="s">
        <v>4800</v>
      </c>
      <c r="I1160" t="s">
        <v>144</v>
      </c>
      <c r="J1160" t="s">
        <v>6497</v>
      </c>
      <c r="L1160">
        <f>IFERROR(INDEX(所属情報!$E:$E,MATCH(男子登録情報!A1160,所属情報!$A:$A,0)),"")</f>
        <v>490051</v>
      </c>
      <c r="M1160" t="str">
        <f t="shared" si="54"/>
        <v>雨澤　優太 (3)</v>
      </c>
      <c r="N1160" t="str">
        <f t="shared" si="55"/>
        <v>ｱﾒｻﾞﾜ ﾕｳﾀ</v>
      </c>
      <c r="O1160" t="str">
        <f t="shared" si="56"/>
        <v>AMEZAWA Yuta (04)</v>
      </c>
      <c r="P1160">
        <f>IFERROR(INDEX(リスト!$AE:$AE,MATCH($G1160,リスト!$AD:$AD,0)),"")</f>
        <v>24</v>
      </c>
      <c r="Q1160" t="str">
        <f>IFERROR(INDEX(リスト!$AH:$AH,MATCH($J1160,リスト!$AG:$AG,0)),"")</f>
        <v>JPN</v>
      </c>
      <c r="R1160" s="118" t="str">
        <f>IF($B1160="","",TEXT(RIGHT($E1160,6)*1000+COUNTIF($E$2:$E1160,$E1160),"000000000"))</f>
        <v>040418002</v>
      </c>
    </row>
    <row r="1161" spans="1:18" customFormat="1" x14ac:dyDescent="0.45">
      <c r="A1161" t="s">
        <v>493</v>
      </c>
      <c r="B1161">
        <v>1160</v>
      </c>
      <c r="C1161" t="s">
        <v>3973</v>
      </c>
      <c r="D1161" t="s">
        <v>3974</v>
      </c>
      <c r="E1161">
        <v>20051029</v>
      </c>
      <c r="F1161">
        <v>3</v>
      </c>
      <c r="G1161" t="s">
        <v>4977</v>
      </c>
      <c r="H1161" s="2" t="s">
        <v>4801</v>
      </c>
      <c r="I1161" t="s">
        <v>38</v>
      </c>
      <c r="J1161" t="s">
        <v>6497</v>
      </c>
      <c r="L1161">
        <f>IFERROR(INDEX(所属情報!$E:$E,MATCH(男子登録情報!A1161,所属情報!$A:$A,0)),"")</f>
        <v>490051</v>
      </c>
      <c r="M1161" t="str">
        <f t="shared" si="54"/>
        <v>新田　翼 (3)</v>
      </c>
      <c r="N1161" t="str">
        <f t="shared" si="55"/>
        <v>ﾆｯﾀ ﾂﾊﾞｻ</v>
      </c>
      <c r="O1161" t="str">
        <f t="shared" si="56"/>
        <v>NITTA Tsubasa (05)</v>
      </c>
      <c r="P1161">
        <f>IFERROR(INDEX(リスト!$AE:$AE,MATCH($G1161,リスト!$AD:$AD,0)),"")</f>
        <v>34</v>
      </c>
      <c r="Q1161" t="str">
        <f>IFERROR(INDEX(リスト!$AH:$AH,MATCH($J1161,リスト!$AG:$AG,0)),"")</f>
        <v>JPN</v>
      </c>
      <c r="R1161" s="118" t="str">
        <f>IF($B1161="","",TEXT(RIGHT($E1161,6)*1000+COUNTIF($E$2:$E1161,$E1161),"000000000"))</f>
        <v>051029002</v>
      </c>
    </row>
    <row r="1162" spans="1:18" customFormat="1" x14ac:dyDescent="0.45">
      <c r="A1162" t="s">
        <v>493</v>
      </c>
      <c r="B1162">
        <v>1161</v>
      </c>
      <c r="C1162" t="s">
        <v>3975</v>
      </c>
      <c r="D1162" t="s">
        <v>3976</v>
      </c>
      <c r="E1162">
        <v>20050707</v>
      </c>
      <c r="F1162">
        <v>3</v>
      </c>
      <c r="G1162" t="s">
        <v>4976</v>
      </c>
      <c r="H1162" s="2" t="s">
        <v>168</v>
      </c>
      <c r="I1162" t="s">
        <v>4802</v>
      </c>
      <c r="J1162" t="s">
        <v>6497</v>
      </c>
      <c r="L1162">
        <f>IFERROR(INDEX(所属情報!$E:$E,MATCH(男子登録情報!A1162,所属情報!$A:$A,0)),"")</f>
        <v>490051</v>
      </c>
      <c r="M1162" t="str">
        <f t="shared" si="54"/>
        <v>舛田　祥拓 (3)</v>
      </c>
      <c r="N1162" t="str">
        <f t="shared" si="55"/>
        <v>ﾏｽﾀﾞ ｼｮｳﾀｸ</v>
      </c>
      <c r="O1162" t="str">
        <f t="shared" si="56"/>
        <v>MASUDA Shotaku (05)</v>
      </c>
      <c r="P1162">
        <f>IFERROR(INDEX(リスト!$AE:$AE,MATCH($G1162,リスト!$AD:$AD,0)),"")</f>
        <v>27</v>
      </c>
      <c r="Q1162" t="str">
        <f>IFERROR(INDEX(リスト!$AH:$AH,MATCH($J1162,リスト!$AG:$AG,0)),"")</f>
        <v>JPN</v>
      </c>
      <c r="R1162" s="118" t="str">
        <f>IF($B1162="","",TEXT(RIGHT($E1162,6)*1000+COUNTIF($E$2:$E1162,$E1162),"000000000"))</f>
        <v>050707002</v>
      </c>
    </row>
    <row r="1163" spans="1:18" customFormat="1" x14ac:dyDescent="0.45">
      <c r="A1163" t="s">
        <v>493</v>
      </c>
      <c r="B1163">
        <v>1162</v>
      </c>
      <c r="C1163" t="s">
        <v>3977</v>
      </c>
      <c r="D1163" t="s">
        <v>3978</v>
      </c>
      <c r="E1163">
        <v>20050706</v>
      </c>
      <c r="F1163">
        <v>3</v>
      </c>
      <c r="G1163" t="s">
        <v>4975</v>
      </c>
      <c r="H1163" s="2" t="s">
        <v>4803</v>
      </c>
      <c r="I1163" t="s">
        <v>4791</v>
      </c>
      <c r="J1163" t="s">
        <v>6497</v>
      </c>
      <c r="L1163">
        <f>IFERROR(INDEX(所属情報!$E:$E,MATCH(男子登録情報!A1163,所属情報!$A:$A,0)),"")</f>
        <v>490051</v>
      </c>
      <c r="M1163" t="str">
        <f t="shared" si="54"/>
        <v>田口　直裕 (3)</v>
      </c>
      <c r="N1163" t="str">
        <f t="shared" si="55"/>
        <v>ﾀｸﾞﾁ ﾅｵﾋﾛ</v>
      </c>
      <c r="O1163" t="str">
        <f t="shared" si="56"/>
        <v>TAGUCHI Naohiro (05)</v>
      </c>
      <c r="P1163">
        <f>IFERROR(INDEX(リスト!$AE:$AE,MATCH($G1163,リスト!$AD:$AD,0)),"")</f>
        <v>28</v>
      </c>
      <c r="Q1163" t="str">
        <f>IFERROR(INDEX(リスト!$AH:$AH,MATCH($J1163,リスト!$AG:$AG,0)),"")</f>
        <v>JPN</v>
      </c>
      <c r="R1163" s="118" t="str">
        <f>IF($B1163="","",TEXT(RIGHT($E1163,6)*1000+COUNTIF($E$2:$E1163,$E1163),"000000000"))</f>
        <v>050706002</v>
      </c>
    </row>
    <row r="1164" spans="1:18" customFormat="1" x14ac:dyDescent="0.45">
      <c r="A1164" t="s">
        <v>493</v>
      </c>
      <c r="B1164">
        <v>1163</v>
      </c>
      <c r="C1164" t="s">
        <v>3979</v>
      </c>
      <c r="D1164" t="s">
        <v>3980</v>
      </c>
      <c r="E1164">
        <v>20040428</v>
      </c>
      <c r="F1164">
        <v>3</v>
      </c>
      <c r="G1164" t="s">
        <v>5095</v>
      </c>
      <c r="H1164" s="2" t="s">
        <v>348</v>
      </c>
      <c r="I1164" t="s">
        <v>378</v>
      </c>
      <c r="J1164" t="s">
        <v>6497</v>
      </c>
      <c r="L1164">
        <f>IFERROR(INDEX(所属情報!$E:$E,MATCH(男子登録情報!A1164,所属情報!$A:$A,0)),"")</f>
        <v>490051</v>
      </c>
      <c r="M1164" t="str">
        <f t="shared" si="54"/>
        <v>水野　輔 (3)</v>
      </c>
      <c r="N1164" t="str">
        <f t="shared" si="55"/>
        <v>ﾐｽﾞﾉ ﾀｽｸ</v>
      </c>
      <c r="O1164" t="str">
        <f t="shared" si="56"/>
        <v>MIZUNO Tasuku (04)</v>
      </c>
      <c r="P1164">
        <f>IFERROR(INDEX(リスト!$AE:$AE,MATCH($G1164,リスト!$AD:$AD,0)),"")</f>
        <v>14</v>
      </c>
      <c r="Q1164" t="str">
        <f>IFERROR(INDEX(リスト!$AH:$AH,MATCH($J1164,リスト!$AG:$AG,0)),"")</f>
        <v>JPN</v>
      </c>
      <c r="R1164" s="118" t="str">
        <f>IF($B1164="","",TEXT(RIGHT($E1164,6)*1000+COUNTIF($E$2:$E1164,$E1164),"000000000"))</f>
        <v>040428001</v>
      </c>
    </row>
    <row r="1165" spans="1:18" customFormat="1" x14ac:dyDescent="0.45">
      <c r="A1165" t="s">
        <v>493</v>
      </c>
      <c r="B1165">
        <v>1164</v>
      </c>
      <c r="C1165" t="s">
        <v>3981</v>
      </c>
      <c r="D1165" t="s">
        <v>1620</v>
      </c>
      <c r="E1165">
        <v>20051221</v>
      </c>
      <c r="F1165">
        <v>3</v>
      </c>
      <c r="G1165" t="s">
        <v>4975</v>
      </c>
      <c r="H1165" s="2" t="s">
        <v>205</v>
      </c>
      <c r="I1165" t="s">
        <v>626</v>
      </c>
      <c r="J1165" t="s">
        <v>6497</v>
      </c>
      <c r="L1165">
        <f>IFERROR(INDEX(所属情報!$E:$E,MATCH(男子登録情報!A1165,所属情報!$A:$A,0)),"")</f>
        <v>490051</v>
      </c>
      <c r="M1165" t="str">
        <f t="shared" si="54"/>
        <v>石川　慎翔 (3)</v>
      </c>
      <c r="N1165" t="str">
        <f t="shared" si="55"/>
        <v>ｲｼｶﾜ ﾏﾅﾄ</v>
      </c>
      <c r="O1165" t="str">
        <f t="shared" si="56"/>
        <v>ISHIKAWA Manato (05)</v>
      </c>
      <c r="P1165">
        <f>IFERROR(INDEX(リスト!$AE:$AE,MATCH($G1165,リスト!$AD:$AD,0)),"")</f>
        <v>28</v>
      </c>
      <c r="Q1165" t="str">
        <f>IFERROR(INDEX(リスト!$AH:$AH,MATCH($J1165,リスト!$AG:$AG,0)),"")</f>
        <v>JPN</v>
      </c>
      <c r="R1165" s="118" t="str">
        <f>IF($B1165="","",TEXT(RIGHT($E1165,6)*1000+COUNTIF($E$2:$E1165,$E1165),"000000000"))</f>
        <v>051221002</v>
      </c>
    </row>
    <row r="1166" spans="1:18" customFormat="1" x14ac:dyDescent="0.45">
      <c r="A1166" t="s">
        <v>493</v>
      </c>
      <c r="B1166">
        <v>1165</v>
      </c>
      <c r="C1166" t="s">
        <v>3982</v>
      </c>
      <c r="D1166" t="s">
        <v>3983</v>
      </c>
      <c r="E1166">
        <v>20050509</v>
      </c>
      <c r="F1166">
        <v>3</v>
      </c>
      <c r="G1166" t="s">
        <v>4989</v>
      </c>
      <c r="H1166" s="2" t="s">
        <v>41</v>
      </c>
      <c r="I1166" t="s">
        <v>4732</v>
      </c>
      <c r="J1166" t="s">
        <v>6497</v>
      </c>
      <c r="L1166">
        <f>IFERROR(INDEX(所属情報!$E:$E,MATCH(男子登録情報!A1166,所属情報!$A:$A,0)),"")</f>
        <v>490051</v>
      </c>
      <c r="M1166" t="str">
        <f t="shared" si="54"/>
        <v>森本　晴倖 (3)</v>
      </c>
      <c r="N1166" t="str">
        <f t="shared" si="55"/>
        <v>ﾓﾘﾓﾄ ﾊﾙﾕｷ</v>
      </c>
      <c r="O1166" t="str">
        <f t="shared" si="56"/>
        <v>MORIMOTO Haruyuki (05)</v>
      </c>
      <c r="P1166">
        <f>IFERROR(INDEX(リスト!$AE:$AE,MATCH($G1166,リスト!$AD:$AD,0)),"")</f>
        <v>25</v>
      </c>
      <c r="Q1166" t="str">
        <f>IFERROR(INDEX(リスト!$AH:$AH,MATCH($J1166,リスト!$AG:$AG,0)),"")</f>
        <v>JPN</v>
      </c>
      <c r="R1166" s="118" t="str">
        <f>IF($B1166="","",TEXT(RIGHT($E1166,6)*1000+COUNTIF($E$2:$E1166,$E1166),"000000000"))</f>
        <v>050509002</v>
      </c>
    </row>
    <row r="1167" spans="1:18" customFormat="1" x14ac:dyDescent="0.45">
      <c r="A1167" t="s">
        <v>493</v>
      </c>
      <c r="B1167">
        <v>1166</v>
      </c>
      <c r="C1167" t="s">
        <v>3984</v>
      </c>
      <c r="D1167" t="s">
        <v>3985</v>
      </c>
      <c r="E1167">
        <v>20050427</v>
      </c>
      <c r="F1167">
        <v>3</v>
      </c>
      <c r="G1167" t="s">
        <v>4975</v>
      </c>
      <c r="H1167" s="2" t="s">
        <v>4804</v>
      </c>
      <c r="I1167" t="s">
        <v>510</v>
      </c>
      <c r="J1167" t="s">
        <v>6497</v>
      </c>
      <c r="L1167">
        <f>IFERROR(INDEX(所属情報!$E:$E,MATCH(男子登録情報!A1167,所属情報!$A:$A,0)),"")</f>
        <v>490051</v>
      </c>
      <c r="M1167" t="str">
        <f t="shared" si="54"/>
        <v>市　朋顕 (3)</v>
      </c>
      <c r="N1167" t="str">
        <f t="shared" si="55"/>
        <v>ｲﾁ ﾄﾓｱｷ</v>
      </c>
      <c r="O1167" t="str">
        <f t="shared" si="56"/>
        <v>ICHI Tomoaki (05)</v>
      </c>
      <c r="P1167">
        <f>IFERROR(INDEX(リスト!$AE:$AE,MATCH($G1167,リスト!$AD:$AD,0)),"")</f>
        <v>28</v>
      </c>
      <c r="Q1167" t="str">
        <f>IFERROR(INDEX(リスト!$AH:$AH,MATCH($J1167,リスト!$AG:$AG,0)),"")</f>
        <v>JPN</v>
      </c>
      <c r="R1167" s="118" t="str">
        <f>IF($B1167="","",TEXT(RIGHT($E1167,6)*1000+COUNTIF($E$2:$E1167,$E1167),"000000000"))</f>
        <v>050427002</v>
      </c>
    </row>
    <row r="1168" spans="1:18" customFormat="1" x14ac:dyDescent="0.45">
      <c r="A1168" t="s">
        <v>493</v>
      </c>
      <c r="B1168">
        <v>1167</v>
      </c>
      <c r="C1168" t="s">
        <v>3986</v>
      </c>
      <c r="D1168" t="s">
        <v>3987</v>
      </c>
      <c r="E1168">
        <v>20051226</v>
      </c>
      <c r="F1168">
        <v>3</v>
      </c>
      <c r="G1168" t="s">
        <v>4975</v>
      </c>
      <c r="H1168" s="2" t="s">
        <v>4805</v>
      </c>
      <c r="I1168" t="s">
        <v>64</v>
      </c>
      <c r="J1168" t="s">
        <v>6497</v>
      </c>
      <c r="L1168">
        <f>IFERROR(INDEX(所属情報!$E:$E,MATCH(男子登録情報!A1168,所属情報!$A:$A,0)),"")</f>
        <v>490051</v>
      </c>
      <c r="M1168" t="str">
        <f t="shared" si="54"/>
        <v>倉本　晃汰 (3)</v>
      </c>
      <c r="N1168" t="str">
        <f t="shared" si="55"/>
        <v>ｸﾗﾓﾄ ｺｳﾀ</v>
      </c>
      <c r="O1168" t="str">
        <f t="shared" si="56"/>
        <v>KURAMOTO Kota (05)</v>
      </c>
      <c r="P1168">
        <f>IFERROR(INDEX(リスト!$AE:$AE,MATCH($G1168,リスト!$AD:$AD,0)),"")</f>
        <v>28</v>
      </c>
      <c r="Q1168" t="str">
        <f>IFERROR(INDEX(リスト!$AH:$AH,MATCH($J1168,リスト!$AG:$AG,0)),"")</f>
        <v>JPN</v>
      </c>
      <c r="R1168" s="118" t="str">
        <f>IF($B1168="","",TEXT(RIGHT($E1168,6)*1000+COUNTIF($E$2:$E1168,$E1168),"000000000"))</f>
        <v>051226001</v>
      </c>
    </row>
    <row r="1169" spans="1:18" customFormat="1" x14ac:dyDescent="0.45">
      <c r="A1169" t="s">
        <v>493</v>
      </c>
      <c r="B1169">
        <v>1168</v>
      </c>
      <c r="C1169" t="s">
        <v>3988</v>
      </c>
      <c r="D1169" t="s">
        <v>3989</v>
      </c>
      <c r="E1169">
        <v>20051108</v>
      </c>
      <c r="F1169">
        <v>3</v>
      </c>
      <c r="G1169" t="s">
        <v>4977</v>
      </c>
      <c r="H1169" s="2" t="s">
        <v>314</v>
      </c>
      <c r="I1169" t="s">
        <v>4806</v>
      </c>
      <c r="J1169" t="s">
        <v>6497</v>
      </c>
      <c r="L1169">
        <f>IFERROR(INDEX(所属情報!$E:$E,MATCH(男子登録情報!A1169,所属情報!$A:$A,0)),"")</f>
        <v>490051</v>
      </c>
      <c r="M1169" t="str">
        <f t="shared" si="54"/>
        <v>後藤　聖空 (3)</v>
      </c>
      <c r="N1169" t="str">
        <f t="shared" si="55"/>
        <v>ｺﾞﾄｳ ｾｲｱ</v>
      </c>
      <c r="O1169" t="str">
        <f t="shared" si="56"/>
        <v>GOTO Seia (05)</v>
      </c>
      <c r="P1169">
        <f>IFERROR(INDEX(リスト!$AE:$AE,MATCH($G1169,リスト!$AD:$AD,0)),"")</f>
        <v>34</v>
      </c>
      <c r="Q1169" t="str">
        <f>IFERROR(INDEX(リスト!$AH:$AH,MATCH($J1169,リスト!$AG:$AG,0)),"")</f>
        <v>JPN</v>
      </c>
      <c r="R1169" s="118" t="str">
        <f>IF($B1169="","",TEXT(RIGHT($E1169,6)*1000+COUNTIF($E$2:$E1169,$E1169),"000000000"))</f>
        <v>051108001</v>
      </c>
    </row>
    <row r="1170" spans="1:18" customFormat="1" x14ac:dyDescent="0.45">
      <c r="A1170" t="s">
        <v>493</v>
      </c>
      <c r="B1170">
        <v>1169</v>
      </c>
      <c r="C1170" t="s">
        <v>3990</v>
      </c>
      <c r="D1170" t="s">
        <v>3991</v>
      </c>
      <c r="E1170">
        <v>20051230</v>
      </c>
      <c r="F1170">
        <v>3</v>
      </c>
      <c r="G1170" t="s">
        <v>5104</v>
      </c>
      <c r="H1170" s="2" t="s">
        <v>4807</v>
      </c>
      <c r="I1170" t="s">
        <v>175</v>
      </c>
      <c r="J1170" t="s">
        <v>6497</v>
      </c>
      <c r="L1170">
        <f>IFERROR(INDEX(所属情報!$E:$E,MATCH(男子登録情報!A1170,所属情報!$A:$A,0)),"")</f>
        <v>490051</v>
      </c>
      <c r="M1170" t="str">
        <f t="shared" si="54"/>
        <v>東川　大輝 (3)</v>
      </c>
      <c r="N1170" t="str">
        <f t="shared" si="55"/>
        <v>ﾋｶﾞｼｶﾜ ﾀﾞｲｷ</v>
      </c>
      <c r="O1170" t="str">
        <f t="shared" si="56"/>
        <v>HIGASHIKAWA Daiki (05)</v>
      </c>
      <c r="P1170">
        <f>IFERROR(INDEX(リスト!$AE:$AE,MATCH($G1170,リスト!$AD:$AD,0)),"")</f>
        <v>17</v>
      </c>
      <c r="Q1170" t="str">
        <f>IFERROR(INDEX(リスト!$AH:$AH,MATCH($J1170,リスト!$AG:$AG,0)),"")</f>
        <v>JPN</v>
      </c>
      <c r="R1170" s="118" t="str">
        <f>IF($B1170="","",TEXT(RIGHT($E1170,6)*1000+COUNTIF($E$2:$E1170,$E1170),"000000000"))</f>
        <v>051230002</v>
      </c>
    </row>
    <row r="1171" spans="1:18" customFormat="1" x14ac:dyDescent="0.45">
      <c r="A1171" t="s">
        <v>493</v>
      </c>
      <c r="B1171">
        <v>1170</v>
      </c>
      <c r="C1171" t="s">
        <v>5744</v>
      </c>
      <c r="D1171" t="s">
        <v>5745</v>
      </c>
      <c r="E1171">
        <v>20041115</v>
      </c>
      <c r="F1171">
        <v>3</v>
      </c>
      <c r="G1171" t="s">
        <v>4976</v>
      </c>
      <c r="H1171" s="2" t="s">
        <v>58</v>
      </c>
      <c r="I1171" t="s">
        <v>344</v>
      </c>
      <c r="J1171" t="s">
        <v>6497</v>
      </c>
      <c r="L1171">
        <f>IFERROR(INDEX(所属情報!$E:$E,MATCH(男子登録情報!A1171,所属情報!$A:$A,0)),"")</f>
        <v>490051</v>
      </c>
      <c r="M1171" t="str">
        <f t="shared" si="54"/>
        <v>加藤　大翔 (3)</v>
      </c>
      <c r="N1171" t="str">
        <f t="shared" si="55"/>
        <v>ｶﾄｳ ﾋﾛﾄ</v>
      </c>
      <c r="O1171" t="str">
        <f t="shared" si="56"/>
        <v>KATO Hiroto (04)</v>
      </c>
      <c r="P1171">
        <f>IFERROR(INDEX(リスト!$AE:$AE,MATCH($G1171,リスト!$AD:$AD,0)),"")</f>
        <v>27</v>
      </c>
      <c r="Q1171" t="str">
        <f>IFERROR(INDEX(リスト!$AH:$AH,MATCH($J1171,リスト!$AG:$AG,0)),"")</f>
        <v>JPN</v>
      </c>
      <c r="R1171" s="118" t="str">
        <f>IF($B1171="","",TEXT(RIGHT($E1171,6)*1000+COUNTIF($E$2:$E1171,$E1171),"000000000"))</f>
        <v>041115001</v>
      </c>
    </row>
    <row r="1172" spans="1:18" customFormat="1" x14ac:dyDescent="0.45">
      <c r="A1172" t="s">
        <v>493</v>
      </c>
      <c r="B1172">
        <v>1171</v>
      </c>
      <c r="C1172" t="s">
        <v>5746</v>
      </c>
      <c r="D1172" t="s">
        <v>5747</v>
      </c>
      <c r="E1172">
        <v>20060307</v>
      </c>
      <c r="F1172">
        <v>3</v>
      </c>
      <c r="G1172" t="s">
        <v>4976</v>
      </c>
      <c r="H1172" s="2" t="s">
        <v>341</v>
      </c>
      <c r="I1172" t="s">
        <v>7142</v>
      </c>
      <c r="J1172" t="s">
        <v>6497</v>
      </c>
      <c r="L1172">
        <f>IFERROR(INDEX(所属情報!$E:$E,MATCH(男子登録情報!A1172,所属情報!$A:$A,0)),"")</f>
        <v>490051</v>
      </c>
      <c r="M1172" t="str">
        <f t="shared" si="54"/>
        <v>青木　一慶 (3)</v>
      </c>
      <c r="N1172" t="str">
        <f t="shared" si="55"/>
        <v>ｱｵｷ ｲｯｹｲ</v>
      </c>
      <c r="O1172" t="str">
        <f t="shared" si="56"/>
        <v>AOKI Ikkei (06)</v>
      </c>
      <c r="P1172">
        <f>IFERROR(INDEX(リスト!$AE:$AE,MATCH($G1172,リスト!$AD:$AD,0)),"")</f>
        <v>27</v>
      </c>
      <c r="Q1172" t="str">
        <f>IFERROR(INDEX(リスト!$AH:$AH,MATCH($J1172,リスト!$AG:$AG,0)),"")</f>
        <v>JPN</v>
      </c>
      <c r="R1172" s="118" t="str">
        <f>IF($B1172="","",TEXT(RIGHT($E1172,6)*1000+COUNTIF($E$2:$E1172,$E1172),"000000000"))</f>
        <v>060307002</v>
      </c>
    </row>
    <row r="1173" spans="1:18" customFormat="1" x14ac:dyDescent="0.45">
      <c r="A1173" t="s">
        <v>493</v>
      </c>
      <c r="B1173">
        <v>1172</v>
      </c>
      <c r="C1173" t="s">
        <v>5748</v>
      </c>
      <c r="D1173" t="s">
        <v>5749</v>
      </c>
      <c r="E1173">
        <v>20060530</v>
      </c>
      <c r="F1173">
        <v>2</v>
      </c>
      <c r="G1173" t="s">
        <v>4977</v>
      </c>
      <c r="H1173" s="2" t="s">
        <v>359</v>
      </c>
      <c r="I1173" t="s">
        <v>509</v>
      </c>
      <c r="J1173" t="s">
        <v>6497</v>
      </c>
      <c r="L1173">
        <f>IFERROR(INDEX(所属情報!$E:$E,MATCH(男子登録情報!A1173,所属情報!$A:$A,0)),"")</f>
        <v>490051</v>
      </c>
      <c r="M1173" t="str">
        <f t="shared" si="54"/>
        <v>中島　壮一朗 (2)</v>
      </c>
      <c r="N1173" t="str">
        <f t="shared" si="55"/>
        <v>ﾅｶｼﾞﾏ ｿｳｲﾁﾛｳ</v>
      </c>
      <c r="O1173" t="str">
        <f t="shared" si="56"/>
        <v>NAKAJIMA Soichiro (06)</v>
      </c>
      <c r="P1173">
        <f>IFERROR(INDEX(リスト!$AE:$AE,MATCH($G1173,リスト!$AD:$AD,0)),"")</f>
        <v>34</v>
      </c>
      <c r="Q1173" t="str">
        <f>IFERROR(INDEX(リスト!$AH:$AH,MATCH($J1173,リスト!$AG:$AG,0)),"")</f>
        <v>JPN</v>
      </c>
      <c r="R1173" s="118" t="str">
        <f>IF($B1173="","",TEXT(RIGHT($E1173,6)*1000+COUNTIF($E$2:$E1173,$E1173),"000000000"))</f>
        <v>060530002</v>
      </c>
    </row>
    <row r="1174" spans="1:18" customFormat="1" x14ac:dyDescent="0.45">
      <c r="A1174" t="s">
        <v>493</v>
      </c>
      <c r="B1174">
        <v>1173</v>
      </c>
      <c r="C1174" t="s">
        <v>5750</v>
      </c>
      <c r="D1174" t="s">
        <v>5751</v>
      </c>
      <c r="E1174">
        <v>20050406</v>
      </c>
      <c r="F1174">
        <v>2</v>
      </c>
      <c r="G1174" t="s">
        <v>5094</v>
      </c>
      <c r="H1174" s="2" t="s">
        <v>133</v>
      </c>
      <c r="I1174" t="s">
        <v>27</v>
      </c>
      <c r="J1174" t="s">
        <v>6497</v>
      </c>
      <c r="L1174">
        <f>IFERROR(INDEX(所属情報!$E:$E,MATCH(男子登録情報!A1174,所属情報!$A:$A,0)),"")</f>
        <v>490051</v>
      </c>
      <c r="M1174" t="str">
        <f t="shared" si="54"/>
        <v>槇　航太郎 (2)</v>
      </c>
      <c r="N1174" t="str">
        <f t="shared" si="55"/>
        <v>ﾏｷ ｺｳﾀﾛｳ</v>
      </c>
      <c r="O1174" t="str">
        <f t="shared" si="56"/>
        <v>MAKI Kotaro (05)</v>
      </c>
      <c r="P1174">
        <f>IFERROR(INDEX(リスト!$AE:$AE,MATCH($G1174,リスト!$AD:$AD,0)),"")</f>
        <v>1</v>
      </c>
      <c r="Q1174" t="str">
        <f>IFERROR(INDEX(リスト!$AH:$AH,MATCH($J1174,リスト!$AG:$AG,0)),"")</f>
        <v>JPN</v>
      </c>
      <c r="R1174" s="118" t="str">
        <f>IF($B1174="","",TEXT(RIGHT($E1174,6)*1000+COUNTIF($E$2:$E1174,$E1174),"000000000"))</f>
        <v>050406001</v>
      </c>
    </row>
    <row r="1175" spans="1:18" customFormat="1" x14ac:dyDescent="0.45">
      <c r="A1175" t="s">
        <v>493</v>
      </c>
      <c r="B1175">
        <v>1174</v>
      </c>
      <c r="C1175" t="s">
        <v>5752</v>
      </c>
      <c r="D1175" t="s">
        <v>5753</v>
      </c>
      <c r="E1175">
        <v>20050519</v>
      </c>
      <c r="F1175">
        <v>2</v>
      </c>
      <c r="G1175" t="s">
        <v>4976</v>
      </c>
      <c r="H1175" s="2" t="s">
        <v>585</v>
      </c>
      <c r="I1175" t="s">
        <v>1665</v>
      </c>
      <c r="J1175" t="s">
        <v>6497</v>
      </c>
      <c r="L1175">
        <f>IFERROR(INDEX(所属情報!$E:$E,MATCH(男子登録情報!A1175,所属情報!$A:$A,0)),"")</f>
        <v>490051</v>
      </c>
      <c r="M1175" t="str">
        <f t="shared" si="54"/>
        <v>辻　叶人 (2)</v>
      </c>
      <c r="N1175" t="str">
        <f t="shared" si="55"/>
        <v>ﾂｼﾞ ｶﾅﾄ</v>
      </c>
      <c r="O1175" t="str">
        <f t="shared" si="56"/>
        <v>TSUJI Kanato (05)</v>
      </c>
      <c r="P1175">
        <f>IFERROR(INDEX(リスト!$AE:$AE,MATCH($G1175,リスト!$AD:$AD,0)),"")</f>
        <v>27</v>
      </c>
      <c r="Q1175" t="str">
        <f>IFERROR(INDEX(リスト!$AH:$AH,MATCH($J1175,リスト!$AG:$AG,0)),"")</f>
        <v>JPN</v>
      </c>
      <c r="R1175" s="118" t="str">
        <f>IF($B1175="","",TEXT(RIGHT($E1175,6)*1000+COUNTIF($E$2:$E1175,$E1175),"000000000"))</f>
        <v>050519002</v>
      </c>
    </row>
    <row r="1176" spans="1:18" customFormat="1" x14ac:dyDescent="0.45">
      <c r="A1176" t="s">
        <v>493</v>
      </c>
      <c r="B1176">
        <v>1175</v>
      </c>
      <c r="C1176" t="s">
        <v>5754</v>
      </c>
      <c r="D1176" t="s">
        <v>5755</v>
      </c>
      <c r="E1176">
        <v>20070210</v>
      </c>
      <c r="F1176">
        <v>2</v>
      </c>
      <c r="G1176" t="s">
        <v>4985</v>
      </c>
      <c r="H1176" s="2" t="s">
        <v>79</v>
      </c>
      <c r="I1176" t="s">
        <v>393</v>
      </c>
      <c r="J1176" t="s">
        <v>6497</v>
      </c>
      <c r="L1176">
        <f>IFERROR(INDEX(所属情報!$E:$E,MATCH(男子登録情報!A1176,所属情報!$A:$A,0)),"")</f>
        <v>490051</v>
      </c>
      <c r="M1176" t="str">
        <f t="shared" si="54"/>
        <v>小野　悠 (2)</v>
      </c>
      <c r="N1176" t="str">
        <f t="shared" si="55"/>
        <v>ｵﾉ ﾕｳ</v>
      </c>
      <c r="O1176" t="str">
        <f t="shared" si="56"/>
        <v>ONO Yu (07)</v>
      </c>
      <c r="P1176">
        <f>IFERROR(INDEX(リスト!$AE:$AE,MATCH($G1176,リスト!$AD:$AD,0)),"")</f>
        <v>22</v>
      </c>
      <c r="Q1176" t="str">
        <f>IFERROR(INDEX(リスト!$AH:$AH,MATCH($J1176,リスト!$AG:$AG,0)),"")</f>
        <v>JPN</v>
      </c>
      <c r="R1176" s="118" t="str">
        <f>IF($B1176="","",TEXT(RIGHT($E1176,6)*1000+COUNTIF($E$2:$E1176,$E1176),"000000000"))</f>
        <v>070210001</v>
      </c>
    </row>
    <row r="1177" spans="1:18" customFormat="1" x14ac:dyDescent="0.45">
      <c r="A1177" t="s">
        <v>493</v>
      </c>
      <c r="B1177">
        <v>1176</v>
      </c>
      <c r="C1177" t="s">
        <v>5756</v>
      </c>
      <c r="D1177" t="s">
        <v>5757</v>
      </c>
      <c r="E1177">
        <v>20060822</v>
      </c>
      <c r="F1177">
        <v>2</v>
      </c>
      <c r="G1177" t="s">
        <v>4983</v>
      </c>
      <c r="H1177" s="2" t="s">
        <v>577</v>
      </c>
      <c r="I1177" t="s">
        <v>215</v>
      </c>
      <c r="J1177" t="s">
        <v>6497</v>
      </c>
      <c r="L1177">
        <f>IFERROR(INDEX(所属情報!$E:$E,MATCH(男子登録情報!A1177,所属情報!$A:$A,0)),"")</f>
        <v>490051</v>
      </c>
      <c r="M1177" t="str">
        <f t="shared" si="54"/>
        <v>柏木　隆人 (2)</v>
      </c>
      <c r="N1177" t="str">
        <f t="shared" si="55"/>
        <v>ｶｼﾜｷﾞ ﾀｶﾄ</v>
      </c>
      <c r="O1177" t="str">
        <f t="shared" si="56"/>
        <v>KASHIWAGI Takato (06)</v>
      </c>
      <c r="P1177">
        <f>IFERROR(INDEX(リスト!$AE:$AE,MATCH($G1177,リスト!$AD:$AD,0)),"")</f>
        <v>23</v>
      </c>
      <c r="Q1177" t="str">
        <f>IFERROR(INDEX(リスト!$AH:$AH,MATCH($J1177,リスト!$AG:$AG,0)),"")</f>
        <v>JPN</v>
      </c>
      <c r="R1177" s="118" t="str">
        <f>IF($B1177="","",TEXT(RIGHT($E1177,6)*1000+COUNTIF($E$2:$E1177,$E1177),"000000000"))</f>
        <v>060822002</v>
      </c>
    </row>
    <row r="1178" spans="1:18" customFormat="1" x14ac:dyDescent="0.45">
      <c r="A1178" t="s">
        <v>493</v>
      </c>
      <c r="B1178">
        <v>1177</v>
      </c>
      <c r="C1178" t="s">
        <v>5758</v>
      </c>
      <c r="D1178" t="s">
        <v>5759</v>
      </c>
      <c r="E1178">
        <v>20061018</v>
      </c>
      <c r="F1178">
        <v>2</v>
      </c>
      <c r="G1178" t="s">
        <v>5532</v>
      </c>
      <c r="H1178" s="2" t="s">
        <v>7143</v>
      </c>
      <c r="I1178" t="s">
        <v>77</v>
      </c>
      <c r="J1178" t="s">
        <v>6497</v>
      </c>
      <c r="L1178">
        <f>IFERROR(INDEX(所属情報!$E:$E,MATCH(男子登録情報!A1178,所属情報!$A:$A,0)),"")</f>
        <v>490051</v>
      </c>
      <c r="M1178" t="str">
        <f t="shared" si="54"/>
        <v>土原　諒介 (2)</v>
      </c>
      <c r="N1178" t="str">
        <f t="shared" si="55"/>
        <v>ﾂﾁﾊﾗ ﾘｮｳｽｹ</v>
      </c>
      <c r="O1178" t="str">
        <f t="shared" si="56"/>
        <v>TSUCHIHARA Ryosuke (06)</v>
      </c>
      <c r="P1178">
        <f>IFERROR(INDEX(リスト!$AE:$AE,MATCH($G1178,リスト!$AD:$AD,0)),"")</f>
        <v>16</v>
      </c>
      <c r="Q1178" t="str">
        <f>IFERROR(INDEX(リスト!$AH:$AH,MATCH($J1178,リスト!$AG:$AG,0)),"")</f>
        <v>JPN</v>
      </c>
      <c r="R1178" s="118" t="str">
        <f>IF($B1178="","",TEXT(RIGHT($E1178,6)*1000+COUNTIF($E$2:$E1178,$E1178),"000000000"))</f>
        <v>061018001</v>
      </c>
    </row>
    <row r="1179" spans="1:18" customFormat="1" x14ac:dyDescent="0.45">
      <c r="A1179" t="s">
        <v>493</v>
      </c>
      <c r="B1179">
        <v>1178</v>
      </c>
      <c r="C1179" t="s">
        <v>5760</v>
      </c>
      <c r="D1179" t="s">
        <v>5761</v>
      </c>
      <c r="E1179">
        <v>20060918</v>
      </c>
      <c r="F1179">
        <v>2</v>
      </c>
      <c r="G1179" t="s">
        <v>4983</v>
      </c>
      <c r="H1179" s="2" t="s">
        <v>143</v>
      </c>
      <c r="I1179" t="s">
        <v>330</v>
      </c>
      <c r="J1179" t="s">
        <v>6497</v>
      </c>
      <c r="L1179">
        <f>IFERROR(INDEX(所属情報!$E:$E,MATCH(男子登録情報!A1179,所属情報!$A:$A,0)),"")</f>
        <v>490051</v>
      </c>
      <c r="M1179" t="str">
        <f t="shared" si="54"/>
        <v>鈴木　啓太 (2)</v>
      </c>
      <c r="N1179" t="str">
        <f t="shared" si="55"/>
        <v>ｽｽﾞｷ ｹｲﾀ</v>
      </c>
      <c r="O1179" t="str">
        <f t="shared" si="56"/>
        <v>SUZUKI Keita (06)</v>
      </c>
      <c r="P1179">
        <f>IFERROR(INDEX(リスト!$AE:$AE,MATCH($G1179,リスト!$AD:$AD,0)),"")</f>
        <v>23</v>
      </c>
      <c r="Q1179" t="str">
        <f>IFERROR(INDEX(リスト!$AH:$AH,MATCH($J1179,リスト!$AG:$AG,0)),"")</f>
        <v>JPN</v>
      </c>
      <c r="R1179" s="118" t="str">
        <f>IF($B1179="","",TEXT(RIGHT($E1179,6)*1000+COUNTIF($E$2:$E1179,$E1179),"000000000"))</f>
        <v>060918003</v>
      </c>
    </row>
    <row r="1180" spans="1:18" customFormat="1" x14ac:dyDescent="0.45">
      <c r="A1180" t="s">
        <v>493</v>
      </c>
      <c r="B1180">
        <v>1179</v>
      </c>
      <c r="C1180" t="s">
        <v>5762</v>
      </c>
      <c r="D1180" t="s">
        <v>5763</v>
      </c>
      <c r="E1180">
        <v>20060411</v>
      </c>
      <c r="F1180">
        <v>2</v>
      </c>
      <c r="G1180" t="s">
        <v>5119</v>
      </c>
      <c r="H1180" s="2" t="s">
        <v>232</v>
      </c>
      <c r="I1180" t="s">
        <v>103</v>
      </c>
      <c r="J1180" t="s">
        <v>6497</v>
      </c>
      <c r="L1180">
        <f>IFERROR(INDEX(所属情報!$E:$E,MATCH(男子登録情報!A1180,所属情報!$A:$A,0)),"")</f>
        <v>490051</v>
      </c>
      <c r="M1180" t="str">
        <f t="shared" si="54"/>
        <v>杉本　陸 (2)</v>
      </c>
      <c r="N1180" t="str">
        <f t="shared" si="55"/>
        <v>ｽｷﾞﾓﾄ ﾘｸ</v>
      </c>
      <c r="O1180" t="str">
        <f t="shared" si="56"/>
        <v>SUGIMOTO Riku (06)</v>
      </c>
      <c r="P1180">
        <f>IFERROR(INDEX(リスト!$AE:$AE,MATCH($G1180,リスト!$AD:$AD,0)),"")</f>
        <v>38</v>
      </c>
      <c r="Q1180" t="str">
        <f>IFERROR(INDEX(リスト!$AH:$AH,MATCH($J1180,リスト!$AG:$AG,0)),"")</f>
        <v>JPN</v>
      </c>
      <c r="R1180" s="118" t="str">
        <f>IF($B1180="","",TEXT(RIGHT($E1180,6)*1000+COUNTIF($E$2:$E1180,$E1180),"000000000"))</f>
        <v>060411001</v>
      </c>
    </row>
    <row r="1181" spans="1:18" customFormat="1" x14ac:dyDescent="0.45">
      <c r="A1181" t="s">
        <v>493</v>
      </c>
      <c r="B1181">
        <v>1180</v>
      </c>
      <c r="C1181" t="s">
        <v>5764</v>
      </c>
      <c r="D1181" t="s">
        <v>5765</v>
      </c>
      <c r="E1181">
        <v>20051014</v>
      </c>
      <c r="F1181">
        <v>2</v>
      </c>
      <c r="G1181" t="s">
        <v>5031</v>
      </c>
      <c r="H1181" s="2" t="s">
        <v>7144</v>
      </c>
      <c r="I1181" t="s">
        <v>262</v>
      </c>
      <c r="J1181" t="s">
        <v>6497</v>
      </c>
      <c r="L1181">
        <f>IFERROR(INDEX(所属情報!$E:$E,MATCH(男子登録情報!A1181,所属情報!$A:$A,0)),"")</f>
        <v>490051</v>
      </c>
      <c r="M1181" t="str">
        <f t="shared" si="54"/>
        <v>栁瀨　宏志郎 (2)</v>
      </c>
      <c r="N1181" t="str">
        <f t="shared" si="55"/>
        <v>ﾔﾅｷﾞｾ ｺｳｼﾛｳ</v>
      </c>
      <c r="O1181" t="str">
        <f t="shared" si="56"/>
        <v>YANAGISE Koshiro (05)</v>
      </c>
      <c r="P1181">
        <f>IFERROR(INDEX(リスト!$AE:$AE,MATCH($G1181,リスト!$AD:$AD,0)),"")</f>
        <v>37</v>
      </c>
      <c r="Q1181" t="str">
        <f>IFERROR(INDEX(リスト!$AH:$AH,MATCH($J1181,リスト!$AG:$AG,0)),"")</f>
        <v>JPN</v>
      </c>
      <c r="R1181" s="118" t="str">
        <f>IF($B1181="","",TEXT(RIGHT($E1181,6)*1000+COUNTIF($E$2:$E1181,$E1181),"000000000"))</f>
        <v>051014002</v>
      </c>
    </row>
    <row r="1182" spans="1:18" customFormat="1" x14ac:dyDescent="0.45">
      <c r="A1182" t="s">
        <v>493</v>
      </c>
      <c r="B1182">
        <v>1181</v>
      </c>
      <c r="C1182" t="s">
        <v>5766</v>
      </c>
      <c r="D1182" t="s">
        <v>5767</v>
      </c>
      <c r="E1182">
        <v>20060517</v>
      </c>
      <c r="F1182">
        <v>2</v>
      </c>
      <c r="G1182" t="s">
        <v>4981</v>
      </c>
      <c r="H1182" s="2" t="s">
        <v>7145</v>
      </c>
      <c r="I1182" t="s">
        <v>142</v>
      </c>
      <c r="J1182" t="s">
        <v>6497</v>
      </c>
      <c r="L1182">
        <f>IFERROR(INDEX(所属情報!$E:$E,MATCH(男子登録情報!A1182,所属情報!$A:$A,0)),"")</f>
        <v>490051</v>
      </c>
      <c r="M1182" t="str">
        <f t="shared" si="54"/>
        <v>早川　広遙 (2)</v>
      </c>
      <c r="N1182" t="str">
        <f t="shared" si="55"/>
        <v>ﾊﾔｶﾜ ｺｳﾖｳ</v>
      </c>
      <c r="O1182" t="str">
        <f t="shared" si="56"/>
        <v>HAYAKAWA Koyo (06)</v>
      </c>
      <c r="P1182">
        <f>IFERROR(INDEX(リスト!$AE:$AE,MATCH($G1182,リスト!$AD:$AD,0)),"")</f>
        <v>20</v>
      </c>
      <c r="Q1182" t="str">
        <f>IFERROR(INDEX(リスト!$AH:$AH,MATCH($J1182,リスト!$AG:$AG,0)),"")</f>
        <v>JPN</v>
      </c>
      <c r="R1182" s="118" t="str">
        <f>IF($B1182="","",TEXT(RIGHT($E1182,6)*1000+COUNTIF($E$2:$E1182,$E1182),"000000000"))</f>
        <v>060517004</v>
      </c>
    </row>
    <row r="1183" spans="1:18" customFormat="1" x14ac:dyDescent="0.45">
      <c r="A1183" t="s">
        <v>493</v>
      </c>
      <c r="B1183">
        <v>1182</v>
      </c>
      <c r="C1183" t="s">
        <v>5768</v>
      </c>
      <c r="D1183" t="s">
        <v>5769</v>
      </c>
      <c r="E1183">
        <v>20060610</v>
      </c>
      <c r="F1183">
        <v>2</v>
      </c>
      <c r="G1183" t="s">
        <v>5198</v>
      </c>
      <c r="H1183" s="2" t="s">
        <v>541</v>
      </c>
      <c r="I1183" t="s">
        <v>114</v>
      </c>
      <c r="J1183" t="s">
        <v>6497</v>
      </c>
      <c r="L1183">
        <f>IFERROR(INDEX(所属情報!$E:$E,MATCH(男子登録情報!A1183,所属情報!$A:$A,0)),"")</f>
        <v>490051</v>
      </c>
      <c r="M1183" t="str">
        <f t="shared" si="54"/>
        <v>若松　颯 (2)</v>
      </c>
      <c r="N1183" t="str">
        <f t="shared" si="55"/>
        <v>ﾜｶﾏﾂ ｿｳ</v>
      </c>
      <c r="O1183" t="str">
        <f t="shared" si="56"/>
        <v>WAKAMATSU So (06)</v>
      </c>
      <c r="P1183">
        <f>IFERROR(INDEX(リスト!$AE:$AE,MATCH($G1183,リスト!$AD:$AD,0)),"")</f>
        <v>42</v>
      </c>
      <c r="Q1183" t="str">
        <f>IFERROR(INDEX(リスト!$AH:$AH,MATCH($J1183,リスト!$AG:$AG,0)),"")</f>
        <v>JPN</v>
      </c>
      <c r="R1183" s="118" t="str">
        <f>IF($B1183="","",TEXT(RIGHT($E1183,6)*1000+COUNTIF($E$2:$E1183,$E1183),"000000000"))</f>
        <v>060610001</v>
      </c>
    </row>
    <row r="1184" spans="1:18" customFormat="1" x14ac:dyDescent="0.45">
      <c r="A1184" t="s">
        <v>493</v>
      </c>
      <c r="B1184">
        <v>1183</v>
      </c>
      <c r="C1184" t="s">
        <v>5770</v>
      </c>
      <c r="D1184" t="s">
        <v>5771</v>
      </c>
      <c r="E1184">
        <v>20060502</v>
      </c>
      <c r="F1184">
        <v>2</v>
      </c>
      <c r="G1184" t="s">
        <v>4989</v>
      </c>
      <c r="H1184" s="2" t="s">
        <v>7058</v>
      </c>
      <c r="I1184" t="s">
        <v>499</v>
      </c>
      <c r="J1184" t="s">
        <v>6497</v>
      </c>
      <c r="L1184">
        <f>IFERROR(INDEX(所属情報!$E:$E,MATCH(男子登録情報!A1184,所属情報!$A:$A,0)),"")</f>
        <v>490051</v>
      </c>
      <c r="M1184" t="str">
        <f t="shared" si="54"/>
        <v>芦田　大志 (2)</v>
      </c>
      <c r="N1184" t="str">
        <f t="shared" si="55"/>
        <v>ｱｼﾀﾞ ﾀｲｼ</v>
      </c>
      <c r="O1184" t="str">
        <f t="shared" si="56"/>
        <v>ASHIDA Taishi (06)</v>
      </c>
      <c r="P1184">
        <f>IFERROR(INDEX(リスト!$AE:$AE,MATCH($G1184,リスト!$AD:$AD,0)),"")</f>
        <v>25</v>
      </c>
      <c r="Q1184" t="str">
        <f>IFERROR(INDEX(リスト!$AH:$AH,MATCH($J1184,リスト!$AG:$AG,0)),"")</f>
        <v>JPN</v>
      </c>
      <c r="R1184" s="118" t="str">
        <f>IF($B1184="","",TEXT(RIGHT($E1184,6)*1000+COUNTIF($E$2:$E1184,$E1184),"000000000"))</f>
        <v>060502001</v>
      </c>
    </row>
    <row r="1185" spans="1:18" customFormat="1" x14ac:dyDescent="0.45">
      <c r="A1185" t="s">
        <v>493</v>
      </c>
      <c r="B1185">
        <v>1184</v>
      </c>
      <c r="C1185" t="s">
        <v>5772</v>
      </c>
      <c r="D1185" t="s">
        <v>5773</v>
      </c>
      <c r="E1185">
        <v>20051210</v>
      </c>
      <c r="F1185">
        <v>2</v>
      </c>
      <c r="G1185" t="s">
        <v>4976</v>
      </c>
      <c r="H1185" s="2" t="s">
        <v>316</v>
      </c>
      <c r="I1185" t="s">
        <v>171</v>
      </c>
      <c r="J1185" t="s">
        <v>6497</v>
      </c>
      <c r="L1185">
        <f>IFERROR(INDEX(所属情報!$E:$E,MATCH(男子登録情報!A1185,所属情報!$A:$A,0)),"")</f>
        <v>490051</v>
      </c>
      <c r="M1185" t="str">
        <f t="shared" si="54"/>
        <v>木下　友翔 (2)</v>
      </c>
      <c r="N1185" t="str">
        <f t="shared" si="55"/>
        <v>ｷﾉｼﾀ ﾕｳﾄ</v>
      </c>
      <c r="O1185" t="str">
        <f t="shared" si="56"/>
        <v>KINOSHITA Yuto (05)</v>
      </c>
      <c r="P1185">
        <f>IFERROR(INDEX(リスト!$AE:$AE,MATCH($G1185,リスト!$AD:$AD,0)),"")</f>
        <v>27</v>
      </c>
      <c r="Q1185" t="str">
        <f>IFERROR(INDEX(リスト!$AH:$AH,MATCH($J1185,リスト!$AG:$AG,0)),"")</f>
        <v>JPN</v>
      </c>
      <c r="R1185" s="118" t="str">
        <f>IF($B1185="","",TEXT(RIGHT($E1185,6)*1000+COUNTIF($E$2:$E1185,$E1185),"000000000"))</f>
        <v>051210003</v>
      </c>
    </row>
    <row r="1186" spans="1:18" customFormat="1" x14ac:dyDescent="0.45">
      <c r="A1186" t="s">
        <v>493</v>
      </c>
      <c r="B1186">
        <v>1185</v>
      </c>
      <c r="C1186" t="s">
        <v>5774</v>
      </c>
      <c r="D1186" t="s">
        <v>5775</v>
      </c>
      <c r="E1186">
        <v>20060420</v>
      </c>
      <c r="F1186">
        <v>2</v>
      </c>
      <c r="G1186" t="s">
        <v>4976</v>
      </c>
      <c r="H1186" s="2" t="s">
        <v>7146</v>
      </c>
      <c r="I1186" t="s">
        <v>64</v>
      </c>
      <c r="J1186" t="s">
        <v>6497</v>
      </c>
      <c r="L1186">
        <f>IFERROR(INDEX(所属情報!$E:$E,MATCH(男子登録情報!A1186,所属情報!$A:$A,0)),"")</f>
        <v>490051</v>
      </c>
      <c r="M1186" t="str">
        <f t="shared" si="54"/>
        <v>中原　康太 (2)</v>
      </c>
      <c r="N1186" t="str">
        <f t="shared" si="55"/>
        <v>ﾅｶﾊﾗ ｺｳﾀ</v>
      </c>
      <c r="O1186" t="str">
        <f t="shared" si="56"/>
        <v>NAKAHARA Kota (06)</v>
      </c>
      <c r="P1186">
        <f>IFERROR(INDEX(リスト!$AE:$AE,MATCH($G1186,リスト!$AD:$AD,0)),"")</f>
        <v>27</v>
      </c>
      <c r="Q1186" t="str">
        <f>IFERROR(INDEX(リスト!$AH:$AH,MATCH($J1186,リスト!$AG:$AG,0)),"")</f>
        <v>JPN</v>
      </c>
      <c r="R1186" s="118" t="str">
        <f>IF($B1186="","",TEXT(RIGHT($E1186,6)*1000+COUNTIF($E$2:$E1186,$E1186),"000000000"))</f>
        <v>060420002</v>
      </c>
    </row>
    <row r="1187" spans="1:18" customFormat="1" x14ac:dyDescent="0.45">
      <c r="A1187" t="s">
        <v>493</v>
      </c>
      <c r="B1187">
        <v>1186</v>
      </c>
      <c r="C1187" t="s">
        <v>5776</v>
      </c>
      <c r="D1187" t="s">
        <v>5777</v>
      </c>
      <c r="E1187">
        <v>20061224</v>
      </c>
      <c r="F1187">
        <v>2</v>
      </c>
      <c r="G1187" t="s">
        <v>4976</v>
      </c>
      <c r="H1187" s="2" t="s">
        <v>274</v>
      </c>
      <c r="I1187" t="s">
        <v>163</v>
      </c>
      <c r="J1187" t="s">
        <v>6497</v>
      </c>
      <c r="L1187">
        <f>IFERROR(INDEX(所属情報!$E:$E,MATCH(男子登録情報!A1187,所属情報!$A:$A,0)),"")</f>
        <v>490051</v>
      </c>
      <c r="M1187" t="str">
        <f t="shared" si="54"/>
        <v>吉川　諒音 (2)</v>
      </c>
      <c r="N1187" t="str">
        <f t="shared" si="55"/>
        <v>ﾖｼｶﾜ ｱｷﾄ</v>
      </c>
      <c r="O1187" t="str">
        <f t="shared" si="56"/>
        <v>YOSHIKAWA Akito (06)</v>
      </c>
      <c r="P1187">
        <f>IFERROR(INDEX(リスト!$AE:$AE,MATCH($G1187,リスト!$AD:$AD,0)),"")</f>
        <v>27</v>
      </c>
      <c r="Q1187" t="str">
        <f>IFERROR(INDEX(リスト!$AH:$AH,MATCH($J1187,リスト!$AG:$AG,0)),"")</f>
        <v>JPN</v>
      </c>
      <c r="R1187" s="118" t="str">
        <f>IF($B1187="","",TEXT(RIGHT($E1187,6)*1000+COUNTIF($E$2:$E1187,$E1187),"000000000"))</f>
        <v>061224002</v>
      </c>
    </row>
    <row r="1188" spans="1:18" customFormat="1" x14ac:dyDescent="0.45">
      <c r="A1188" t="s">
        <v>493</v>
      </c>
      <c r="B1188">
        <v>1187</v>
      </c>
      <c r="C1188" t="s">
        <v>5778</v>
      </c>
      <c r="D1188" t="s">
        <v>5779</v>
      </c>
      <c r="E1188">
        <v>20060806</v>
      </c>
      <c r="F1188">
        <v>2</v>
      </c>
      <c r="G1188" t="s">
        <v>4975</v>
      </c>
      <c r="H1188" s="2" t="s">
        <v>196</v>
      </c>
      <c r="I1188" t="s">
        <v>7147</v>
      </c>
      <c r="J1188" t="s">
        <v>6497</v>
      </c>
      <c r="L1188">
        <f>IFERROR(INDEX(所属情報!$E:$E,MATCH(男子登録情報!A1188,所属情報!$A:$A,0)),"")</f>
        <v>490051</v>
      </c>
      <c r="M1188" t="str">
        <f t="shared" si="54"/>
        <v>山中　一凜 (2)</v>
      </c>
      <c r="N1188" t="str">
        <f t="shared" si="55"/>
        <v>ﾔﾏﾅｶ ｲﾁﾘﾝ</v>
      </c>
      <c r="O1188" t="str">
        <f t="shared" si="56"/>
        <v>YAMANAKA Ichirin (06)</v>
      </c>
      <c r="P1188">
        <f>IFERROR(INDEX(リスト!$AE:$AE,MATCH($G1188,リスト!$AD:$AD,0)),"")</f>
        <v>28</v>
      </c>
      <c r="Q1188" t="str">
        <f>IFERROR(INDEX(リスト!$AH:$AH,MATCH($J1188,リスト!$AG:$AG,0)),"")</f>
        <v>JPN</v>
      </c>
      <c r="R1188" s="118" t="str">
        <f>IF($B1188="","",TEXT(RIGHT($E1188,6)*1000+COUNTIF($E$2:$E1188,$E1188),"000000000"))</f>
        <v>060806002</v>
      </c>
    </row>
    <row r="1189" spans="1:18" customFormat="1" x14ac:dyDescent="0.45">
      <c r="A1189" t="s">
        <v>493</v>
      </c>
      <c r="B1189">
        <v>1188</v>
      </c>
      <c r="C1189" t="s">
        <v>5780</v>
      </c>
      <c r="D1189" t="s">
        <v>5781</v>
      </c>
      <c r="E1189">
        <v>20070121</v>
      </c>
      <c r="F1189">
        <v>2</v>
      </c>
      <c r="G1189" t="s">
        <v>4976</v>
      </c>
      <c r="H1189" s="2" t="s">
        <v>7148</v>
      </c>
      <c r="I1189" t="s">
        <v>4718</v>
      </c>
      <c r="J1189" t="s">
        <v>6497</v>
      </c>
      <c r="L1189">
        <f>IFERROR(INDEX(所属情報!$E:$E,MATCH(男子登録情報!A1189,所属情報!$A:$A,0)),"")</f>
        <v>490051</v>
      </c>
      <c r="M1189" t="str">
        <f t="shared" si="54"/>
        <v>大田　律 (2)</v>
      </c>
      <c r="N1189" t="str">
        <f t="shared" si="55"/>
        <v>ｵｵﾀ ﾘﾂ</v>
      </c>
      <c r="O1189" t="str">
        <f t="shared" si="56"/>
        <v>OOTA Ritsu (07)</v>
      </c>
      <c r="P1189">
        <f>IFERROR(INDEX(リスト!$AE:$AE,MATCH($G1189,リスト!$AD:$AD,0)),"")</f>
        <v>27</v>
      </c>
      <c r="Q1189" t="str">
        <f>IFERROR(INDEX(リスト!$AH:$AH,MATCH($J1189,リスト!$AG:$AG,0)),"")</f>
        <v>JPN</v>
      </c>
      <c r="R1189" s="118" t="str">
        <f>IF($B1189="","",TEXT(RIGHT($E1189,6)*1000+COUNTIF($E$2:$E1189,$E1189),"000000000"))</f>
        <v>070121001</v>
      </c>
    </row>
    <row r="1190" spans="1:18" customFormat="1" x14ac:dyDescent="0.45">
      <c r="A1190" t="s">
        <v>493</v>
      </c>
      <c r="B1190">
        <v>1189</v>
      </c>
      <c r="C1190" t="s">
        <v>5782</v>
      </c>
      <c r="D1190" t="s">
        <v>5783</v>
      </c>
      <c r="E1190">
        <v>20060520</v>
      </c>
      <c r="F1190">
        <v>2</v>
      </c>
      <c r="G1190" t="s">
        <v>4976</v>
      </c>
      <c r="H1190" s="2" t="s">
        <v>4879</v>
      </c>
      <c r="I1190" t="s">
        <v>47</v>
      </c>
      <c r="J1190" t="s">
        <v>6497</v>
      </c>
      <c r="L1190">
        <f>IFERROR(INDEX(所属情報!$E:$E,MATCH(男子登録情報!A1190,所属情報!$A:$A,0)),"")</f>
        <v>490051</v>
      </c>
      <c r="M1190" t="str">
        <f t="shared" si="54"/>
        <v>小山　大地 (2)</v>
      </c>
      <c r="N1190" t="str">
        <f t="shared" si="55"/>
        <v>ｺﾔﾏ ﾀﾞｲﾁ</v>
      </c>
      <c r="O1190" t="str">
        <f t="shared" si="56"/>
        <v>KOYAMA Daichi (06)</v>
      </c>
      <c r="P1190">
        <f>IFERROR(INDEX(リスト!$AE:$AE,MATCH($G1190,リスト!$AD:$AD,0)),"")</f>
        <v>27</v>
      </c>
      <c r="Q1190" t="str">
        <f>IFERROR(INDEX(リスト!$AH:$AH,MATCH($J1190,リスト!$AG:$AG,0)),"")</f>
        <v>JPN</v>
      </c>
      <c r="R1190" s="118" t="str">
        <f>IF($B1190="","",TEXT(RIGHT($E1190,6)*1000+COUNTIF($E$2:$E1190,$E1190),"000000000"))</f>
        <v>060520003</v>
      </c>
    </row>
    <row r="1191" spans="1:18" customFormat="1" x14ac:dyDescent="0.45">
      <c r="A1191" t="s">
        <v>493</v>
      </c>
      <c r="B1191">
        <v>1190</v>
      </c>
      <c r="C1191" t="s">
        <v>5784</v>
      </c>
      <c r="D1191" t="s">
        <v>5785</v>
      </c>
      <c r="E1191">
        <v>20061004</v>
      </c>
      <c r="F1191">
        <v>2</v>
      </c>
      <c r="G1191" t="s">
        <v>5532</v>
      </c>
      <c r="H1191" s="2" t="s">
        <v>7146</v>
      </c>
      <c r="I1191" t="s">
        <v>551</v>
      </c>
      <c r="J1191" t="s">
        <v>6497</v>
      </c>
      <c r="L1191">
        <f>IFERROR(INDEX(所属情報!$E:$E,MATCH(男子登録情報!A1191,所属情報!$A:$A,0)),"")</f>
        <v>490051</v>
      </c>
      <c r="M1191" t="str">
        <f t="shared" si="54"/>
        <v>中原　諒哉 (2)</v>
      </c>
      <c r="N1191" t="str">
        <f t="shared" si="55"/>
        <v>ﾅｶﾊﾗ ﾘｮｳﾔ</v>
      </c>
      <c r="O1191" t="str">
        <f t="shared" si="56"/>
        <v>NAKAHARA Ryoya (06)</v>
      </c>
      <c r="P1191">
        <f>IFERROR(INDEX(リスト!$AE:$AE,MATCH($G1191,リスト!$AD:$AD,0)),"")</f>
        <v>16</v>
      </c>
      <c r="Q1191" t="str">
        <f>IFERROR(INDEX(リスト!$AH:$AH,MATCH($J1191,リスト!$AG:$AG,0)),"")</f>
        <v>JPN</v>
      </c>
      <c r="R1191" s="118" t="str">
        <f>IF($B1191="","",TEXT(RIGHT($E1191,6)*1000+COUNTIF($E$2:$E1191,$E1191),"000000000"))</f>
        <v>061004002</v>
      </c>
    </row>
    <row r="1192" spans="1:18" customFormat="1" x14ac:dyDescent="0.45">
      <c r="A1192" t="s">
        <v>493</v>
      </c>
      <c r="B1192">
        <v>1191</v>
      </c>
      <c r="C1192" t="s">
        <v>5786</v>
      </c>
      <c r="D1192" t="s">
        <v>5787</v>
      </c>
      <c r="E1192">
        <v>20060930</v>
      </c>
      <c r="F1192">
        <v>2</v>
      </c>
      <c r="G1192" t="s">
        <v>4976</v>
      </c>
      <c r="H1192" s="2" t="s">
        <v>7149</v>
      </c>
      <c r="I1192" t="s">
        <v>74</v>
      </c>
      <c r="J1192" t="s">
        <v>6497</v>
      </c>
      <c r="L1192">
        <f>IFERROR(INDEX(所属情報!$E:$E,MATCH(男子登録情報!A1192,所属情報!$A:$A,0)),"")</f>
        <v>490051</v>
      </c>
      <c r="M1192" t="str">
        <f t="shared" si="54"/>
        <v>堀田　悠介 (2)</v>
      </c>
      <c r="N1192" t="str">
        <f t="shared" si="55"/>
        <v>ﾎｯﾀ ﾕｳｽｹ</v>
      </c>
      <c r="O1192" t="str">
        <f t="shared" si="56"/>
        <v>HOTTA Yusuke (06)</v>
      </c>
      <c r="P1192">
        <f>IFERROR(INDEX(リスト!$AE:$AE,MATCH($G1192,リスト!$AD:$AD,0)),"")</f>
        <v>27</v>
      </c>
      <c r="Q1192" t="str">
        <f>IFERROR(INDEX(リスト!$AH:$AH,MATCH($J1192,リスト!$AG:$AG,0)),"")</f>
        <v>JPN</v>
      </c>
      <c r="R1192" s="118" t="str">
        <f>IF($B1192="","",TEXT(RIGHT($E1192,6)*1000+COUNTIF($E$2:$E1192,$E1192),"000000000"))</f>
        <v>060930002</v>
      </c>
    </row>
    <row r="1193" spans="1:18" customFormat="1" x14ac:dyDescent="0.45">
      <c r="A1193" t="s">
        <v>493</v>
      </c>
      <c r="B1193">
        <v>1192</v>
      </c>
      <c r="C1193" t="s">
        <v>5788</v>
      </c>
      <c r="D1193" t="s">
        <v>5789</v>
      </c>
      <c r="E1193">
        <v>20060119</v>
      </c>
      <c r="F1193">
        <v>2</v>
      </c>
      <c r="G1193" t="s">
        <v>4976</v>
      </c>
      <c r="H1193" s="2" t="s">
        <v>314</v>
      </c>
      <c r="I1193" t="s">
        <v>4665</v>
      </c>
      <c r="J1193" t="s">
        <v>6497</v>
      </c>
      <c r="L1193">
        <f>IFERROR(INDEX(所属情報!$E:$E,MATCH(男子登録情報!A1193,所属情報!$A:$A,0)),"")</f>
        <v>490051</v>
      </c>
      <c r="M1193" t="str">
        <f t="shared" si="54"/>
        <v>後藤　耀 (2)</v>
      </c>
      <c r="N1193" t="str">
        <f t="shared" si="55"/>
        <v>ｺﾞﾄｳ ﾖｳ</v>
      </c>
      <c r="O1193" t="str">
        <f t="shared" si="56"/>
        <v>GOTO Yo (06)</v>
      </c>
      <c r="P1193">
        <f>IFERROR(INDEX(リスト!$AE:$AE,MATCH($G1193,リスト!$AD:$AD,0)),"")</f>
        <v>27</v>
      </c>
      <c r="Q1193" t="str">
        <f>IFERROR(INDEX(リスト!$AH:$AH,MATCH($J1193,リスト!$AG:$AG,0)),"")</f>
        <v>JPN</v>
      </c>
      <c r="R1193" s="118" t="str">
        <f>IF($B1193="","",TEXT(RIGHT($E1193,6)*1000+COUNTIF($E$2:$E1193,$E1193),"000000000"))</f>
        <v>060119001</v>
      </c>
    </row>
    <row r="1194" spans="1:18" customFormat="1" x14ac:dyDescent="0.45">
      <c r="A1194" t="s">
        <v>493</v>
      </c>
      <c r="B1194">
        <v>1193</v>
      </c>
      <c r="C1194" t="s">
        <v>5790</v>
      </c>
      <c r="D1194" t="s">
        <v>5791</v>
      </c>
      <c r="E1194">
        <v>20060619</v>
      </c>
      <c r="F1194">
        <v>2</v>
      </c>
      <c r="G1194" t="s">
        <v>4975</v>
      </c>
      <c r="H1194" s="2" t="s">
        <v>7150</v>
      </c>
      <c r="I1194" t="s">
        <v>355</v>
      </c>
      <c r="J1194" t="s">
        <v>6497</v>
      </c>
      <c r="L1194">
        <f>IFERROR(INDEX(所属情報!$E:$E,MATCH(男子登録情報!A1194,所属情報!$A:$A,0)),"")</f>
        <v>490051</v>
      </c>
      <c r="M1194" t="str">
        <f t="shared" si="54"/>
        <v>射延　直澄 (2)</v>
      </c>
      <c r="N1194" t="str">
        <f t="shared" si="55"/>
        <v>ｲﾉﾍﾞ ﾅｵﾄ</v>
      </c>
      <c r="O1194" t="str">
        <f t="shared" si="56"/>
        <v>INOBE Naoto (06)</v>
      </c>
      <c r="P1194">
        <f>IFERROR(INDEX(リスト!$AE:$AE,MATCH($G1194,リスト!$AD:$AD,0)),"")</f>
        <v>28</v>
      </c>
      <c r="Q1194" t="str">
        <f>IFERROR(INDEX(リスト!$AH:$AH,MATCH($J1194,リスト!$AG:$AG,0)),"")</f>
        <v>JPN</v>
      </c>
      <c r="R1194" s="118" t="str">
        <f>IF($B1194="","",TEXT(RIGHT($E1194,6)*1000+COUNTIF($E$2:$E1194,$E1194),"000000000"))</f>
        <v>060619001</v>
      </c>
    </row>
    <row r="1195" spans="1:18" customFormat="1" x14ac:dyDescent="0.45">
      <c r="A1195" t="s">
        <v>493</v>
      </c>
      <c r="B1195">
        <v>1194</v>
      </c>
      <c r="C1195" t="s">
        <v>5792</v>
      </c>
      <c r="D1195" t="s">
        <v>5793</v>
      </c>
      <c r="E1195">
        <v>20050729</v>
      </c>
      <c r="F1195">
        <v>2</v>
      </c>
      <c r="G1195" t="s">
        <v>5532</v>
      </c>
      <c r="H1195" s="2" t="s">
        <v>387</v>
      </c>
      <c r="I1195" t="s">
        <v>7016</v>
      </c>
      <c r="J1195" t="s">
        <v>6497</v>
      </c>
      <c r="L1195">
        <f>IFERROR(INDEX(所属情報!$E:$E,MATCH(男子登録情報!A1195,所属情報!$A:$A,0)),"")</f>
        <v>490051</v>
      </c>
      <c r="M1195" t="str">
        <f t="shared" si="54"/>
        <v>本多　倫愛 (2)</v>
      </c>
      <c r="N1195" t="str">
        <f t="shared" si="55"/>
        <v>ﾎﾝﾀﾞ ﾉｱ</v>
      </c>
      <c r="O1195" t="str">
        <f t="shared" si="56"/>
        <v>HONDA Noa (05)</v>
      </c>
      <c r="P1195">
        <f>IFERROR(INDEX(リスト!$AE:$AE,MATCH($G1195,リスト!$AD:$AD,0)),"")</f>
        <v>16</v>
      </c>
      <c r="Q1195" t="str">
        <f>IFERROR(INDEX(リスト!$AH:$AH,MATCH($J1195,リスト!$AG:$AG,0)),"")</f>
        <v>JPN</v>
      </c>
      <c r="R1195" s="118" t="str">
        <f>IF($B1195="","",TEXT(RIGHT($E1195,6)*1000+COUNTIF($E$2:$E1195,$E1195),"000000000"))</f>
        <v>050729002</v>
      </c>
    </row>
    <row r="1196" spans="1:18" customFormat="1" x14ac:dyDescent="0.45">
      <c r="A1196" t="s">
        <v>493</v>
      </c>
      <c r="B1196">
        <v>1195</v>
      </c>
      <c r="C1196" t="s">
        <v>5794</v>
      </c>
      <c r="D1196" t="s">
        <v>5795</v>
      </c>
      <c r="E1196">
        <v>20060510</v>
      </c>
      <c r="F1196">
        <v>2</v>
      </c>
      <c r="G1196" t="s">
        <v>4989</v>
      </c>
      <c r="H1196" s="2" t="s">
        <v>66</v>
      </c>
      <c r="I1196" t="s">
        <v>7151</v>
      </c>
      <c r="J1196" t="s">
        <v>6497</v>
      </c>
      <c r="L1196">
        <f>IFERROR(INDEX(所属情報!$E:$E,MATCH(男子登録情報!A1196,所属情報!$A:$A,0)),"")</f>
        <v>490051</v>
      </c>
      <c r="M1196" t="str">
        <f t="shared" si="54"/>
        <v>藤原　侑采 (2)</v>
      </c>
      <c r="N1196" t="str">
        <f t="shared" si="55"/>
        <v>ﾌｼﾞﾜﾗ ﾕｳｻ</v>
      </c>
      <c r="O1196" t="str">
        <f t="shared" si="56"/>
        <v>FUJIWARA Yusa (06)</v>
      </c>
      <c r="P1196">
        <f>IFERROR(INDEX(リスト!$AE:$AE,MATCH($G1196,リスト!$AD:$AD,0)),"")</f>
        <v>25</v>
      </c>
      <c r="Q1196" t="str">
        <f>IFERROR(INDEX(リスト!$AH:$AH,MATCH($J1196,リスト!$AG:$AG,0)),"")</f>
        <v>JPN</v>
      </c>
      <c r="R1196" s="118" t="str">
        <f>IF($B1196="","",TEXT(RIGHT($E1196,6)*1000+COUNTIF($E$2:$E1196,$E1196),"000000000"))</f>
        <v>060510001</v>
      </c>
    </row>
    <row r="1197" spans="1:18" customFormat="1" x14ac:dyDescent="0.45">
      <c r="A1197" t="s">
        <v>309</v>
      </c>
      <c r="B1197">
        <v>1196</v>
      </c>
      <c r="C1197" t="s">
        <v>1432</v>
      </c>
      <c r="D1197" t="s">
        <v>1433</v>
      </c>
      <c r="E1197">
        <v>20040617</v>
      </c>
      <c r="F1197">
        <v>4</v>
      </c>
      <c r="G1197" t="s">
        <v>4976</v>
      </c>
      <c r="H1197" s="2" t="s">
        <v>832</v>
      </c>
      <c r="I1197" t="s">
        <v>38</v>
      </c>
      <c r="J1197" t="s">
        <v>6497</v>
      </c>
      <c r="L1197">
        <f>IFERROR(INDEX(所属情報!$E:$E,MATCH(男子登録情報!A1197,所属情報!$A:$A,0)),"")</f>
        <v>492221</v>
      </c>
      <c r="M1197" t="str">
        <f t="shared" si="54"/>
        <v>加茂　翼 (4)</v>
      </c>
      <c r="N1197" t="str">
        <f t="shared" si="55"/>
        <v>ｶﾓ ﾂﾊﾞｻ</v>
      </c>
      <c r="O1197" t="str">
        <f t="shared" si="56"/>
        <v>KAMO Tsubasa (04)</v>
      </c>
      <c r="P1197">
        <f>IFERROR(INDEX(リスト!$AE:$AE,MATCH($G1197,リスト!$AD:$AD,0)),"")</f>
        <v>27</v>
      </c>
      <c r="Q1197" t="str">
        <f>IFERROR(INDEX(リスト!$AH:$AH,MATCH($J1197,リスト!$AG:$AG,0)),"")</f>
        <v>JPN</v>
      </c>
      <c r="R1197" s="118" t="str">
        <f>IF($B1197="","",TEXT(RIGHT($E1197,6)*1000+COUNTIF($E$2:$E1197,$E1197),"000000000"))</f>
        <v>040617005</v>
      </c>
    </row>
    <row r="1198" spans="1:18" customFormat="1" x14ac:dyDescent="0.45">
      <c r="A1198" t="s">
        <v>309</v>
      </c>
      <c r="B1198">
        <v>1197</v>
      </c>
      <c r="C1198" t="s">
        <v>1434</v>
      </c>
      <c r="D1198" t="s">
        <v>1435</v>
      </c>
      <c r="E1198">
        <v>20040817</v>
      </c>
      <c r="F1198">
        <v>4</v>
      </c>
      <c r="G1198" t="s">
        <v>4976</v>
      </c>
      <c r="H1198" s="2" t="s">
        <v>814</v>
      </c>
      <c r="I1198" t="s">
        <v>428</v>
      </c>
      <c r="J1198" t="s">
        <v>6497</v>
      </c>
      <c r="L1198">
        <f>IFERROR(INDEX(所属情報!$E:$E,MATCH(男子登録情報!A1198,所属情報!$A:$A,0)),"")</f>
        <v>492221</v>
      </c>
      <c r="M1198" t="str">
        <f t="shared" si="54"/>
        <v>宮出　誠大 (4)</v>
      </c>
      <c r="N1198" t="str">
        <f t="shared" si="55"/>
        <v>ﾐﾔﾃﾞ ﾏｻﾋﾛ</v>
      </c>
      <c r="O1198" t="str">
        <f t="shared" si="56"/>
        <v>MIYADE Masahiro (04)</v>
      </c>
      <c r="P1198">
        <f>IFERROR(INDEX(リスト!$AE:$AE,MATCH($G1198,リスト!$AD:$AD,0)),"")</f>
        <v>27</v>
      </c>
      <c r="Q1198" t="str">
        <f>IFERROR(INDEX(リスト!$AH:$AH,MATCH($J1198,リスト!$AG:$AG,0)),"")</f>
        <v>JPN</v>
      </c>
      <c r="R1198" s="118" t="str">
        <f>IF($B1198="","",TEXT(RIGHT($E1198,6)*1000+COUNTIF($E$2:$E1198,$E1198),"000000000"))</f>
        <v>040817001</v>
      </c>
    </row>
    <row r="1199" spans="1:18" customFormat="1" x14ac:dyDescent="0.45">
      <c r="A1199" t="s">
        <v>309</v>
      </c>
      <c r="B1199">
        <v>1198</v>
      </c>
      <c r="C1199" t="s">
        <v>2365</v>
      </c>
      <c r="D1199" t="s">
        <v>1436</v>
      </c>
      <c r="E1199">
        <v>20041214</v>
      </c>
      <c r="F1199">
        <v>4</v>
      </c>
      <c r="G1199" t="s">
        <v>5099</v>
      </c>
      <c r="H1199" s="2" t="s">
        <v>297</v>
      </c>
      <c r="I1199" t="s">
        <v>169</v>
      </c>
      <c r="J1199" t="s">
        <v>6497</v>
      </c>
      <c r="L1199">
        <f>IFERROR(INDEX(所属情報!$E:$E,MATCH(男子登録情報!A1199,所属情報!$A:$A,0)),"")</f>
        <v>492221</v>
      </c>
      <c r="M1199" t="str">
        <f t="shared" si="54"/>
        <v>大田　琉聖 (4)</v>
      </c>
      <c r="N1199" t="str">
        <f t="shared" si="55"/>
        <v>ｵｵﾀ ﾘｭｳｾｲ</v>
      </c>
      <c r="O1199" t="str">
        <f t="shared" si="56"/>
        <v>OTA Ryusei (04)</v>
      </c>
      <c r="P1199">
        <f>IFERROR(INDEX(リスト!$AE:$AE,MATCH($G1199,リスト!$AD:$AD,0)),"")</f>
        <v>21</v>
      </c>
      <c r="Q1199" t="str">
        <f>IFERROR(INDEX(リスト!$AH:$AH,MATCH($J1199,リスト!$AG:$AG,0)),"")</f>
        <v>JPN</v>
      </c>
      <c r="R1199" s="118" t="str">
        <f>IF($B1199="","",TEXT(RIGHT($E1199,6)*1000+COUNTIF($E$2:$E1199,$E1199),"000000000"))</f>
        <v>041214001</v>
      </c>
    </row>
    <row r="1200" spans="1:18" customFormat="1" x14ac:dyDescent="0.45">
      <c r="A1200" t="s">
        <v>309</v>
      </c>
      <c r="B1200">
        <v>1199</v>
      </c>
      <c r="C1200" t="s">
        <v>1437</v>
      </c>
      <c r="D1200" t="s">
        <v>1438</v>
      </c>
      <c r="E1200">
        <v>20040907</v>
      </c>
      <c r="F1200">
        <v>4</v>
      </c>
      <c r="G1200" t="s">
        <v>4982</v>
      </c>
      <c r="H1200" s="2" t="s">
        <v>1439</v>
      </c>
      <c r="I1200" t="s">
        <v>116</v>
      </c>
      <c r="J1200" t="s">
        <v>6497</v>
      </c>
      <c r="L1200">
        <f>IFERROR(INDEX(所属情報!$E:$E,MATCH(男子登録情報!A1200,所属情報!$A:$A,0)),"")</f>
        <v>492221</v>
      </c>
      <c r="M1200" t="str">
        <f t="shared" si="54"/>
        <v>南本　陸斗 (4)</v>
      </c>
      <c r="N1200" t="str">
        <f t="shared" si="55"/>
        <v>ﾐﾅﾐﾓﾄ ﾘｸﾄ</v>
      </c>
      <c r="O1200" t="str">
        <f t="shared" si="56"/>
        <v>MINAMIMOTO Rikuto (04)</v>
      </c>
      <c r="P1200">
        <f>IFERROR(INDEX(リスト!$AE:$AE,MATCH($G1200,リスト!$AD:$AD,0)),"")</f>
        <v>26</v>
      </c>
      <c r="Q1200" t="str">
        <f>IFERROR(INDEX(リスト!$AH:$AH,MATCH($J1200,リスト!$AG:$AG,0)),"")</f>
        <v>JPN</v>
      </c>
      <c r="R1200" s="118" t="str">
        <f>IF($B1200="","",TEXT(RIGHT($E1200,6)*1000+COUNTIF($E$2:$E1200,$E1200),"000000000"))</f>
        <v>040907005</v>
      </c>
    </row>
    <row r="1201" spans="1:18" customFormat="1" x14ac:dyDescent="0.45">
      <c r="A1201" t="s">
        <v>309</v>
      </c>
      <c r="B1201">
        <v>1200</v>
      </c>
      <c r="C1201" t="s">
        <v>1440</v>
      </c>
      <c r="D1201" t="s">
        <v>1441</v>
      </c>
      <c r="E1201">
        <v>20040702</v>
      </c>
      <c r="F1201">
        <v>4</v>
      </c>
      <c r="G1201" t="s">
        <v>4984</v>
      </c>
      <c r="H1201" s="2" t="s">
        <v>1442</v>
      </c>
      <c r="I1201" t="s">
        <v>65</v>
      </c>
      <c r="J1201" t="s">
        <v>6497</v>
      </c>
      <c r="L1201">
        <f>IFERROR(INDEX(所属情報!$E:$E,MATCH(男子登録情報!A1201,所属情報!$A:$A,0)),"")</f>
        <v>492221</v>
      </c>
      <c r="M1201" t="str">
        <f t="shared" si="54"/>
        <v>宮村　友也 (4)</v>
      </c>
      <c r="N1201" t="str">
        <f t="shared" si="55"/>
        <v>ﾐﾔﾑﾗ ﾄﾓﾔ</v>
      </c>
      <c r="O1201" t="str">
        <f t="shared" si="56"/>
        <v>MIYAMURA Tomoya (04)</v>
      </c>
      <c r="P1201">
        <f>IFERROR(INDEX(リスト!$AE:$AE,MATCH($G1201,リスト!$AD:$AD,0)),"")</f>
        <v>49</v>
      </c>
      <c r="Q1201" t="str">
        <f>IFERROR(INDEX(リスト!$AH:$AH,MATCH($J1201,リスト!$AG:$AG,0)),"")</f>
        <v>JPN</v>
      </c>
      <c r="R1201" s="118" t="str">
        <f>IF($B1201="","",TEXT(RIGHT($E1201,6)*1000+COUNTIF($E$2:$E1201,$E1201),"000000000"))</f>
        <v>040702004</v>
      </c>
    </row>
    <row r="1202" spans="1:18" customFormat="1" x14ac:dyDescent="0.45">
      <c r="A1202" t="s">
        <v>309</v>
      </c>
      <c r="B1202">
        <v>1201</v>
      </c>
      <c r="C1202" t="s">
        <v>1443</v>
      </c>
      <c r="D1202" t="s">
        <v>1444</v>
      </c>
      <c r="E1202">
        <v>20041116</v>
      </c>
      <c r="F1202">
        <v>4</v>
      </c>
      <c r="G1202" t="s">
        <v>5202</v>
      </c>
      <c r="H1202" s="2" t="s">
        <v>100</v>
      </c>
      <c r="I1202" t="s">
        <v>169</v>
      </c>
      <c r="J1202" t="s">
        <v>6497</v>
      </c>
      <c r="L1202">
        <f>IFERROR(INDEX(所属情報!$E:$E,MATCH(男子登録情報!A1202,所属情報!$A:$A,0)),"")</f>
        <v>492221</v>
      </c>
      <c r="M1202" t="str">
        <f t="shared" si="54"/>
        <v>田中　琉聖 (4)</v>
      </c>
      <c r="N1202" t="str">
        <f t="shared" si="55"/>
        <v>ﾀﾅｶ ﾘｭｳｾｲ</v>
      </c>
      <c r="O1202" t="str">
        <f t="shared" si="56"/>
        <v>TANAKA Ryusei (04)</v>
      </c>
      <c r="P1202">
        <f>IFERROR(INDEX(リスト!$AE:$AE,MATCH($G1202,リスト!$AD:$AD,0)),"")</f>
        <v>31</v>
      </c>
      <c r="Q1202" t="str">
        <f>IFERROR(INDEX(リスト!$AH:$AH,MATCH($J1202,リスト!$AG:$AG,0)),"")</f>
        <v>JPN</v>
      </c>
      <c r="R1202" s="118" t="str">
        <f>IF($B1202="","",TEXT(RIGHT($E1202,6)*1000+COUNTIF($E$2:$E1202,$E1202),"000000000"))</f>
        <v>041116002</v>
      </c>
    </row>
    <row r="1203" spans="1:18" customFormat="1" x14ac:dyDescent="0.45">
      <c r="A1203" t="s">
        <v>309</v>
      </c>
      <c r="B1203">
        <v>1202</v>
      </c>
      <c r="C1203" t="s">
        <v>1445</v>
      </c>
      <c r="D1203" t="s">
        <v>1446</v>
      </c>
      <c r="E1203">
        <v>20041111</v>
      </c>
      <c r="F1203">
        <v>4</v>
      </c>
      <c r="G1203" t="s">
        <v>4983</v>
      </c>
      <c r="H1203" s="2" t="s">
        <v>806</v>
      </c>
      <c r="I1203" t="s">
        <v>678</v>
      </c>
      <c r="J1203" t="s">
        <v>6497</v>
      </c>
      <c r="L1203">
        <f>IFERROR(INDEX(所属情報!$E:$E,MATCH(男子登録情報!A1203,所属情報!$A:$A,0)),"")</f>
        <v>492221</v>
      </c>
      <c r="M1203" t="str">
        <f t="shared" si="54"/>
        <v>浅野　孔 (4)</v>
      </c>
      <c r="N1203" t="str">
        <f t="shared" si="55"/>
        <v>ｱｻﾉ ｺｳ</v>
      </c>
      <c r="O1203" t="str">
        <f t="shared" si="56"/>
        <v>ASANO Ko (04)</v>
      </c>
      <c r="P1203">
        <f>IFERROR(INDEX(リスト!$AE:$AE,MATCH($G1203,リスト!$AD:$AD,0)),"")</f>
        <v>23</v>
      </c>
      <c r="Q1203" t="str">
        <f>IFERROR(INDEX(リスト!$AH:$AH,MATCH($J1203,リスト!$AG:$AG,0)),"")</f>
        <v>JPN</v>
      </c>
      <c r="R1203" s="118" t="str">
        <f>IF($B1203="","",TEXT(RIGHT($E1203,6)*1000+COUNTIF($E$2:$E1203,$E1203),"000000000"))</f>
        <v>041111001</v>
      </c>
    </row>
    <row r="1204" spans="1:18" customFormat="1" x14ac:dyDescent="0.45">
      <c r="A1204" t="s">
        <v>309</v>
      </c>
      <c r="B1204">
        <v>1203</v>
      </c>
      <c r="C1204" t="s">
        <v>1447</v>
      </c>
      <c r="D1204" t="s">
        <v>1448</v>
      </c>
      <c r="E1204">
        <v>20040809</v>
      </c>
      <c r="F1204">
        <v>4</v>
      </c>
      <c r="G1204" t="s">
        <v>5099</v>
      </c>
      <c r="H1204" s="2" t="s">
        <v>1449</v>
      </c>
      <c r="I1204" t="s">
        <v>201</v>
      </c>
      <c r="J1204" t="s">
        <v>6497</v>
      </c>
      <c r="L1204">
        <f>IFERROR(INDEX(所属情報!$E:$E,MATCH(男子登録情報!A1204,所属情報!$A:$A,0)),"")</f>
        <v>492221</v>
      </c>
      <c r="M1204" t="str">
        <f t="shared" si="54"/>
        <v>長葭　遥斗 (4)</v>
      </c>
      <c r="N1204" t="str">
        <f t="shared" si="55"/>
        <v>ﾅｶﾞﾖｼ ﾊﾙﾄ</v>
      </c>
      <c r="O1204" t="str">
        <f t="shared" si="56"/>
        <v>NAGAYOSHI Haruto (04)</v>
      </c>
      <c r="P1204">
        <f>IFERROR(INDEX(リスト!$AE:$AE,MATCH($G1204,リスト!$AD:$AD,0)),"")</f>
        <v>21</v>
      </c>
      <c r="Q1204" t="str">
        <f>IFERROR(INDEX(リスト!$AH:$AH,MATCH($J1204,リスト!$AG:$AG,0)),"")</f>
        <v>JPN</v>
      </c>
      <c r="R1204" s="118" t="str">
        <f>IF($B1204="","",TEXT(RIGHT($E1204,6)*1000+COUNTIF($E$2:$E1204,$E1204),"000000000"))</f>
        <v>040809001</v>
      </c>
    </row>
    <row r="1205" spans="1:18" customFormat="1" x14ac:dyDescent="0.45">
      <c r="A1205" t="s">
        <v>309</v>
      </c>
      <c r="B1205">
        <v>1204</v>
      </c>
      <c r="C1205" t="s">
        <v>1450</v>
      </c>
      <c r="D1205" t="s">
        <v>1451</v>
      </c>
      <c r="E1205">
        <v>20041109</v>
      </c>
      <c r="F1205">
        <v>4</v>
      </c>
      <c r="G1205" t="s">
        <v>4984</v>
      </c>
      <c r="H1205" s="2" t="s">
        <v>2961</v>
      </c>
      <c r="I1205" t="s">
        <v>1452</v>
      </c>
      <c r="J1205" t="s">
        <v>6497</v>
      </c>
      <c r="L1205">
        <f>IFERROR(INDEX(所属情報!$E:$E,MATCH(男子登録情報!A1205,所属情報!$A:$A,0)),"")</f>
        <v>492221</v>
      </c>
      <c r="M1205" t="str">
        <f t="shared" si="54"/>
        <v>土出　真佑斗 (4)</v>
      </c>
      <c r="N1205" t="str">
        <f t="shared" si="55"/>
        <v>ﾂﾁﾃﾞ ﾏﾕﾄ</v>
      </c>
      <c r="O1205" t="str">
        <f t="shared" si="56"/>
        <v>TSUCHIDE Mayuto (04)</v>
      </c>
      <c r="P1205">
        <f>IFERROR(INDEX(リスト!$AE:$AE,MATCH($G1205,リスト!$AD:$AD,0)),"")</f>
        <v>49</v>
      </c>
      <c r="Q1205" t="str">
        <f>IFERROR(INDEX(リスト!$AH:$AH,MATCH($J1205,リスト!$AG:$AG,0)),"")</f>
        <v>JPN</v>
      </c>
      <c r="R1205" s="118" t="str">
        <f>IF($B1205="","",TEXT(RIGHT($E1205,6)*1000+COUNTIF($E$2:$E1205,$E1205),"000000000"))</f>
        <v>041109002</v>
      </c>
    </row>
    <row r="1206" spans="1:18" customFormat="1" x14ac:dyDescent="0.45">
      <c r="A1206" t="s">
        <v>309</v>
      </c>
      <c r="B1206">
        <v>1205</v>
      </c>
      <c r="C1206" t="s">
        <v>1453</v>
      </c>
      <c r="D1206" t="s">
        <v>1454</v>
      </c>
      <c r="E1206">
        <v>20050330</v>
      </c>
      <c r="F1206">
        <v>4</v>
      </c>
      <c r="G1206" t="s">
        <v>4984</v>
      </c>
      <c r="H1206" s="2" t="s">
        <v>811</v>
      </c>
      <c r="I1206" t="s">
        <v>201</v>
      </c>
      <c r="J1206" t="s">
        <v>6497</v>
      </c>
      <c r="L1206">
        <f>IFERROR(INDEX(所属情報!$E:$E,MATCH(男子登録情報!A1206,所属情報!$A:$A,0)),"")</f>
        <v>492221</v>
      </c>
      <c r="M1206" t="str">
        <f t="shared" si="54"/>
        <v>伐栗　暖人 (4)</v>
      </c>
      <c r="N1206" t="str">
        <f t="shared" si="55"/>
        <v>ｷﾘｸﾘ ﾊﾙﾄ</v>
      </c>
      <c r="O1206" t="str">
        <f t="shared" si="56"/>
        <v>KIRIKURI Haruto (05)</v>
      </c>
      <c r="P1206">
        <f>IFERROR(INDEX(リスト!$AE:$AE,MATCH($G1206,リスト!$AD:$AD,0)),"")</f>
        <v>49</v>
      </c>
      <c r="Q1206" t="str">
        <f>IFERROR(INDEX(リスト!$AH:$AH,MATCH($J1206,リスト!$AG:$AG,0)),"")</f>
        <v>JPN</v>
      </c>
      <c r="R1206" s="118" t="str">
        <f>IF($B1206="","",TEXT(RIGHT($E1206,6)*1000+COUNTIF($E$2:$E1206,$E1206),"000000000"))</f>
        <v>050330002</v>
      </c>
    </row>
    <row r="1207" spans="1:18" customFormat="1" x14ac:dyDescent="0.45">
      <c r="A1207" t="s">
        <v>309</v>
      </c>
      <c r="B1207">
        <v>1206</v>
      </c>
      <c r="C1207" t="s">
        <v>1455</v>
      </c>
      <c r="D1207" t="s">
        <v>1456</v>
      </c>
      <c r="E1207">
        <v>20041118</v>
      </c>
      <c r="F1207">
        <v>4</v>
      </c>
      <c r="G1207" t="s">
        <v>4979</v>
      </c>
      <c r="H1207" s="2" t="s">
        <v>156</v>
      </c>
      <c r="I1207" t="s">
        <v>90</v>
      </c>
      <c r="J1207" t="s">
        <v>6497</v>
      </c>
      <c r="L1207">
        <f>IFERROR(INDEX(所属情報!$E:$E,MATCH(男子登録情報!A1207,所属情報!$A:$A,0)),"")</f>
        <v>492221</v>
      </c>
      <c r="M1207" t="str">
        <f t="shared" si="54"/>
        <v>佐々木　祥吾 (4)</v>
      </c>
      <c r="N1207" t="str">
        <f t="shared" si="55"/>
        <v>ｻｻｷ ｼｮｳｺﾞ</v>
      </c>
      <c r="O1207" t="str">
        <f t="shared" si="56"/>
        <v>SASAKI Shogo (04)</v>
      </c>
      <c r="P1207">
        <f>IFERROR(INDEX(リスト!$AE:$AE,MATCH($G1207,リスト!$AD:$AD,0)),"")</f>
        <v>29</v>
      </c>
      <c r="Q1207" t="str">
        <f>IFERROR(INDEX(リスト!$AH:$AH,MATCH($J1207,リスト!$AG:$AG,0)),"")</f>
        <v>JPN</v>
      </c>
      <c r="R1207" s="118" t="str">
        <f>IF($B1207="","",TEXT(RIGHT($E1207,6)*1000+COUNTIF($E$2:$E1207,$E1207),"000000000"))</f>
        <v>041118001</v>
      </c>
    </row>
    <row r="1208" spans="1:18" customFormat="1" x14ac:dyDescent="0.45">
      <c r="A1208" t="s">
        <v>309</v>
      </c>
      <c r="B1208">
        <v>1207</v>
      </c>
      <c r="C1208" t="s">
        <v>2366</v>
      </c>
      <c r="D1208" t="s">
        <v>1457</v>
      </c>
      <c r="E1208">
        <v>20040819</v>
      </c>
      <c r="F1208">
        <v>4</v>
      </c>
      <c r="G1208" t="s">
        <v>4982</v>
      </c>
      <c r="H1208" s="2" t="s">
        <v>113</v>
      </c>
      <c r="I1208" t="s">
        <v>2962</v>
      </c>
      <c r="J1208" t="s">
        <v>6497</v>
      </c>
      <c r="L1208">
        <f>IFERROR(INDEX(所属情報!$E:$E,MATCH(男子登録情報!A1208,所属情報!$A:$A,0)),"")</f>
        <v>492221</v>
      </c>
      <c r="M1208" t="str">
        <f t="shared" si="54"/>
        <v>小島　耀雅 (4)</v>
      </c>
      <c r="N1208" t="str">
        <f t="shared" si="55"/>
        <v>ｺｼﾞﾏ ﾖｳｶﾞ</v>
      </c>
      <c r="O1208" t="str">
        <f t="shared" si="56"/>
        <v>KOJIMA Yoga (04)</v>
      </c>
      <c r="P1208">
        <f>IFERROR(INDEX(リスト!$AE:$AE,MATCH($G1208,リスト!$AD:$AD,0)),"")</f>
        <v>26</v>
      </c>
      <c r="Q1208" t="str">
        <f>IFERROR(INDEX(リスト!$AH:$AH,MATCH($J1208,リスト!$AG:$AG,0)),"")</f>
        <v>JPN</v>
      </c>
      <c r="R1208" s="118" t="str">
        <f>IF($B1208="","",TEXT(RIGHT($E1208,6)*1000+COUNTIF($E$2:$E1208,$E1208),"000000000"))</f>
        <v>040819002</v>
      </c>
    </row>
    <row r="1209" spans="1:18" customFormat="1" x14ac:dyDescent="0.45">
      <c r="A1209" t="s">
        <v>309</v>
      </c>
      <c r="B1209">
        <v>1208</v>
      </c>
      <c r="C1209" t="s">
        <v>1995</v>
      </c>
      <c r="D1209" t="s">
        <v>1996</v>
      </c>
      <c r="E1209">
        <v>20040702</v>
      </c>
      <c r="F1209">
        <v>4</v>
      </c>
      <c r="G1209" t="s">
        <v>4975</v>
      </c>
      <c r="H1209" s="2" t="s">
        <v>543</v>
      </c>
      <c r="I1209" t="s">
        <v>394</v>
      </c>
      <c r="J1209" t="s">
        <v>6497</v>
      </c>
      <c r="L1209">
        <f>IFERROR(INDEX(所属情報!$E:$E,MATCH(男子登録情報!A1209,所属情報!$A:$A,0)),"")</f>
        <v>492221</v>
      </c>
      <c r="M1209" t="str">
        <f t="shared" si="54"/>
        <v>志方　英輝 (4)</v>
      </c>
      <c r="N1209" t="str">
        <f t="shared" si="55"/>
        <v>ｼｶﾀ ﾋﾃﾞｷ</v>
      </c>
      <c r="O1209" t="str">
        <f t="shared" si="56"/>
        <v>SHIKATA Hideki (04)</v>
      </c>
      <c r="P1209">
        <f>IFERROR(INDEX(リスト!$AE:$AE,MATCH($G1209,リスト!$AD:$AD,0)),"")</f>
        <v>28</v>
      </c>
      <c r="Q1209" t="str">
        <f>IFERROR(INDEX(リスト!$AH:$AH,MATCH($J1209,リスト!$AG:$AG,0)),"")</f>
        <v>JPN</v>
      </c>
      <c r="R1209" s="118" t="str">
        <f>IF($B1209="","",TEXT(RIGHT($E1209,6)*1000+COUNTIF($E$2:$E1209,$E1209),"000000000"))</f>
        <v>040702005</v>
      </c>
    </row>
    <row r="1210" spans="1:18" customFormat="1" x14ac:dyDescent="0.45">
      <c r="A1210" t="s">
        <v>309</v>
      </c>
      <c r="B1210">
        <v>1209</v>
      </c>
      <c r="C1210" t="s">
        <v>2367</v>
      </c>
      <c r="D1210" t="s">
        <v>2368</v>
      </c>
      <c r="E1210">
        <v>20040406</v>
      </c>
      <c r="F1210">
        <v>4</v>
      </c>
      <c r="G1210" t="s">
        <v>4976</v>
      </c>
      <c r="H1210" s="2" t="s">
        <v>52</v>
      </c>
      <c r="I1210" t="s">
        <v>2963</v>
      </c>
      <c r="J1210" t="s">
        <v>6497</v>
      </c>
      <c r="L1210">
        <f>IFERROR(INDEX(所属情報!$E:$E,MATCH(男子登録情報!A1210,所属情報!$A:$A,0)),"")</f>
        <v>492221</v>
      </c>
      <c r="M1210" t="str">
        <f t="shared" si="54"/>
        <v>伊藤　巧朗 (4)</v>
      </c>
      <c r="N1210" t="str">
        <f t="shared" si="55"/>
        <v>ｲﾄｳ ﾀｸﾛｳ</v>
      </c>
      <c r="O1210" t="str">
        <f t="shared" si="56"/>
        <v>ITO Takuro (04)</v>
      </c>
      <c r="P1210">
        <f>IFERROR(INDEX(リスト!$AE:$AE,MATCH($G1210,リスト!$AD:$AD,0)),"")</f>
        <v>27</v>
      </c>
      <c r="Q1210" t="str">
        <f>IFERROR(INDEX(リスト!$AH:$AH,MATCH($J1210,リスト!$AG:$AG,0)),"")</f>
        <v>JPN</v>
      </c>
      <c r="R1210" s="118" t="str">
        <f>IF($B1210="","",TEXT(RIGHT($E1210,6)*1000+COUNTIF($E$2:$E1210,$E1210),"000000000"))</f>
        <v>040406003</v>
      </c>
    </row>
    <row r="1211" spans="1:18" customFormat="1" x14ac:dyDescent="0.45">
      <c r="A1211" t="s">
        <v>309</v>
      </c>
      <c r="B1211">
        <v>1210</v>
      </c>
      <c r="C1211" t="s">
        <v>2369</v>
      </c>
      <c r="D1211" t="s">
        <v>2370</v>
      </c>
      <c r="E1211">
        <v>20040422</v>
      </c>
      <c r="F1211">
        <v>4</v>
      </c>
      <c r="G1211" t="s">
        <v>5532</v>
      </c>
      <c r="H1211" s="2" t="s">
        <v>469</v>
      </c>
      <c r="I1211" t="s">
        <v>267</v>
      </c>
      <c r="J1211" t="s">
        <v>6497</v>
      </c>
      <c r="L1211">
        <f>IFERROR(INDEX(所属情報!$E:$E,MATCH(男子登録情報!A1211,所属情報!$A:$A,0)),"")</f>
        <v>492221</v>
      </c>
      <c r="M1211" t="str">
        <f t="shared" si="54"/>
        <v>渋谷　唯斗 (4)</v>
      </c>
      <c r="N1211" t="str">
        <f t="shared" si="55"/>
        <v>ｼﾌﾞﾔ ﾕｲﾄ</v>
      </c>
      <c r="O1211" t="str">
        <f t="shared" si="56"/>
        <v>SHIBUYA Yuito (04)</v>
      </c>
      <c r="P1211">
        <f>IFERROR(INDEX(リスト!$AE:$AE,MATCH($G1211,リスト!$AD:$AD,0)),"")</f>
        <v>16</v>
      </c>
      <c r="Q1211" t="str">
        <f>IFERROR(INDEX(リスト!$AH:$AH,MATCH($J1211,リスト!$AG:$AG,0)),"")</f>
        <v>JPN</v>
      </c>
      <c r="R1211" s="118" t="str">
        <f>IF($B1211="","",TEXT(RIGHT($E1211,6)*1000+COUNTIF($E$2:$E1211,$E1211),"000000000"))</f>
        <v>040422002</v>
      </c>
    </row>
    <row r="1212" spans="1:18" customFormat="1" x14ac:dyDescent="0.45">
      <c r="A1212" t="s">
        <v>309</v>
      </c>
      <c r="B1212">
        <v>1211</v>
      </c>
      <c r="C1212" t="s">
        <v>5796</v>
      </c>
      <c r="D1212" t="s">
        <v>2371</v>
      </c>
      <c r="E1212">
        <v>20030825</v>
      </c>
      <c r="F1212">
        <v>4</v>
      </c>
      <c r="G1212" t="s">
        <v>4990</v>
      </c>
      <c r="H1212" s="2" t="s">
        <v>2964</v>
      </c>
      <c r="I1212" t="s">
        <v>35</v>
      </c>
      <c r="J1212" t="s">
        <v>6497</v>
      </c>
      <c r="L1212">
        <f>IFERROR(INDEX(所属情報!$E:$E,MATCH(男子登録情報!A1212,所属情報!$A:$A,0)),"")</f>
        <v>492221</v>
      </c>
      <c r="M1212" t="str">
        <f t="shared" si="54"/>
        <v>湯本　悠希 (4)</v>
      </c>
      <c r="N1212" t="str">
        <f t="shared" si="55"/>
        <v>ﾕﾓﾄ ﾕｳｷ</v>
      </c>
      <c r="O1212" t="str">
        <f t="shared" si="56"/>
        <v>YUMOTO Yuki (03)</v>
      </c>
      <c r="P1212">
        <f>IFERROR(INDEX(リスト!$AE:$AE,MATCH($G1212,リスト!$AD:$AD,0)),"")</f>
        <v>35</v>
      </c>
      <c r="Q1212" t="str">
        <f>IFERROR(INDEX(リスト!$AH:$AH,MATCH($J1212,リスト!$AG:$AG,0)),"")</f>
        <v>JPN</v>
      </c>
      <c r="R1212" s="118" t="str">
        <f>IF($B1212="","",TEXT(RIGHT($E1212,6)*1000+COUNTIF($E$2:$E1212,$E1212),"000000000"))</f>
        <v>030825001</v>
      </c>
    </row>
    <row r="1213" spans="1:18" customFormat="1" x14ac:dyDescent="0.45">
      <c r="A1213" t="s">
        <v>309</v>
      </c>
      <c r="B1213">
        <v>1212</v>
      </c>
      <c r="C1213" t="s">
        <v>2372</v>
      </c>
      <c r="D1213" t="s">
        <v>2373</v>
      </c>
      <c r="E1213">
        <v>20040614</v>
      </c>
      <c r="F1213">
        <v>4</v>
      </c>
      <c r="G1213" t="s">
        <v>4983</v>
      </c>
      <c r="H1213" s="2" t="s">
        <v>2965</v>
      </c>
      <c r="I1213" t="s">
        <v>2966</v>
      </c>
      <c r="J1213" t="s">
        <v>6497</v>
      </c>
      <c r="L1213">
        <f>IFERROR(INDEX(所属情報!$E:$E,MATCH(男子登録情報!A1213,所属情報!$A:$A,0)),"")</f>
        <v>492221</v>
      </c>
      <c r="M1213" t="str">
        <f t="shared" si="54"/>
        <v>奥山　奏佑 (4)</v>
      </c>
      <c r="N1213" t="str">
        <f t="shared" si="55"/>
        <v>ｵｸﾔﾏ ｶﾅｳ</v>
      </c>
      <c r="O1213" t="str">
        <f t="shared" si="56"/>
        <v>OKUYAMA Kanau (04)</v>
      </c>
      <c r="P1213">
        <f>IFERROR(INDEX(リスト!$AE:$AE,MATCH($G1213,リスト!$AD:$AD,0)),"")</f>
        <v>23</v>
      </c>
      <c r="Q1213" t="str">
        <f>IFERROR(INDEX(リスト!$AH:$AH,MATCH($J1213,リスト!$AG:$AG,0)),"")</f>
        <v>JPN</v>
      </c>
      <c r="R1213" s="118" t="str">
        <f>IF($B1213="","",TEXT(RIGHT($E1213,6)*1000+COUNTIF($E$2:$E1213,$E1213),"000000000"))</f>
        <v>040614003</v>
      </c>
    </row>
    <row r="1214" spans="1:18" customFormat="1" x14ac:dyDescent="0.45">
      <c r="A1214" t="s">
        <v>309</v>
      </c>
      <c r="B1214">
        <v>1213</v>
      </c>
      <c r="C1214" t="s">
        <v>2374</v>
      </c>
      <c r="D1214" t="s">
        <v>2375</v>
      </c>
      <c r="E1214">
        <v>20040416</v>
      </c>
      <c r="F1214">
        <v>4</v>
      </c>
      <c r="G1214" t="s">
        <v>4983</v>
      </c>
      <c r="H1214" s="2" t="s">
        <v>590</v>
      </c>
      <c r="I1214" t="s">
        <v>2967</v>
      </c>
      <c r="J1214" t="s">
        <v>6497</v>
      </c>
      <c r="L1214">
        <f>IFERROR(INDEX(所属情報!$E:$E,MATCH(男子登録情報!A1214,所属情報!$A:$A,0)),"")</f>
        <v>492221</v>
      </c>
      <c r="M1214" t="str">
        <f t="shared" si="54"/>
        <v>前川　直誉 (4)</v>
      </c>
      <c r="N1214" t="str">
        <f t="shared" si="55"/>
        <v>ﾏｴｶﾞﾜ ﾅｵﾀｶ</v>
      </c>
      <c r="O1214" t="str">
        <f t="shared" si="56"/>
        <v>MAEGAWA Naotaka (04)</v>
      </c>
      <c r="P1214">
        <f>IFERROR(INDEX(リスト!$AE:$AE,MATCH($G1214,リスト!$AD:$AD,0)),"")</f>
        <v>23</v>
      </c>
      <c r="Q1214" t="str">
        <f>IFERROR(INDEX(リスト!$AH:$AH,MATCH($J1214,リスト!$AG:$AG,0)),"")</f>
        <v>JPN</v>
      </c>
      <c r="R1214" s="118" t="str">
        <f>IF($B1214="","",TEXT(RIGHT($E1214,6)*1000+COUNTIF($E$2:$E1214,$E1214),"000000000"))</f>
        <v>040416003</v>
      </c>
    </row>
    <row r="1215" spans="1:18" customFormat="1" x14ac:dyDescent="0.45">
      <c r="A1215" t="s">
        <v>309</v>
      </c>
      <c r="B1215">
        <v>1214</v>
      </c>
      <c r="C1215" t="s">
        <v>2376</v>
      </c>
      <c r="D1215" t="s">
        <v>2377</v>
      </c>
      <c r="E1215">
        <v>20040721</v>
      </c>
      <c r="F1215">
        <v>4</v>
      </c>
      <c r="G1215" t="s">
        <v>4976</v>
      </c>
      <c r="H1215" s="2" t="s">
        <v>359</v>
      </c>
      <c r="I1215" t="s">
        <v>2968</v>
      </c>
      <c r="J1215" t="s">
        <v>6497</v>
      </c>
      <c r="L1215">
        <f>IFERROR(INDEX(所属情報!$E:$E,MATCH(男子登録情報!A1215,所属情報!$A:$A,0)),"")</f>
        <v>492221</v>
      </c>
      <c r="M1215" t="str">
        <f t="shared" si="54"/>
        <v>中島　凜星 (4)</v>
      </c>
      <c r="N1215" t="str">
        <f t="shared" si="55"/>
        <v>ﾅｶｼﾞﾏ ﾘﾝｾｲ</v>
      </c>
      <c r="O1215" t="str">
        <f t="shared" si="56"/>
        <v>NAKAJIMA Rinsei (04)</v>
      </c>
      <c r="P1215">
        <f>IFERROR(INDEX(リスト!$AE:$AE,MATCH($G1215,リスト!$AD:$AD,0)),"")</f>
        <v>27</v>
      </c>
      <c r="Q1215" t="str">
        <f>IFERROR(INDEX(リスト!$AH:$AH,MATCH($J1215,リスト!$AG:$AG,0)),"")</f>
        <v>JPN</v>
      </c>
      <c r="R1215" s="118" t="str">
        <f>IF($B1215="","",TEXT(RIGHT($E1215,6)*1000+COUNTIF($E$2:$E1215,$E1215),"000000000"))</f>
        <v>040721002</v>
      </c>
    </row>
    <row r="1216" spans="1:18" customFormat="1" x14ac:dyDescent="0.45">
      <c r="A1216" t="s">
        <v>309</v>
      </c>
      <c r="B1216">
        <v>1215</v>
      </c>
      <c r="C1216" t="s">
        <v>2378</v>
      </c>
      <c r="D1216" t="s">
        <v>2379</v>
      </c>
      <c r="E1216">
        <v>20031113</v>
      </c>
      <c r="F1216">
        <v>4</v>
      </c>
      <c r="G1216" t="s">
        <v>4984</v>
      </c>
      <c r="H1216" s="2" t="s">
        <v>55</v>
      </c>
      <c r="I1216" t="s">
        <v>551</v>
      </c>
      <c r="J1216" t="s">
        <v>6497</v>
      </c>
      <c r="L1216">
        <f>IFERROR(INDEX(所属情報!$E:$E,MATCH(男子登録情報!A1216,所属情報!$A:$A,0)),"")</f>
        <v>492221</v>
      </c>
      <c r="M1216" t="str">
        <f t="shared" si="54"/>
        <v>村上　諒弥 (4)</v>
      </c>
      <c r="N1216" t="str">
        <f t="shared" si="55"/>
        <v>ﾑﾗｶﾐ ﾘｮｳﾔ</v>
      </c>
      <c r="O1216" t="str">
        <f t="shared" si="56"/>
        <v>MURAKAMI Ryoya (03)</v>
      </c>
      <c r="P1216">
        <f>IFERROR(INDEX(リスト!$AE:$AE,MATCH($G1216,リスト!$AD:$AD,0)),"")</f>
        <v>49</v>
      </c>
      <c r="Q1216" t="str">
        <f>IFERROR(INDEX(リスト!$AH:$AH,MATCH($J1216,リスト!$AG:$AG,0)),"")</f>
        <v>JPN</v>
      </c>
      <c r="R1216" s="118" t="str">
        <f>IF($B1216="","",TEXT(RIGHT($E1216,6)*1000+COUNTIF($E$2:$E1216,$E1216),"000000000"))</f>
        <v>031113001</v>
      </c>
    </row>
    <row r="1217" spans="1:18" customFormat="1" x14ac:dyDescent="0.45">
      <c r="A1217" t="s">
        <v>309</v>
      </c>
      <c r="B1217">
        <v>1216</v>
      </c>
      <c r="C1217" t="s">
        <v>2380</v>
      </c>
      <c r="D1217" t="s">
        <v>2381</v>
      </c>
      <c r="E1217">
        <v>20040424</v>
      </c>
      <c r="F1217">
        <v>4</v>
      </c>
      <c r="G1217" t="s">
        <v>4983</v>
      </c>
      <c r="H1217" s="2" t="s">
        <v>2970</v>
      </c>
      <c r="I1217" t="s">
        <v>54</v>
      </c>
      <c r="J1217" t="s">
        <v>6497</v>
      </c>
      <c r="L1217">
        <f>IFERROR(INDEX(所属情報!$E:$E,MATCH(男子登録情報!A1217,所属情報!$A:$A,0)),"")</f>
        <v>492221</v>
      </c>
      <c r="M1217" t="str">
        <f t="shared" si="54"/>
        <v>中垣内　稜央 (4)</v>
      </c>
      <c r="N1217" t="str">
        <f t="shared" si="55"/>
        <v>ﾅｶｶﾞｲﾄ ﾘｮｳ</v>
      </c>
      <c r="O1217" t="str">
        <f t="shared" si="56"/>
        <v>NAKAGAITO Ryo (04)</v>
      </c>
      <c r="P1217">
        <f>IFERROR(INDEX(リスト!$AE:$AE,MATCH($G1217,リスト!$AD:$AD,0)),"")</f>
        <v>23</v>
      </c>
      <c r="Q1217" t="str">
        <f>IFERROR(INDEX(リスト!$AH:$AH,MATCH($J1217,リスト!$AG:$AG,0)),"")</f>
        <v>JPN</v>
      </c>
      <c r="R1217" s="118" t="str">
        <f>IF($B1217="","",TEXT(RIGHT($E1217,6)*1000+COUNTIF($E$2:$E1217,$E1217),"000000000"))</f>
        <v>040424001</v>
      </c>
    </row>
    <row r="1218" spans="1:18" customFormat="1" x14ac:dyDescent="0.45">
      <c r="A1218" t="s">
        <v>309</v>
      </c>
      <c r="B1218">
        <v>1217</v>
      </c>
      <c r="C1218" t="s">
        <v>3916</v>
      </c>
      <c r="D1218" t="s">
        <v>3917</v>
      </c>
      <c r="E1218">
        <v>20050407</v>
      </c>
      <c r="F1218">
        <v>3</v>
      </c>
      <c r="G1218" t="s">
        <v>4976</v>
      </c>
      <c r="H1218" s="2" t="s">
        <v>592</v>
      </c>
      <c r="I1218" t="s">
        <v>65</v>
      </c>
      <c r="J1218" t="s">
        <v>6497</v>
      </c>
      <c r="L1218">
        <f>IFERROR(INDEX(所属情報!$E:$E,MATCH(男子登録情報!A1218,所属情報!$A:$A,0)),"")</f>
        <v>492221</v>
      </c>
      <c r="M1218" t="str">
        <f t="shared" si="54"/>
        <v>古田　智也 (3)</v>
      </c>
      <c r="N1218" t="str">
        <f t="shared" si="55"/>
        <v>ﾌﾙﾀ ﾄﾓﾔ</v>
      </c>
      <c r="O1218" t="str">
        <f t="shared" si="56"/>
        <v>FURUTA Tomoya (05)</v>
      </c>
      <c r="P1218">
        <f>IFERROR(INDEX(リスト!$AE:$AE,MATCH($G1218,リスト!$AD:$AD,0)),"")</f>
        <v>27</v>
      </c>
      <c r="Q1218" t="str">
        <f>IFERROR(INDEX(リスト!$AH:$AH,MATCH($J1218,リスト!$AG:$AG,0)),"")</f>
        <v>JPN</v>
      </c>
      <c r="R1218" s="118" t="str">
        <f>IF($B1218="","",TEXT(RIGHT($E1218,6)*1000+COUNTIF($E$2:$E1218,$E1218),"000000000"))</f>
        <v>050407003</v>
      </c>
    </row>
    <row r="1219" spans="1:18" customFormat="1" x14ac:dyDescent="0.45">
      <c r="A1219" t="s">
        <v>309</v>
      </c>
      <c r="B1219">
        <v>1218</v>
      </c>
      <c r="C1219" t="s">
        <v>3918</v>
      </c>
      <c r="D1219" t="s">
        <v>3919</v>
      </c>
      <c r="E1219">
        <v>20050603</v>
      </c>
      <c r="F1219">
        <v>3</v>
      </c>
      <c r="G1219" t="s">
        <v>4976</v>
      </c>
      <c r="H1219" s="2" t="s">
        <v>652</v>
      </c>
      <c r="I1219" t="s">
        <v>122</v>
      </c>
      <c r="J1219" t="s">
        <v>6497</v>
      </c>
      <c r="L1219">
        <f>IFERROR(INDEX(所属情報!$E:$E,MATCH(男子登録情報!A1219,所属情報!$A:$A,0)),"")</f>
        <v>492221</v>
      </c>
      <c r="M1219" t="str">
        <f t="shared" ref="M1219:M1282" si="57">$C1219&amp;" "&amp;"("&amp;$F1219&amp;")"</f>
        <v>廣田　悠磨 (3)</v>
      </c>
      <c r="N1219" t="str">
        <f t="shared" ref="N1219:N1282" si="58">$D1219</f>
        <v>ﾋﾛﾀ ﾕｳﾏ</v>
      </c>
      <c r="O1219" t="str">
        <f t="shared" ref="O1219:O1282" si="59">$H1219&amp;" "&amp;$I1219&amp;" "&amp;"("&amp;MID($E1219,3,2)&amp;")"</f>
        <v>HIROTA Yuma (05)</v>
      </c>
      <c r="P1219">
        <f>IFERROR(INDEX(リスト!$AE:$AE,MATCH($G1219,リスト!$AD:$AD,0)),"")</f>
        <v>27</v>
      </c>
      <c r="Q1219" t="str">
        <f>IFERROR(INDEX(リスト!$AH:$AH,MATCH($J1219,リスト!$AG:$AG,0)),"")</f>
        <v>JPN</v>
      </c>
      <c r="R1219" s="118" t="str">
        <f>IF($B1219="","",TEXT(RIGHT($E1219,6)*1000+COUNTIF($E$2:$E1219,$E1219),"000000000"))</f>
        <v>050603001</v>
      </c>
    </row>
    <row r="1220" spans="1:18" customFormat="1" x14ac:dyDescent="0.45">
      <c r="A1220" t="s">
        <v>309</v>
      </c>
      <c r="B1220">
        <v>1219</v>
      </c>
      <c r="C1220" t="s">
        <v>3920</v>
      </c>
      <c r="D1220" t="s">
        <v>3921</v>
      </c>
      <c r="E1220">
        <v>20050420</v>
      </c>
      <c r="F1220">
        <v>3</v>
      </c>
      <c r="G1220" t="s">
        <v>4976</v>
      </c>
      <c r="H1220" s="2" t="s">
        <v>4781</v>
      </c>
      <c r="I1220" t="s">
        <v>4782</v>
      </c>
      <c r="J1220" t="s">
        <v>6497</v>
      </c>
      <c r="L1220">
        <f>IFERROR(INDEX(所属情報!$E:$E,MATCH(男子登録情報!A1220,所属情報!$A:$A,0)),"")</f>
        <v>492221</v>
      </c>
      <c r="M1220" t="str">
        <f t="shared" si="57"/>
        <v>吉木　寛馬 (3)</v>
      </c>
      <c r="N1220" t="str">
        <f t="shared" si="58"/>
        <v>ﾖｼｷ ｶﾝﾏ</v>
      </c>
      <c r="O1220" t="str">
        <f t="shared" si="59"/>
        <v>YOSHIKI Kamma (05)</v>
      </c>
      <c r="P1220">
        <f>IFERROR(INDEX(リスト!$AE:$AE,MATCH($G1220,リスト!$AD:$AD,0)),"")</f>
        <v>27</v>
      </c>
      <c r="Q1220" t="str">
        <f>IFERROR(INDEX(リスト!$AH:$AH,MATCH($J1220,リスト!$AG:$AG,0)),"")</f>
        <v>JPN</v>
      </c>
      <c r="R1220" s="118" t="str">
        <f>IF($B1220="","",TEXT(RIGHT($E1220,6)*1000+COUNTIF($E$2:$E1220,$E1220),"000000000"))</f>
        <v>050420001</v>
      </c>
    </row>
    <row r="1221" spans="1:18" customFormat="1" x14ac:dyDescent="0.45">
      <c r="A1221" t="s">
        <v>309</v>
      </c>
      <c r="B1221">
        <v>1220</v>
      </c>
      <c r="C1221" t="s">
        <v>3922</v>
      </c>
      <c r="D1221" t="s">
        <v>3923</v>
      </c>
      <c r="E1221">
        <v>20051214</v>
      </c>
      <c r="F1221">
        <v>3</v>
      </c>
      <c r="G1221" t="s">
        <v>4976</v>
      </c>
      <c r="H1221" s="2" t="s">
        <v>387</v>
      </c>
      <c r="I1221" t="s">
        <v>4783</v>
      </c>
      <c r="J1221" t="s">
        <v>6497</v>
      </c>
      <c r="L1221">
        <f>IFERROR(INDEX(所属情報!$E:$E,MATCH(男子登録情報!A1221,所属情報!$A:$A,0)),"")</f>
        <v>492221</v>
      </c>
      <c r="M1221" t="str">
        <f t="shared" si="57"/>
        <v>本多　邦之 (3)</v>
      </c>
      <c r="N1221" t="str">
        <f t="shared" si="58"/>
        <v>ﾎﾝﾀﾞ ｸﾆﾕｷ</v>
      </c>
      <c r="O1221" t="str">
        <f t="shared" si="59"/>
        <v>HONDA Kuniyuki (05)</v>
      </c>
      <c r="P1221">
        <f>IFERROR(INDEX(リスト!$AE:$AE,MATCH($G1221,リスト!$AD:$AD,0)),"")</f>
        <v>27</v>
      </c>
      <c r="Q1221" t="str">
        <f>IFERROR(INDEX(リスト!$AH:$AH,MATCH($J1221,リスト!$AG:$AG,0)),"")</f>
        <v>JPN</v>
      </c>
      <c r="R1221" s="118" t="str">
        <f>IF($B1221="","",TEXT(RIGHT($E1221,6)*1000+COUNTIF($E$2:$E1221,$E1221),"000000000"))</f>
        <v>051214002</v>
      </c>
    </row>
    <row r="1222" spans="1:18" customFormat="1" x14ac:dyDescent="0.45">
      <c r="A1222" t="s">
        <v>309</v>
      </c>
      <c r="B1222">
        <v>1221</v>
      </c>
      <c r="C1222" t="s">
        <v>3924</v>
      </c>
      <c r="D1222" t="s">
        <v>3925</v>
      </c>
      <c r="E1222">
        <v>20050724</v>
      </c>
      <c r="F1222">
        <v>3</v>
      </c>
      <c r="G1222" t="s">
        <v>4984</v>
      </c>
      <c r="H1222" s="2" t="s">
        <v>4785</v>
      </c>
      <c r="I1222" t="s">
        <v>145</v>
      </c>
      <c r="J1222" t="s">
        <v>6497</v>
      </c>
      <c r="L1222">
        <f>IFERROR(INDEX(所属情報!$E:$E,MATCH(男子登録情報!A1222,所属情報!$A:$A,0)),"")</f>
        <v>492221</v>
      </c>
      <c r="M1222" t="str">
        <f t="shared" si="57"/>
        <v>島内　僚大 (3)</v>
      </c>
      <c r="N1222" t="str">
        <f t="shared" si="58"/>
        <v>ｼﾏｳﾁ ﾘｮｳﾀ</v>
      </c>
      <c r="O1222" t="str">
        <f t="shared" si="59"/>
        <v>SHIMAUCHI Ryota (05)</v>
      </c>
      <c r="P1222">
        <f>IFERROR(INDEX(リスト!$AE:$AE,MATCH($G1222,リスト!$AD:$AD,0)),"")</f>
        <v>49</v>
      </c>
      <c r="Q1222" t="str">
        <f>IFERROR(INDEX(リスト!$AH:$AH,MATCH($J1222,リスト!$AG:$AG,0)),"")</f>
        <v>JPN</v>
      </c>
      <c r="R1222" s="118" t="str">
        <f>IF($B1222="","",TEXT(RIGHT($E1222,6)*1000+COUNTIF($E$2:$E1222,$E1222),"000000000"))</f>
        <v>050724002</v>
      </c>
    </row>
    <row r="1223" spans="1:18" customFormat="1" x14ac:dyDescent="0.45">
      <c r="A1223" t="s">
        <v>309</v>
      </c>
      <c r="B1223">
        <v>1222</v>
      </c>
      <c r="C1223" t="s">
        <v>3926</v>
      </c>
      <c r="D1223" t="s">
        <v>3927</v>
      </c>
      <c r="E1223">
        <v>20050923</v>
      </c>
      <c r="F1223">
        <v>3</v>
      </c>
      <c r="G1223" t="s">
        <v>4976</v>
      </c>
      <c r="H1223" s="2" t="s">
        <v>274</v>
      </c>
      <c r="I1223" t="s">
        <v>431</v>
      </c>
      <c r="J1223" t="s">
        <v>6497</v>
      </c>
      <c r="L1223">
        <f>IFERROR(INDEX(所属情報!$E:$E,MATCH(男子登録情報!A1223,所属情報!$A:$A,0)),"")</f>
        <v>492221</v>
      </c>
      <c r="M1223" t="str">
        <f t="shared" si="57"/>
        <v>吉川　烈央 (3)</v>
      </c>
      <c r="N1223" t="str">
        <f t="shared" si="58"/>
        <v>ﾖｼｶﾜ ﾚｵ</v>
      </c>
      <c r="O1223" t="str">
        <f t="shared" si="59"/>
        <v>YOSHIKAWA Reo (05)</v>
      </c>
      <c r="P1223">
        <f>IFERROR(INDEX(リスト!$AE:$AE,MATCH($G1223,リスト!$AD:$AD,0)),"")</f>
        <v>27</v>
      </c>
      <c r="Q1223" t="str">
        <f>IFERROR(INDEX(リスト!$AH:$AH,MATCH($J1223,リスト!$AG:$AG,0)),"")</f>
        <v>JPN</v>
      </c>
      <c r="R1223" s="118" t="str">
        <f>IF($B1223="","",TEXT(RIGHT($E1223,6)*1000+COUNTIF($E$2:$E1223,$E1223),"000000000"))</f>
        <v>050923002</v>
      </c>
    </row>
    <row r="1224" spans="1:18" customFormat="1" x14ac:dyDescent="0.45">
      <c r="A1224" t="s">
        <v>309</v>
      </c>
      <c r="B1224">
        <v>1223</v>
      </c>
      <c r="C1224" t="s">
        <v>3928</v>
      </c>
      <c r="D1224" t="s">
        <v>3929</v>
      </c>
      <c r="E1224">
        <v>20050506</v>
      </c>
      <c r="F1224">
        <v>3</v>
      </c>
      <c r="G1224" t="s">
        <v>4979</v>
      </c>
      <c r="H1224" s="2" t="s">
        <v>63</v>
      </c>
      <c r="I1224" t="s">
        <v>62</v>
      </c>
      <c r="J1224" t="s">
        <v>6497</v>
      </c>
      <c r="L1224">
        <f>IFERROR(INDEX(所属情報!$E:$E,MATCH(男子登録情報!A1224,所属情報!$A:$A,0)),"")</f>
        <v>492221</v>
      </c>
      <c r="M1224" t="str">
        <f t="shared" si="57"/>
        <v>松本　晶 (3)</v>
      </c>
      <c r="N1224" t="str">
        <f t="shared" si="58"/>
        <v>ﾏﾂﾓﾄ ｼｮｳ</v>
      </c>
      <c r="O1224" t="str">
        <f t="shared" si="59"/>
        <v>MATSUMOTO Sho (05)</v>
      </c>
      <c r="P1224">
        <f>IFERROR(INDEX(リスト!$AE:$AE,MATCH($G1224,リスト!$AD:$AD,0)),"")</f>
        <v>29</v>
      </c>
      <c r="Q1224" t="str">
        <f>IFERROR(INDEX(リスト!$AH:$AH,MATCH($J1224,リスト!$AG:$AG,0)),"")</f>
        <v>JPN</v>
      </c>
      <c r="R1224" s="118" t="str">
        <f>IF($B1224="","",TEXT(RIGHT($E1224,6)*1000+COUNTIF($E$2:$E1224,$E1224),"000000000"))</f>
        <v>050506001</v>
      </c>
    </row>
    <row r="1225" spans="1:18" customFormat="1" x14ac:dyDescent="0.45">
      <c r="A1225" t="s">
        <v>309</v>
      </c>
      <c r="B1225">
        <v>1224</v>
      </c>
      <c r="C1225" t="s">
        <v>3930</v>
      </c>
      <c r="D1225" t="s">
        <v>3931</v>
      </c>
      <c r="E1225">
        <v>20050902</v>
      </c>
      <c r="F1225">
        <v>3</v>
      </c>
      <c r="G1225" t="s">
        <v>4980</v>
      </c>
      <c r="H1225" s="2" t="s">
        <v>4786</v>
      </c>
      <c r="I1225" t="s">
        <v>144</v>
      </c>
      <c r="J1225" t="s">
        <v>6497</v>
      </c>
      <c r="L1225">
        <f>IFERROR(INDEX(所属情報!$E:$E,MATCH(男子登録情報!A1225,所属情報!$A:$A,0)),"")</f>
        <v>492221</v>
      </c>
      <c r="M1225" t="str">
        <f t="shared" si="57"/>
        <v>畝本　悠太 (3)</v>
      </c>
      <c r="N1225" t="str">
        <f t="shared" si="58"/>
        <v>ｳﾈﾓﾄ ﾕｳﾀ</v>
      </c>
      <c r="O1225" t="str">
        <f t="shared" si="59"/>
        <v>UNEMOTO Yuta (05)</v>
      </c>
      <c r="P1225">
        <f>IFERROR(INDEX(リスト!$AE:$AE,MATCH($G1225,リスト!$AD:$AD,0)),"")</f>
        <v>33</v>
      </c>
      <c r="Q1225" t="str">
        <f>IFERROR(INDEX(リスト!$AH:$AH,MATCH($J1225,リスト!$AG:$AG,0)),"")</f>
        <v>JPN</v>
      </c>
      <c r="R1225" s="118" t="str">
        <f>IF($B1225="","",TEXT(RIGHT($E1225,6)*1000+COUNTIF($E$2:$E1225,$E1225),"000000000"))</f>
        <v>050902001</v>
      </c>
    </row>
    <row r="1226" spans="1:18" customFormat="1" x14ac:dyDescent="0.45">
      <c r="A1226" t="s">
        <v>309</v>
      </c>
      <c r="B1226">
        <v>1225</v>
      </c>
      <c r="C1226" t="s">
        <v>3932</v>
      </c>
      <c r="D1226" t="s">
        <v>3933</v>
      </c>
      <c r="E1226">
        <v>20050416</v>
      </c>
      <c r="F1226">
        <v>3</v>
      </c>
      <c r="G1226" t="s">
        <v>5105</v>
      </c>
      <c r="H1226" s="2" t="s">
        <v>4787</v>
      </c>
      <c r="I1226" t="s">
        <v>40</v>
      </c>
      <c r="J1226" t="s">
        <v>6497</v>
      </c>
      <c r="L1226">
        <f>IFERROR(INDEX(所属情報!$E:$E,MATCH(男子登録情報!A1226,所属情報!$A:$A,0)),"")</f>
        <v>492221</v>
      </c>
      <c r="M1226" t="str">
        <f t="shared" si="57"/>
        <v>永安　正弥 (3)</v>
      </c>
      <c r="N1226" t="str">
        <f t="shared" si="58"/>
        <v>ﾅｶﾞﾔｽ ﾏｻﾔ</v>
      </c>
      <c r="O1226" t="str">
        <f t="shared" si="59"/>
        <v>NAGAYASU Masaya (05)</v>
      </c>
      <c r="P1226">
        <f>IFERROR(INDEX(リスト!$AE:$AE,MATCH($G1226,リスト!$AD:$AD,0)),"")</f>
        <v>24</v>
      </c>
      <c r="Q1226" t="str">
        <f>IFERROR(INDEX(リスト!$AH:$AH,MATCH($J1226,リスト!$AG:$AG,0)),"")</f>
        <v>JPN</v>
      </c>
      <c r="R1226" s="118" t="str">
        <f>IF($B1226="","",TEXT(RIGHT($E1226,6)*1000+COUNTIF($E$2:$E1226,$E1226),"000000000"))</f>
        <v>050416001</v>
      </c>
    </row>
    <row r="1227" spans="1:18" customFormat="1" x14ac:dyDescent="0.45">
      <c r="A1227" t="s">
        <v>309</v>
      </c>
      <c r="B1227">
        <v>1226</v>
      </c>
      <c r="C1227" t="s">
        <v>3934</v>
      </c>
      <c r="D1227" t="s">
        <v>3935</v>
      </c>
      <c r="E1227">
        <v>20050806</v>
      </c>
      <c r="F1227">
        <v>3</v>
      </c>
      <c r="G1227" t="s">
        <v>4976</v>
      </c>
      <c r="H1227" s="2" t="s">
        <v>4788</v>
      </c>
      <c r="I1227" t="s">
        <v>109</v>
      </c>
      <c r="J1227" t="s">
        <v>6497</v>
      </c>
      <c r="L1227">
        <f>IFERROR(INDEX(所属情報!$E:$E,MATCH(男子登録情報!A1227,所属情報!$A:$A,0)),"")</f>
        <v>492221</v>
      </c>
      <c r="M1227" t="str">
        <f t="shared" si="57"/>
        <v>辻脇　駿 (3)</v>
      </c>
      <c r="N1227" t="str">
        <f t="shared" si="58"/>
        <v>ﾂｼﾞﾜｷ ｼｭﾝ</v>
      </c>
      <c r="O1227" t="str">
        <f t="shared" si="59"/>
        <v>TSUJIWAKI Shun (05)</v>
      </c>
      <c r="P1227">
        <f>IFERROR(INDEX(リスト!$AE:$AE,MATCH($G1227,リスト!$AD:$AD,0)),"")</f>
        <v>27</v>
      </c>
      <c r="Q1227" t="str">
        <f>IFERROR(INDEX(リスト!$AH:$AH,MATCH($J1227,リスト!$AG:$AG,0)),"")</f>
        <v>JPN</v>
      </c>
      <c r="R1227" s="118" t="str">
        <f>IF($B1227="","",TEXT(RIGHT($E1227,6)*1000+COUNTIF($E$2:$E1227,$E1227),"000000000"))</f>
        <v>050806001</v>
      </c>
    </row>
    <row r="1228" spans="1:18" customFormat="1" x14ac:dyDescent="0.45">
      <c r="A1228" t="s">
        <v>309</v>
      </c>
      <c r="B1228">
        <v>1227</v>
      </c>
      <c r="C1228" t="s">
        <v>5797</v>
      </c>
      <c r="D1228" t="s">
        <v>5798</v>
      </c>
      <c r="E1228">
        <v>20070224</v>
      </c>
      <c r="F1228">
        <v>2</v>
      </c>
      <c r="G1228" t="s">
        <v>4975</v>
      </c>
      <c r="H1228" s="2" t="s">
        <v>384</v>
      </c>
      <c r="I1228" t="s">
        <v>7003</v>
      </c>
      <c r="J1228" t="s">
        <v>6497</v>
      </c>
      <c r="L1228">
        <f>IFERROR(INDEX(所属情報!$E:$E,MATCH(男子登録情報!A1228,所属情報!$A:$A,0)),"")</f>
        <v>492221</v>
      </c>
      <c r="M1228" t="str">
        <f t="shared" si="57"/>
        <v>村田　尋哉 (2)</v>
      </c>
      <c r="N1228" t="str">
        <f t="shared" si="58"/>
        <v>ﾑﾗﾀ ﾋﾛﾔ</v>
      </c>
      <c r="O1228" t="str">
        <f t="shared" si="59"/>
        <v>MURATA Hiroya (07)</v>
      </c>
      <c r="P1228">
        <f>IFERROR(INDEX(リスト!$AE:$AE,MATCH($G1228,リスト!$AD:$AD,0)),"")</f>
        <v>28</v>
      </c>
      <c r="Q1228" t="str">
        <f>IFERROR(INDEX(リスト!$AH:$AH,MATCH($J1228,リスト!$AG:$AG,0)),"")</f>
        <v>JPN</v>
      </c>
      <c r="R1228" s="118" t="str">
        <f>IF($B1228="","",TEXT(RIGHT($E1228,6)*1000+COUNTIF($E$2:$E1228,$E1228),"000000000"))</f>
        <v>070224002</v>
      </c>
    </row>
    <row r="1229" spans="1:18" customFormat="1" x14ac:dyDescent="0.45">
      <c r="A1229" t="s">
        <v>309</v>
      </c>
      <c r="B1229">
        <v>1228</v>
      </c>
      <c r="C1229" t="s">
        <v>5799</v>
      </c>
      <c r="D1229" t="s">
        <v>5800</v>
      </c>
      <c r="E1229">
        <v>20060725</v>
      </c>
      <c r="F1229">
        <v>2</v>
      </c>
      <c r="G1229" t="s">
        <v>4975</v>
      </c>
      <c r="H1229" s="2" t="s">
        <v>7152</v>
      </c>
      <c r="I1229" t="s">
        <v>2915</v>
      </c>
      <c r="J1229" t="s">
        <v>6497</v>
      </c>
      <c r="L1229">
        <f>IFERROR(INDEX(所属情報!$E:$E,MATCH(男子登録情報!A1229,所属情報!$A:$A,0)),"")</f>
        <v>492221</v>
      </c>
      <c r="M1229" t="str">
        <f t="shared" si="57"/>
        <v>井奥　夢翔 (2)</v>
      </c>
      <c r="N1229" t="str">
        <f t="shared" si="58"/>
        <v>ｲｵｸ ﾕﾒﾄ</v>
      </c>
      <c r="O1229" t="str">
        <f t="shared" si="59"/>
        <v>IOKU Yumeto (06)</v>
      </c>
      <c r="P1229">
        <f>IFERROR(INDEX(リスト!$AE:$AE,MATCH($G1229,リスト!$AD:$AD,0)),"")</f>
        <v>28</v>
      </c>
      <c r="Q1229" t="str">
        <f>IFERROR(INDEX(リスト!$AH:$AH,MATCH($J1229,リスト!$AG:$AG,0)),"")</f>
        <v>JPN</v>
      </c>
      <c r="R1229" s="118" t="str">
        <f>IF($B1229="","",TEXT(RIGHT($E1229,6)*1000+COUNTIF($E$2:$E1229,$E1229),"000000000"))</f>
        <v>060725002</v>
      </c>
    </row>
    <row r="1230" spans="1:18" customFormat="1" x14ac:dyDescent="0.45">
      <c r="A1230" t="s">
        <v>309</v>
      </c>
      <c r="B1230">
        <v>1229</v>
      </c>
      <c r="C1230" t="s">
        <v>5801</v>
      </c>
      <c r="D1230" t="s">
        <v>5802</v>
      </c>
      <c r="E1230">
        <v>20060529</v>
      </c>
      <c r="F1230">
        <v>2</v>
      </c>
      <c r="G1230" t="s">
        <v>4975</v>
      </c>
      <c r="H1230" s="2" t="s">
        <v>250</v>
      </c>
      <c r="I1230" t="s">
        <v>171</v>
      </c>
      <c r="J1230" t="s">
        <v>6497</v>
      </c>
      <c r="L1230">
        <f>IFERROR(INDEX(所属情報!$E:$E,MATCH(男子登録情報!A1230,所属情報!$A:$A,0)),"")</f>
        <v>492221</v>
      </c>
      <c r="M1230" t="str">
        <f t="shared" si="57"/>
        <v>山村　祐翔 (2)</v>
      </c>
      <c r="N1230" t="str">
        <f t="shared" si="58"/>
        <v>ﾔﾏﾑﾗ ﾕｳﾄ</v>
      </c>
      <c r="O1230" t="str">
        <f t="shared" si="59"/>
        <v>YAMAMURA Yuto (06)</v>
      </c>
      <c r="P1230">
        <f>IFERROR(INDEX(リスト!$AE:$AE,MATCH($G1230,リスト!$AD:$AD,0)),"")</f>
        <v>28</v>
      </c>
      <c r="Q1230" t="str">
        <f>IFERROR(INDEX(リスト!$AH:$AH,MATCH($J1230,リスト!$AG:$AG,0)),"")</f>
        <v>JPN</v>
      </c>
      <c r="R1230" s="118" t="str">
        <f>IF($B1230="","",TEXT(RIGHT($E1230,6)*1000+COUNTIF($E$2:$E1230,$E1230),"000000000"))</f>
        <v>060529002</v>
      </c>
    </row>
    <row r="1231" spans="1:18" customFormat="1" x14ac:dyDescent="0.45">
      <c r="A1231" t="s">
        <v>309</v>
      </c>
      <c r="B1231">
        <v>1230</v>
      </c>
      <c r="C1231" t="s">
        <v>5803</v>
      </c>
      <c r="D1231" t="s">
        <v>5804</v>
      </c>
      <c r="E1231">
        <v>20060806</v>
      </c>
      <c r="F1231">
        <v>2</v>
      </c>
      <c r="G1231" t="s">
        <v>4982</v>
      </c>
      <c r="H1231" s="2" t="s">
        <v>108</v>
      </c>
      <c r="I1231" t="s">
        <v>42</v>
      </c>
      <c r="J1231" t="s">
        <v>6497</v>
      </c>
      <c r="L1231">
        <f>IFERROR(INDEX(所属情報!$E:$E,MATCH(男子登録情報!A1231,所属情報!$A:$A,0)),"")</f>
        <v>492221</v>
      </c>
      <c r="M1231" t="str">
        <f t="shared" si="57"/>
        <v>安田　拓生 (2)</v>
      </c>
      <c r="N1231" t="str">
        <f t="shared" si="58"/>
        <v>ﾔｽﾀﾞ ﾀｸﾐ</v>
      </c>
      <c r="O1231" t="str">
        <f t="shared" si="59"/>
        <v>YASUDA Takumi (06)</v>
      </c>
      <c r="P1231">
        <f>IFERROR(INDEX(リスト!$AE:$AE,MATCH($G1231,リスト!$AD:$AD,0)),"")</f>
        <v>26</v>
      </c>
      <c r="Q1231" t="str">
        <f>IFERROR(INDEX(リスト!$AH:$AH,MATCH($J1231,リスト!$AG:$AG,0)),"")</f>
        <v>JPN</v>
      </c>
      <c r="R1231" s="118" t="str">
        <f>IF($B1231="","",TEXT(RIGHT($E1231,6)*1000+COUNTIF($E$2:$E1231,$E1231),"000000000"))</f>
        <v>060806003</v>
      </c>
    </row>
    <row r="1232" spans="1:18" customFormat="1" x14ac:dyDescent="0.45">
      <c r="A1232" t="s">
        <v>309</v>
      </c>
      <c r="B1232">
        <v>1231</v>
      </c>
      <c r="C1232" t="s">
        <v>5805</v>
      </c>
      <c r="D1232" t="s">
        <v>5806</v>
      </c>
      <c r="E1232">
        <v>20061029</v>
      </c>
      <c r="F1232">
        <v>2</v>
      </c>
      <c r="G1232" t="s">
        <v>5104</v>
      </c>
      <c r="H1232" s="2" t="s">
        <v>7153</v>
      </c>
      <c r="I1232" t="s">
        <v>97</v>
      </c>
      <c r="J1232" t="s">
        <v>6497</v>
      </c>
      <c r="L1232">
        <f>IFERROR(INDEX(所属情報!$E:$E,MATCH(男子登録情報!A1232,所属情報!$A:$A,0)),"")</f>
        <v>492221</v>
      </c>
      <c r="M1232" t="str">
        <f t="shared" si="57"/>
        <v>道貫　龍希 (2)</v>
      </c>
      <c r="N1232" t="str">
        <f t="shared" si="58"/>
        <v>ﾄﾞｳｶﾞﾝ ﾘｭｳｷ</v>
      </c>
      <c r="O1232" t="str">
        <f t="shared" si="59"/>
        <v>DOUGAN Ryuki (06)</v>
      </c>
      <c r="P1232">
        <f>IFERROR(INDEX(リスト!$AE:$AE,MATCH($G1232,リスト!$AD:$AD,0)),"")</f>
        <v>17</v>
      </c>
      <c r="Q1232" t="str">
        <f>IFERROR(INDEX(リスト!$AH:$AH,MATCH($J1232,リスト!$AG:$AG,0)),"")</f>
        <v>JPN</v>
      </c>
      <c r="R1232" s="118" t="str">
        <f>IF($B1232="","",TEXT(RIGHT($E1232,6)*1000+COUNTIF($E$2:$E1232,$E1232),"000000000"))</f>
        <v>061029001</v>
      </c>
    </row>
    <row r="1233" spans="1:18" customFormat="1" x14ac:dyDescent="0.45">
      <c r="A1233" t="s">
        <v>309</v>
      </c>
      <c r="B1233">
        <v>1232</v>
      </c>
      <c r="C1233" t="s">
        <v>5807</v>
      </c>
      <c r="D1233" t="s">
        <v>5808</v>
      </c>
      <c r="E1233">
        <v>20061024</v>
      </c>
      <c r="F1233">
        <v>2</v>
      </c>
      <c r="G1233" t="s">
        <v>4982</v>
      </c>
      <c r="H1233" s="2" t="s">
        <v>166</v>
      </c>
      <c r="I1233" t="s">
        <v>270</v>
      </c>
      <c r="J1233" t="s">
        <v>6497</v>
      </c>
      <c r="L1233">
        <f>IFERROR(INDEX(所属情報!$E:$E,MATCH(男子登録情報!A1233,所属情報!$A:$A,0)),"")</f>
        <v>492221</v>
      </c>
      <c r="M1233" t="str">
        <f t="shared" si="57"/>
        <v>中川　裕輝 (2)</v>
      </c>
      <c r="N1233" t="str">
        <f t="shared" si="58"/>
        <v>ﾅｶｶﾞﾜ ﾋﾛｷ</v>
      </c>
      <c r="O1233" t="str">
        <f t="shared" si="59"/>
        <v>NAKAGAWA Hiroki (06)</v>
      </c>
      <c r="P1233">
        <f>IFERROR(INDEX(リスト!$AE:$AE,MATCH($G1233,リスト!$AD:$AD,0)),"")</f>
        <v>26</v>
      </c>
      <c r="Q1233" t="str">
        <f>IFERROR(INDEX(リスト!$AH:$AH,MATCH($J1233,リスト!$AG:$AG,0)),"")</f>
        <v>JPN</v>
      </c>
      <c r="R1233" s="118" t="str">
        <f>IF($B1233="","",TEXT(RIGHT($E1233,6)*1000+COUNTIF($E$2:$E1233,$E1233),"000000000"))</f>
        <v>061024002</v>
      </c>
    </row>
    <row r="1234" spans="1:18" customFormat="1" x14ac:dyDescent="0.45">
      <c r="A1234" t="s">
        <v>309</v>
      </c>
      <c r="B1234">
        <v>1233</v>
      </c>
      <c r="C1234" t="s">
        <v>5809</v>
      </c>
      <c r="D1234" t="s">
        <v>1831</v>
      </c>
      <c r="E1234">
        <v>20060419</v>
      </c>
      <c r="F1234">
        <v>2</v>
      </c>
      <c r="G1234" t="s">
        <v>4976</v>
      </c>
      <c r="H1234" s="2" t="s">
        <v>331</v>
      </c>
      <c r="I1234" t="s">
        <v>201</v>
      </c>
      <c r="J1234" t="s">
        <v>6497</v>
      </c>
      <c r="L1234">
        <f>IFERROR(INDEX(所属情報!$E:$E,MATCH(男子登録情報!A1234,所属情報!$A:$A,0)),"")</f>
        <v>492221</v>
      </c>
      <c r="M1234" t="str">
        <f t="shared" si="57"/>
        <v>内田　大翔 (2)</v>
      </c>
      <c r="N1234" t="str">
        <f t="shared" si="58"/>
        <v>ｳﾁﾀﾞ ﾊﾙﾄ</v>
      </c>
      <c r="O1234" t="str">
        <f t="shared" si="59"/>
        <v>UCHIDA Haruto (06)</v>
      </c>
      <c r="P1234">
        <f>IFERROR(INDEX(リスト!$AE:$AE,MATCH($G1234,リスト!$AD:$AD,0)),"")</f>
        <v>27</v>
      </c>
      <c r="Q1234" t="str">
        <f>IFERROR(INDEX(リスト!$AH:$AH,MATCH($J1234,リスト!$AG:$AG,0)),"")</f>
        <v>JPN</v>
      </c>
      <c r="R1234" s="118" t="str">
        <f>IF($B1234="","",TEXT(RIGHT($E1234,6)*1000+COUNTIF($E$2:$E1234,$E1234),"000000000"))</f>
        <v>060419004</v>
      </c>
    </row>
    <row r="1235" spans="1:18" customFormat="1" x14ac:dyDescent="0.45">
      <c r="A1235" t="s">
        <v>309</v>
      </c>
      <c r="B1235">
        <v>1234</v>
      </c>
      <c r="C1235" t="s">
        <v>5810</v>
      </c>
      <c r="D1235" t="s">
        <v>5811</v>
      </c>
      <c r="E1235">
        <v>20061203</v>
      </c>
      <c r="F1235">
        <v>2</v>
      </c>
      <c r="G1235" t="s">
        <v>4976</v>
      </c>
      <c r="H1235" s="2" t="s">
        <v>61</v>
      </c>
      <c r="I1235" t="s">
        <v>807</v>
      </c>
      <c r="J1235" t="s">
        <v>6497</v>
      </c>
      <c r="L1235">
        <f>IFERROR(INDEX(所属情報!$E:$E,MATCH(男子登録情報!A1235,所属情報!$A:$A,0)),"")</f>
        <v>492221</v>
      </c>
      <c r="M1235" t="str">
        <f t="shared" si="57"/>
        <v>竹内　陽向 (2)</v>
      </c>
      <c r="N1235" t="str">
        <f t="shared" si="58"/>
        <v>ﾀｹｳﾁ ﾋﾅﾀ</v>
      </c>
      <c r="O1235" t="str">
        <f t="shared" si="59"/>
        <v>TAKEUCHI Hinata (06)</v>
      </c>
      <c r="P1235">
        <f>IFERROR(INDEX(リスト!$AE:$AE,MATCH($G1235,リスト!$AD:$AD,0)),"")</f>
        <v>27</v>
      </c>
      <c r="Q1235" t="str">
        <f>IFERROR(INDEX(リスト!$AH:$AH,MATCH($J1235,リスト!$AG:$AG,0)),"")</f>
        <v>JPN</v>
      </c>
      <c r="R1235" s="118" t="str">
        <f>IF($B1235="","",TEXT(RIGHT($E1235,6)*1000+COUNTIF($E$2:$E1235,$E1235),"000000000"))</f>
        <v>061203001</v>
      </c>
    </row>
    <row r="1236" spans="1:18" customFormat="1" x14ac:dyDescent="0.45">
      <c r="A1236" t="s">
        <v>309</v>
      </c>
      <c r="B1236">
        <v>1235</v>
      </c>
      <c r="C1236" t="s">
        <v>5812</v>
      </c>
      <c r="D1236" t="s">
        <v>5813</v>
      </c>
      <c r="E1236">
        <v>20061217</v>
      </c>
      <c r="F1236">
        <v>2</v>
      </c>
      <c r="G1236" t="s">
        <v>4976</v>
      </c>
      <c r="H1236" s="2" t="s">
        <v>7154</v>
      </c>
      <c r="I1236" t="s">
        <v>3061</v>
      </c>
      <c r="J1236" t="s">
        <v>6497</v>
      </c>
      <c r="L1236">
        <f>IFERROR(INDEX(所属情報!$E:$E,MATCH(男子登録情報!A1236,所属情報!$A:$A,0)),"")</f>
        <v>492221</v>
      </c>
      <c r="M1236" t="str">
        <f t="shared" si="57"/>
        <v>浜元　蒼生 (2)</v>
      </c>
      <c r="N1236" t="str">
        <f t="shared" si="58"/>
        <v>ﾊﾏﾓﾄ ｱｵｲ</v>
      </c>
      <c r="O1236" t="str">
        <f t="shared" si="59"/>
        <v>HAMAMOTO Aoi (06)</v>
      </c>
      <c r="P1236">
        <f>IFERROR(INDEX(リスト!$AE:$AE,MATCH($G1236,リスト!$AD:$AD,0)),"")</f>
        <v>27</v>
      </c>
      <c r="Q1236" t="str">
        <f>IFERROR(INDEX(リスト!$AH:$AH,MATCH($J1236,リスト!$AG:$AG,0)),"")</f>
        <v>JPN</v>
      </c>
      <c r="R1236" s="118" t="str">
        <f>IF($B1236="","",TEXT(RIGHT($E1236,6)*1000+COUNTIF($E$2:$E1236,$E1236),"000000000"))</f>
        <v>061217002</v>
      </c>
    </row>
    <row r="1237" spans="1:18" customFormat="1" x14ac:dyDescent="0.45">
      <c r="A1237" t="s">
        <v>309</v>
      </c>
      <c r="B1237">
        <v>1236</v>
      </c>
      <c r="C1237" t="s">
        <v>5814</v>
      </c>
      <c r="D1237" t="s">
        <v>5815</v>
      </c>
      <c r="E1237">
        <v>20070120</v>
      </c>
      <c r="F1237">
        <v>2</v>
      </c>
      <c r="G1237" t="s">
        <v>4976</v>
      </c>
      <c r="H1237" s="2" t="s">
        <v>7155</v>
      </c>
      <c r="I1237" t="s">
        <v>7156</v>
      </c>
      <c r="J1237" t="s">
        <v>6497</v>
      </c>
      <c r="L1237">
        <f>IFERROR(INDEX(所属情報!$E:$E,MATCH(男子登録情報!A1237,所属情報!$A:$A,0)),"")</f>
        <v>492221</v>
      </c>
      <c r="M1237" t="str">
        <f t="shared" si="57"/>
        <v>坂部　幸隆 (2)</v>
      </c>
      <c r="N1237" t="str">
        <f t="shared" si="58"/>
        <v>ｻｶﾍﾞ ﾕｷﾀｶ</v>
      </c>
      <c r="O1237" t="str">
        <f t="shared" si="59"/>
        <v>SAKABE Yukitaka (07)</v>
      </c>
      <c r="P1237">
        <f>IFERROR(INDEX(リスト!$AE:$AE,MATCH($G1237,リスト!$AD:$AD,0)),"")</f>
        <v>27</v>
      </c>
      <c r="Q1237" t="str">
        <f>IFERROR(INDEX(リスト!$AH:$AH,MATCH($J1237,リスト!$AG:$AG,0)),"")</f>
        <v>JPN</v>
      </c>
      <c r="R1237" s="118" t="str">
        <f>IF($B1237="","",TEXT(RIGHT($E1237,6)*1000+COUNTIF($E$2:$E1237,$E1237),"000000000"))</f>
        <v>070120003</v>
      </c>
    </row>
    <row r="1238" spans="1:18" customFormat="1" x14ac:dyDescent="0.45">
      <c r="A1238" t="s">
        <v>309</v>
      </c>
      <c r="B1238">
        <v>1237</v>
      </c>
      <c r="C1238" t="s">
        <v>5816</v>
      </c>
      <c r="D1238" t="s">
        <v>5817</v>
      </c>
      <c r="E1238">
        <v>20060725</v>
      </c>
      <c r="F1238">
        <v>2</v>
      </c>
      <c r="G1238" t="s">
        <v>4976</v>
      </c>
      <c r="H1238" s="2" t="s">
        <v>63</v>
      </c>
      <c r="I1238" t="s">
        <v>74</v>
      </c>
      <c r="J1238" t="s">
        <v>6497</v>
      </c>
      <c r="L1238">
        <f>IFERROR(INDEX(所属情報!$E:$E,MATCH(男子登録情報!A1238,所属情報!$A:$A,0)),"")</f>
        <v>492221</v>
      </c>
      <c r="M1238" t="str">
        <f t="shared" si="57"/>
        <v>松本　悠佑 (2)</v>
      </c>
      <c r="N1238" t="str">
        <f t="shared" si="58"/>
        <v>ﾏﾂﾓﾄ ﾕｳｽｹ</v>
      </c>
      <c r="O1238" t="str">
        <f t="shared" si="59"/>
        <v>MATSUMOTO Yusuke (06)</v>
      </c>
      <c r="P1238">
        <f>IFERROR(INDEX(リスト!$AE:$AE,MATCH($G1238,リスト!$AD:$AD,0)),"")</f>
        <v>27</v>
      </c>
      <c r="Q1238" t="str">
        <f>IFERROR(INDEX(リスト!$AH:$AH,MATCH($J1238,リスト!$AG:$AG,0)),"")</f>
        <v>JPN</v>
      </c>
      <c r="R1238" s="118" t="str">
        <f>IF($B1238="","",TEXT(RIGHT($E1238,6)*1000+COUNTIF($E$2:$E1238,$E1238),"000000000"))</f>
        <v>060725003</v>
      </c>
    </row>
    <row r="1239" spans="1:18" customFormat="1" x14ac:dyDescent="0.45">
      <c r="A1239" t="s">
        <v>309</v>
      </c>
      <c r="B1239">
        <v>1238</v>
      </c>
      <c r="C1239" t="s">
        <v>5818</v>
      </c>
      <c r="D1239" t="s">
        <v>5819</v>
      </c>
      <c r="E1239">
        <v>20061105</v>
      </c>
      <c r="F1239">
        <v>2</v>
      </c>
      <c r="G1239" t="s">
        <v>4976</v>
      </c>
      <c r="H1239" s="2" t="s">
        <v>461</v>
      </c>
      <c r="I1239" t="s">
        <v>32</v>
      </c>
      <c r="J1239" t="s">
        <v>6497</v>
      </c>
      <c r="L1239">
        <f>IFERROR(INDEX(所属情報!$E:$E,MATCH(男子登録情報!A1239,所属情報!$A:$A,0)),"")</f>
        <v>492221</v>
      </c>
      <c r="M1239" t="str">
        <f t="shared" si="57"/>
        <v>富永　勇弥 (2)</v>
      </c>
      <c r="N1239" t="str">
        <f t="shared" si="58"/>
        <v>ﾄﾐﾅｶﾞ ﾕｳﾔ</v>
      </c>
      <c r="O1239" t="str">
        <f t="shared" si="59"/>
        <v>TOMINAGA Yuya (06)</v>
      </c>
      <c r="P1239">
        <f>IFERROR(INDEX(リスト!$AE:$AE,MATCH($G1239,リスト!$AD:$AD,0)),"")</f>
        <v>27</v>
      </c>
      <c r="Q1239" t="str">
        <f>IFERROR(INDEX(リスト!$AH:$AH,MATCH($J1239,リスト!$AG:$AG,0)),"")</f>
        <v>JPN</v>
      </c>
      <c r="R1239" s="118" t="str">
        <f>IF($B1239="","",TEXT(RIGHT($E1239,6)*1000+COUNTIF($E$2:$E1239,$E1239),"000000000"))</f>
        <v>061105003</v>
      </c>
    </row>
    <row r="1240" spans="1:18" customFormat="1" x14ac:dyDescent="0.45">
      <c r="A1240" t="s">
        <v>309</v>
      </c>
      <c r="B1240">
        <v>1239</v>
      </c>
      <c r="C1240" t="s">
        <v>5820</v>
      </c>
      <c r="D1240" t="s">
        <v>5821</v>
      </c>
      <c r="E1240">
        <v>20060818</v>
      </c>
      <c r="F1240">
        <v>2</v>
      </c>
      <c r="G1240" t="s">
        <v>4975</v>
      </c>
      <c r="H1240" s="2" t="s">
        <v>7157</v>
      </c>
      <c r="I1240" t="s">
        <v>160</v>
      </c>
      <c r="J1240" t="s">
        <v>6497</v>
      </c>
      <c r="L1240">
        <f>IFERROR(INDEX(所属情報!$E:$E,MATCH(男子登録情報!A1240,所属情報!$A:$A,0)),"")</f>
        <v>492221</v>
      </c>
      <c r="M1240" t="str">
        <f t="shared" si="57"/>
        <v>飯牟田　一惺 (2)</v>
      </c>
      <c r="N1240" t="str">
        <f t="shared" si="58"/>
        <v>ｲﾑﾀ ｲｯｾｲ</v>
      </c>
      <c r="O1240" t="str">
        <f t="shared" si="59"/>
        <v>IMUTA Issei (06)</v>
      </c>
      <c r="P1240">
        <f>IFERROR(INDEX(リスト!$AE:$AE,MATCH($G1240,リスト!$AD:$AD,0)),"")</f>
        <v>28</v>
      </c>
      <c r="Q1240" t="str">
        <f>IFERROR(INDEX(リスト!$AH:$AH,MATCH($J1240,リスト!$AG:$AG,0)),"")</f>
        <v>JPN</v>
      </c>
      <c r="R1240" s="118" t="str">
        <f>IF($B1240="","",TEXT(RIGHT($E1240,6)*1000+COUNTIF($E$2:$E1240,$E1240),"000000000"))</f>
        <v>060818004</v>
      </c>
    </row>
    <row r="1241" spans="1:18" customFormat="1" x14ac:dyDescent="0.45">
      <c r="A1241" t="s">
        <v>309</v>
      </c>
      <c r="B1241">
        <v>1240</v>
      </c>
      <c r="C1241" t="s">
        <v>5822</v>
      </c>
      <c r="D1241" t="s">
        <v>5823</v>
      </c>
      <c r="E1241">
        <v>20070301</v>
      </c>
      <c r="F1241">
        <v>2</v>
      </c>
      <c r="G1241" t="s">
        <v>4975</v>
      </c>
      <c r="H1241" s="2" t="s">
        <v>1378</v>
      </c>
      <c r="I1241" t="s">
        <v>7158</v>
      </c>
      <c r="J1241" t="s">
        <v>6497</v>
      </c>
      <c r="L1241">
        <f>IFERROR(INDEX(所属情報!$E:$E,MATCH(男子登録情報!A1241,所属情報!$A:$A,0)),"")</f>
        <v>492221</v>
      </c>
      <c r="M1241" t="str">
        <f t="shared" si="57"/>
        <v>門脇　功成 (2)</v>
      </c>
      <c r="N1241" t="str">
        <f t="shared" si="58"/>
        <v>ｶﾄﾞﾜｷ ｺｳｾｲ</v>
      </c>
      <c r="O1241" t="str">
        <f t="shared" si="59"/>
        <v>KADOWAKI Kousei (07)</v>
      </c>
      <c r="P1241">
        <f>IFERROR(INDEX(リスト!$AE:$AE,MATCH($G1241,リスト!$AD:$AD,0)),"")</f>
        <v>28</v>
      </c>
      <c r="Q1241" t="str">
        <f>IFERROR(INDEX(リスト!$AH:$AH,MATCH($J1241,リスト!$AG:$AG,0)),"")</f>
        <v>JPN</v>
      </c>
      <c r="R1241" s="118" t="str">
        <f>IF($B1241="","",TEXT(RIGHT($E1241,6)*1000+COUNTIF($E$2:$E1241,$E1241),"000000000"))</f>
        <v>070301001</v>
      </c>
    </row>
    <row r="1242" spans="1:18" customFormat="1" x14ac:dyDescent="0.45">
      <c r="A1242" t="s">
        <v>309</v>
      </c>
      <c r="B1242">
        <v>1241</v>
      </c>
      <c r="C1242" t="s">
        <v>5824</v>
      </c>
      <c r="D1242" t="s">
        <v>5825</v>
      </c>
      <c r="E1242">
        <v>20070111</v>
      </c>
      <c r="F1242">
        <v>2</v>
      </c>
      <c r="G1242" t="s">
        <v>4976</v>
      </c>
      <c r="H1242" s="2" t="s">
        <v>3088</v>
      </c>
      <c r="I1242" t="s">
        <v>7159</v>
      </c>
      <c r="J1242" t="s">
        <v>6497</v>
      </c>
      <c r="L1242">
        <f>IFERROR(INDEX(所属情報!$E:$E,MATCH(男子登録情報!A1242,所属情報!$A:$A,0)),"")</f>
        <v>492221</v>
      </c>
      <c r="M1242" t="str">
        <f t="shared" si="57"/>
        <v>野津　蓮司 (2)</v>
      </c>
      <c r="N1242" t="str">
        <f t="shared" si="58"/>
        <v>ﾉﾂﾞ ﾚﾝｼﾞ</v>
      </c>
      <c r="O1242" t="str">
        <f t="shared" si="59"/>
        <v>NOZU Renji (07)</v>
      </c>
      <c r="P1242">
        <f>IFERROR(INDEX(リスト!$AE:$AE,MATCH($G1242,リスト!$AD:$AD,0)),"")</f>
        <v>27</v>
      </c>
      <c r="Q1242" t="str">
        <f>IFERROR(INDEX(リスト!$AH:$AH,MATCH($J1242,リスト!$AG:$AG,0)),"")</f>
        <v>JPN</v>
      </c>
      <c r="R1242" s="118" t="str">
        <f>IF($B1242="","",TEXT(RIGHT($E1242,6)*1000+COUNTIF($E$2:$E1242,$E1242),"000000000"))</f>
        <v>070111002</v>
      </c>
    </row>
    <row r="1243" spans="1:18" customFormat="1" x14ac:dyDescent="0.45">
      <c r="A1243" t="s">
        <v>309</v>
      </c>
      <c r="B1243">
        <v>1242</v>
      </c>
      <c r="C1243" t="s">
        <v>5826</v>
      </c>
      <c r="D1243" t="s">
        <v>5827</v>
      </c>
      <c r="E1243">
        <v>20060525</v>
      </c>
      <c r="F1243">
        <v>2</v>
      </c>
      <c r="G1243" t="s">
        <v>4975</v>
      </c>
      <c r="H1243" s="2" t="s">
        <v>86</v>
      </c>
      <c r="I1243" t="s">
        <v>7160</v>
      </c>
      <c r="J1243" t="s">
        <v>6497</v>
      </c>
      <c r="L1243">
        <f>IFERROR(INDEX(所属情報!$E:$E,MATCH(男子登録情報!A1243,所属情報!$A:$A,0)),"")</f>
        <v>492221</v>
      </c>
      <c r="M1243" t="str">
        <f t="shared" si="57"/>
        <v>前田　凛佑 (2)</v>
      </c>
      <c r="N1243" t="str">
        <f t="shared" si="58"/>
        <v>ﾏｴﾀﾞ ﾘﾝｽｹ</v>
      </c>
      <c r="O1243" t="str">
        <f t="shared" si="59"/>
        <v>MAEDA Rinsuke (06)</v>
      </c>
      <c r="P1243">
        <f>IFERROR(INDEX(リスト!$AE:$AE,MATCH($G1243,リスト!$AD:$AD,0)),"")</f>
        <v>28</v>
      </c>
      <c r="Q1243" t="str">
        <f>IFERROR(INDEX(リスト!$AH:$AH,MATCH($J1243,リスト!$AG:$AG,0)),"")</f>
        <v>JPN</v>
      </c>
      <c r="R1243" s="118" t="str">
        <f>IF($B1243="","",TEXT(RIGHT($E1243,6)*1000+COUNTIF($E$2:$E1243,$E1243),"000000000"))</f>
        <v>060525003</v>
      </c>
    </row>
    <row r="1244" spans="1:18" customFormat="1" x14ac:dyDescent="0.45">
      <c r="A1244" t="s">
        <v>309</v>
      </c>
      <c r="B1244">
        <v>1243</v>
      </c>
      <c r="C1244" t="s">
        <v>5828</v>
      </c>
      <c r="D1244" t="s">
        <v>5829</v>
      </c>
      <c r="E1244">
        <v>20060708</v>
      </c>
      <c r="F1244">
        <v>2</v>
      </c>
      <c r="G1244" t="s">
        <v>4984</v>
      </c>
      <c r="H1244" s="2" t="s">
        <v>322</v>
      </c>
      <c r="I1244" t="s">
        <v>4591</v>
      </c>
      <c r="J1244" t="s">
        <v>6497</v>
      </c>
      <c r="L1244">
        <f>IFERROR(INDEX(所属情報!$E:$E,MATCH(男子登録情報!A1244,所属情報!$A:$A,0)),"")</f>
        <v>492221</v>
      </c>
      <c r="M1244" t="str">
        <f t="shared" si="57"/>
        <v>尾﨑　瑛多 (2)</v>
      </c>
      <c r="N1244" t="str">
        <f t="shared" si="58"/>
        <v>ｵｻﾞｷ ｴｲﾀ</v>
      </c>
      <c r="O1244" t="str">
        <f t="shared" si="59"/>
        <v>OZAKI Eita (06)</v>
      </c>
      <c r="P1244">
        <f>IFERROR(INDEX(リスト!$AE:$AE,MATCH($G1244,リスト!$AD:$AD,0)),"")</f>
        <v>49</v>
      </c>
      <c r="Q1244" t="str">
        <f>IFERROR(INDEX(リスト!$AH:$AH,MATCH($J1244,リスト!$AG:$AG,0)),"")</f>
        <v>JPN</v>
      </c>
      <c r="R1244" s="118" t="str">
        <f>IF($B1244="","",TEXT(RIGHT($E1244,6)*1000+COUNTIF($E$2:$E1244,$E1244),"000000000"))</f>
        <v>060708002</v>
      </c>
    </row>
    <row r="1245" spans="1:18" customFormat="1" x14ac:dyDescent="0.45">
      <c r="A1245" t="s">
        <v>309</v>
      </c>
      <c r="B1245">
        <v>1244</v>
      </c>
      <c r="C1245" t="s">
        <v>5830</v>
      </c>
      <c r="D1245" t="s">
        <v>5831</v>
      </c>
      <c r="E1245">
        <v>20080325</v>
      </c>
      <c r="F1245">
        <v>1</v>
      </c>
      <c r="G1245" t="s">
        <v>4976</v>
      </c>
      <c r="H1245" s="2" t="s">
        <v>274</v>
      </c>
      <c r="I1245" t="s">
        <v>150</v>
      </c>
      <c r="J1245" t="s">
        <v>6497</v>
      </c>
      <c r="L1245">
        <f>IFERROR(INDEX(所属情報!$E:$E,MATCH(男子登録情報!A1245,所属情報!$A:$A,0)),"")</f>
        <v>492221</v>
      </c>
      <c r="M1245" t="str">
        <f t="shared" si="57"/>
        <v>吉川　直輝 (1)</v>
      </c>
      <c r="N1245" t="str">
        <f t="shared" si="58"/>
        <v>ﾖｼｶﾜ ﾅｵｷ</v>
      </c>
      <c r="O1245" t="str">
        <f t="shared" si="59"/>
        <v>YOSHIKAWA Naoki (08)</v>
      </c>
      <c r="P1245">
        <f>IFERROR(INDEX(リスト!$AE:$AE,MATCH($G1245,リスト!$AD:$AD,0)),"")</f>
        <v>27</v>
      </c>
      <c r="Q1245" t="str">
        <f>IFERROR(INDEX(リスト!$AH:$AH,MATCH($J1245,リスト!$AG:$AG,0)),"")</f>
        <v>JPN</v>
      </c>
      <c r="R1245" s="118" t="str">
        <f>IF($B1245="","",TEXT(RIGHT($E1245,6)*1000+COUNTIF($E$2:$E1245,$E1245),"000000000"))</f>
        <v>080325001</v>
      </c>
    </row>
    <row r="1246" spans="1:18" customFormat="1" x14ac:dyDescent="0.45">
      <c r="A1246" t="s">
        <v>309</v>
      </c>
      <c r="B1246">
        <v>1245</v>
      </c>
      <c r="C1246" t="s">
        <v>5832</v>
      </c>
      <c r="D1246" t="s">
        <v>5833</v>
      </c>
      <c r="E1246">
        <v>20070430</v>
      </c>
      <c r="F1246">
        <v>1</v>
      </c>
      <c r="G1246" t="s">
        <v>4976</v>
      </c>
      <c r="H1246" s="2" t="s">
        <v>7161</v>
      </c>
      <c r="I1246" t="s">
        <v>179</v>
      </c>
      <c r="J1246" t="s">
        <v>6497</v>
      </c>
      <c r="L1246">
        <f>IFERROR(INDEX(所属情報!$E:$E,MATCH(男子登録情報!A1246,所属情報!$A:$A,0)),"")</f>
        <v>492221</v>
      </c>
      <c r="M1246" t="str">
        <f t="shared" si="57"/>
        <v>原黄　崚平 (1)</v>
      </c>
      <c r="N1246" t="str">
        <f t="shared" si="58"/>
        <v>ﾊﾗｷ ﾘｮｳﾍｲ</v>
      </c>
      <c r="O1246" t="str">
        <f t="shared" si="59"/>
        <v>HARAKI Ryohei (07)</v>
      </c>
      <c r="P1246">
        <f>IFERROR(INDEX(リスト!$AE:$AE,MATCH($G1246,リスト!$AD:$AD,0)),"")</f>
        <v>27</v>
      </c>
      <c r="Q1246" t="str">
        <f>IFERROR(INDEX(リスト!$AH:$AH,MATCH($J1246,リスト!$AG:$AG,0)),"")</f>
        <v>JPN</v>
      </c>
      <c r="R1246" s="118" t="str">
        <f>IF($B1246="","",TEXT(RIGHT($E1246,6)*1000+COUNTIF($E$2:$E1246,$E1246),"000000000"))</f>
        <v>070430002</v>
      </c>
    </row>
    <row r="1247" spans="1:18" customFormat="1" x14ac:dyDescent="0.45">
      <c r="A1247" t="s">
        <v>658</v>
      </c>
      <c r="B1247">
        <v>1246</v>
      </c>
      <c r="C1247" t="s">
        <v>739</v>
      </c>
      <c r="D1247" t="s">
        <v>740</v>
      </c>
      <c r="E1247">
        <v>20020731</v>
      </c>
      <c r="F1247" t="s">
        <v>381</v>
      </c>
      <c r="G1247" t="s">
        <v>4982</v>
      </c>
      <c r="H1247" s="2" t="s">
        <v>1700</v>
      </c>
      <c r="I1247" t="s">
        <v>173</v>
      </c>
      <c r="J1247" t="s">
        <v>6497</v>
      </c>
      <c r="L1247">
        <f>IFERROR(INDEX(所属情報!$E:$E,MATCH(男子登録情報!A1247,所属情報!$A:$A,0)),"")</f>
        <v>492302</v>
      </c>
      <c r="M1247" t="str">
        <f t="shared" si="57"/>
        <v>大藪　輝 (M2)</v>
      </c>
      <c r="N1247" t="str">
        <f t="shared" si="58"/>
        <v>ｵｵﾔﾌﾞ ｱｷﾗ</v>
      </c>
      <c r="O1247" t="str">
        <f t="shared" si="59"/>
        <v>OYABU Akira (02)</v>
      </c>
      <c r="P1247">
        <f>IFERROR(INDEX(リスト!$AE:$AE,MATCH($G1247,リスト!$AD:$AD,0)),"")</f>
        <v>26</v>
      </c>
      <c r="Q1247" t="str">
        <f>IFERROR(INDEX(リスト!$AH:$AH,MATCH($J1247,リスト!$AG:$AG,0)),"")</f>
        <v>JPN</v>
      </c>
      <c r="R1247" s="118" t="str">
        <f>IF($B1247="","",TEXT(RIGHT($E1247,6)*1000+COUNTIF($E$2:$E1247,$E1247),"000000000"))</f>
        <v>020731001</v>
      </c>
    </row>
    <row r="1248" spans="1:18" customFormat="1" x14ac:dyDescent="0.45">
      <c r="A1248" t="s">
        <v>658</v>
      </c>
      <c r="B1248">
        <v>1247</v>
      </c>
      <c r="C1248" t="s">
        <v>2504</v>
      </c>
      <c r="D1248" t="s">
        <v>2505</v>
      </c>
      <c r="E1248">
        <v>20040210</v>
      </c>
      <c r="F1248" t="s">
        <v>140</v>
      </c>
      <c r="G1248" t="s">
        <v>4976</v>
      </c>
      <c r="H1248" s="2" t="s">
        <v>52</v>
      </c>
      <c r="I1248" t="s">
        <v>138</v>
      </c>
      <c r="J1248" t="s">
        <v>6497</v>
      </c>
      <c r="L1248">
        <f>IFERROR(INDEX(所属情報!$E:$E,MATCH(男子登録情報!A1248,所属情報!$A:$A,0)),"")</f>
        <v>492302</v>
      </c>
      <c r="M1248" t="str">
        <f t="shared" si="57"/>
        <v>伊藤　太郎 (M1)</v>
      </c>
      <c r="N1248" t="str">
        <f t="shared" si="58"/>
        <v>ｲﾄｳ ﾀﾛｳ</v>
      </c>
      <c r="O1248" t="str">
        <f t="shared" si="59"/>
        <v>ITO Taro (04)</v>
      </c>
      <c r="P1248">
        <f>IFERROR(INDEX(リスト!$AE:$AE,MATCH($G1248,リスト!$AD:$AD,0)),"")</f>
        <v>27</v>
      </c>
      <c r="Q1248" t="str">
        <f>IFERROR(INDEX(リスト!$AH:$AH,MATCH($J1248,リスト!$AG:$AG,0)),"")</f>
        <v>JPN</v>
      </c>
      <c r="R1248" s="118" t="str">
        <f>IF($B1248="","",TEXT(RIGHT($E1248,6)*1000+COUNTIF($E$2:$E1248,$E1248),"000000000"))</f>
        <v>040210001</v>
      </c>
    </row>
    <row r="1249" spans="1:18" customFormat="1" x14ac:dyDescent="0.45">
      <c r="A1249" t="s">
        <v>658</v>
      </c>
      <c r="B1249">
        <v>1248</v>
      </c>
      <c r="C1249" t="s">
        <v>1712</v>
      </c>
      <c r="D1249" t="s">
        <v>1713</v>
      </c>
      <c r="E1249">
        <v>20050214</v>
      </c>
      <c r="F1249">
        <v>4</v>
      </c>
      <c r="G1249" t="s">
        <v>4984</v>
      </c>
      <c r="H1249" s="2" t="s">
        <v>39</v>
      </c>
      <c r="I1249" t="s">
        <v>337</v>
      </c>
      <c r="J1249" t="s">
        <v>6497</v>
      </c>
      <c r="L1249">
        <f>IFERROR(INDEX(所属情報!$E:$E,MATCH(男子登録情報!A1249,所属情報!$A:$A,0)),"")</f>
        <v>492302</v>
      </c>
      <c r="M1249" t="str">
        <f t="shared" si="57"/>
        <v>坂井　汰久 (4)</v>
      </c>
      <c r="N1249" t="str">
        <f t="shared" si="58"/>
        <v>ｻｶｲ ﾀｸ</v>
      </c>
      <c r="O1249" t="str">
        <f t="shared" si="59"/>
        <v>SAKAI Taku (05)</v>
      </c>
      <c r="P1249">
        <f>IFERROR(INDEX(リスト!$AE:$AE,MATCH($G1249,リスト!$AD:$AD,0)),"")</f>
        <v>49</v>
      </c>
      <c r="Q1249" t="str">
        <f>IFERROR(INDEX(リスト!$AH:$AH,MATCH($J1249,リスト!$AG:$AG,0)),"")</f>
        <v>JPN</v>
      </c>
      <c r="R1249" s="118" t="str">
        <f>IF($B1249="","",TEXT(RIGHT($E1249,6)*1000+COUNTIF($E$2:$E1249,$E1249),"000000000"))</f>
        <v>050214001</v>
      </c>
    </row>
    <row r="1250" spans="1:18" customFormat="1" x14ac:dyDescent="0.45">
      <c r="A1250" t="s">
        <v>658</v>
      </c>
      <c r="B1250">
        <v>1249</v>
      </c>
      <c r="C1250" t="s">
        <v>1731</v>
      </c>
      <c r="D1250" t="s">
        <v>1732</v>
      </c>
      <c r="E1250">
        <v>20040831</v>
      </c>
      <c r="F1250">
        <v>4</v>
      </c>
      <c r="G1250" t="s">
        <v>4976</v>
      </c>
      <c r="H1250" s="2" t="s">
        <v>1733</v>
      </c>
      <c r="I1250" t="s">
        <v>129</v>
      </c>
      <c r="J1250" t="s">
        <v>6497</v>
      </c>
      <c r="L1250">
        <f>IFERROR(INDEX(所属情報!$E:$E,MATCH(男子登録情報!A1250,所属情報!$A:$A,0)),"")</f>
        <v>492302</v>
      </c>
      <c r="M1250" t="str">
        <f t="shared" si="57"/>
        <v>山形　晃誠 (4)</v>
      </c>
      <c r="N1250" t="str">
        <f t="shared" si="58"/>
        <v>ﾔﾏｶﾞﾀ ｺｳｾｲ</v>
      </c>
      <c r="O1250" t="str">
        <f t="shared" si="59"/>
        <v>YAMAGATA Kosei (04)</v>
      </c>
      <c r="P1250">
        <f>IFERROR(INDEX(リスト!$AE:$AE,MATCH($G1250,リスト!$AD:$AD,0)),"")</f>
        <v>27</v>
      </c>
      <c r="Q1250" t="str">
        <f>IFERROR(INDEX(リスト!$AH:$AH,MATCH($J1250,リスト!$AG:$AG,0)),"")</f>
        <v>JPN</v>
      </c>
      <c r="R1250" s="118" t="str">
        <f>IF($B1250="","",TEXT(RIGHT($E1250,6)*1000+COUNTIF($E$2:$E1250,$E1250),"000000000"))</f>
        <v>040831003</v>
      </c>
    </row>
    <row r="1251" spans="1:18" customFormat="1" x14ac:dyDescent="0.45">
      <c r="A1251" t="s">
        <v>658</v>
      </c>
      <c r="B1251">
        <v>1250</v>
      </c>
      <c r="C1251" t="s">
        <v>1705</v>
      </c>
      <c r="D1251" t="s">
        <v>1706</v>
      </c>
      <c r="E1251">
        <v>20040817</v>
      </c>
      <c r="F1251">
        <v>4</v>
      </c>
      <c r="G1251" t="s">
        <v>4976</v>
      </c>
      <c r="H1251" s="2" t="s">
        <v>86</v>
      </c>
      <c r="I1251" t="s">
        <v>263</v>
      </c>
      <c r="J1251" t="s">
        <v>6497</v>
      </c>
      <c r="L1251">
        <f>IFERROR(INDEX(所属情報!$E:$E,MATCH(男子登録情報!A1251,所属情報!$A:$A,0)),"")</f>
        <v>492302</v>
      </c>
      <c r="M1251" t="str">
        <f t="shared" si="57"/>
        <v>前田　明博 (4)</v>
      </c>
      <c r="N1251" t="str">
        <f t="shared" si="58"/>
        <v>ﾏｴﾀﾞ ｱｷﾋﾛ</v>
      </c>
      <c r="O1251" t="str">
        <f t="shared" si="59"/>
        <v>MAEDA Akihiro (04)</v>
      </c>
      <c r="P1251">
        <f>IFERROR(INDEX(リスト!$AE:$AE,MATCH($G1251,リスト!$AD:$AD,0)),"")</f>
        <v>27</v>
      </c>
      <c r="Q1251" t="str">
        <f>IFERROR(INDEX(リスト!$AH:$AH,MATCH($J1251,リスト!$AG:$AG,0)),"")</f>
        <v>JPN</v>
      </c>
      <c r="R1251" s="118" t="str">
        <f>IF($B1251="","",TEXT(RIGHT($E1251,6)*1000+COUNTIF($E$2:$E1251,$E1251),"000000000"))</f>
        <v>040817002</v>
      </c>
    </row>
    <row r="1252" spans="1:18" customFormat="1" x14ac:dyDescent="0.45">
      <c r="A1252" t="s">
        <v>658</v>
      </c>
      <c r="B1252">
        <v>1251</v>
      </c>
      <c r="C1252" t="s">
        <v>1707</v>
      </c>
      <c r="D1252" t="s">
        <v>1708</v>
      </c>
      <c r="E1252">
        <v>20040507</v>
      </c>
      <c r="F1252">
        <v>4</v>
      </c>
      <c r="G1252" t="s">
        <v>4976</v>
      </c>
      <c r="H1252" s="2" t="s">
        <v>52</v>
      </c>
      <c r="I1252" t="s">
        <v>805</v>
      </c>
      <c r="J1252" t="s">
        <v>6497</v>
      </c>
      <c r="L1252">
        <f>IFERROR(INDEX(所属情報!$E:$E,MATCH(男子登録情報!A1252,所属情報!$A:$A,0)),"")</f>
        <v>492302</v>
      </c>
      <c r="M1252" t="str">
        <f t="shared" si="57"/>
        <v>伊藤　瀬奈 (4)</v>
      </c>
      <c r="N1252" t="str">
        <f t="shared" si="58"/>
        <v>ｲﾄｳ ｾﾅ</v>
      </c>
      <c r="O1252" t="str">
        <f t="shared" si="59"/>
        <v>ITO Sena (04)</v>
      </c>
      <c r="P1252">
        <f>IFERROR(INDEX(リスト!$AE:$AE,MATCH($G1252,リスト!$AD:$AD,0)),"")</f>
        <v>27</v>
      </c>
      <c r="Q1252" t="str">
        <f>IFERROR(INDEX(リスト!$AH:$AH,MATCH($J1252,リスト!$AG:$AG,0)),"")</f>
        <v>JPN</v>
      </c>
      <c r="R1252" s="118" t="str">
        <f>IF($B1252="","",TEXT(RIGHT($E1252,6)*1000+COUNTIF($E$2:$E1252,$E1252),"000000000"))</f>
        <v>040507001</v>
      </c>
    </row>
    <row r="1253" spans="1:18" customFormat="1" x14ac:dyDescent="0.45">
      <c r="A1253" t="s">
        <v>658</v>
      </c>
      <c r="B1253">
        <v>1252</v>
      </c>
      <c r="C1253" t="s">
        <v>1709</v>
      </c>
      <c r="D1253" t="s">
        <v>1710</v>
      </c>
      <c r="E1253">
        <v>20050104</v>
      </c>
      <c r="F1253">
        <v>4</v>
      </c>
      <c r="G1253" t="s">
        <v>4984</v>
      </c>
      <c r="H1253" s="2" t="s">
        <v>1711</v>
      </c>
      <c r="I1253" t="s">
        <v>241</v>
      </c>
      <c r="J1253" t="s">
        <v>6497</v>
      </c>
      <c r="L1253">
        <f>IFERROR(INDEX(所属情報!$E:$E,MATCH(男子登録情報!A1253,所属情報!$A:$A,0)),"")</f>
        <v>492302</v>
      </c>
      <c r="M1253" t="str">
        <f t="shared" si="57"/>
        <v>勝　琉斗 (4)</v>
      </c>
      <c r="N1253" t="str">
        <f t="shared" si="58"/>
        <v>ｶﾂ ﾘｭｳﾄ</v>
      </c>
      <c r="O1253" t="str">
        <f t="shared" si="59"/>
        <v>KATSU Ryuto (05)</v>
      </c>
      <c r="P1253">
        <f>IFERROR(INDEX(リスト!$AE:$AE,MATCH($G1253,リスト!$AD:$AD,0)),"")</f>
        <v>49</v>
      </c>
      <c r="Q1253" t="str">
        <f>IFERROR(INDEX(リスト!$AH:$AH,MATCH($J1253,リスト!$AG:$AG,0)),"")</f>
        <v>JPN</v>
      </c>
      <c r="R1253" s="118" t="str">
        <f>IF($B1253="","",TEXT(RIGHT($E1253,6)*1000+COUNTIF($E$2:$E1253,$E1253),"000000000"))</f>
        <v>050104001</v>
      </c>
    </row>
    <row r="1254" spans="1:18" customFormat="1" x14ac:dyDescent="0.45">
      <c r="A1254" t="s">
        <v>658</v>
      </c>
      <c r="B1254">
        <v>1253</v>
      </c>
      <c r="C1254" t="s">
        <v>1718</v>
      </c>
      <c r="D1254" t="s">
        <v>1719</v>
      </c>
      <c r="E1254">
        <v>20040601</v>
      </c>
      <c r="F1254">
        <v>4</v>
      </c>
      <c r="G1254" t="s">
        <v>4978</v>
      </c>
      <c r="H1254" s="2" t="s">
        <v>1720</v>
      </c>
      <c r="I1254" t="s">
        <v>236</v>
      </c>
      <c r="J1254" t="s">
        <v>6497</v>
      </c>
      <c r="L1254">
        <f>IFERROR(INDEX(所属情報!$E:$E,MATCH(男子登録情報!A1254,所属情報!$A:$A,0)),"")</f>
        <v>492302</v>
      </c>
      <c r="M1254" t="str">
        <f t="shared" si="57"/>
        <v>小宮　泰誠 (4)</v>
      </c>
      <c r="N1254" t="str">
        <f t="shared" si="58"/>
        <v>ｺﾐﾔ ﾀｲｾｲ</v>
      </c>
      <c r="O1254" t="str">
        <f t="shared" si="59"/>
        <v>KOMIYA Taisei (04)</v>
      </c>
      <c r="P1254">
        <f>IFERROR(INDEX(リスト!$AE:$AE,MATCH($G1254,リスト!$AD:$AD,0)),"")</f>
        <v>30</v>
      </c>
      <c r="Q1254" t="str">
        <f>IFERROR(INDEX(リスト!$AH:$AH,MATCH($J1254,リスト!$AG:$AG,0)),"")</f>
        <v>JPN</v>
      </c>
      <c r="R1254" s="118" t="str">
        <f>IF($B1254="","",TEXT(RIGHT($E1254,6)*1000+COUNTIF($E$2:$E1254,$E1254),"000000000"))</f>
        <v>040601001</v>
      </c>
    </row>
    <row r="1255" spans="1:18" customFormat="1" x14ac:dyDescent="0.45">
      <c r="A1255" t="s">
        <v>658</v>
      </c>
      <c r="B1255">
        <v>1254</v>
      </c>
      <c r="C1255" t="s">
        <v>1714</v>
      </c>
      <c r="D1255" t="s">
        <v>1715</v>
      </c>
      <c r="E1255">
        <v>20050317</v>
      </c>
      <c r="F1255">
        <v>4</v>
      </c>
      <c r="G1255" t="s">
        <v>4985</v>
      </c>
      <c r="H1255" s="2" t="s">
        <v>1716</v>
      </c>
      <c r="I1255" t="s">
        <v>249</v>
      </c>
      <c r="J1255" t="s">
        <v>6497</v>
      </c>
      <c r="L1255">
        <f>IFERROR(INDEX(所属情報!$E:$E,MATCH(男子登録情報!A1255,所属情報!$A:$A,0)),"")</f>
        <v>492302</v>
      </c>
      <c r="M1255" t="str">
        <f t="shared" si="57"/>
        <v>山坂　隼也 (4)</v>
      </c>
      <c r="N1255" t="str">
        <f t="shared" si="58"/>
        <v>ﾔﾏｻｶ ｼｭﾝﾔ</v>
      </c>
      <c r="O1255" t="str">
        <f t="shared" si="59"/>
        <v>YAMASAKA Shunya (05)</v>
      </c>
      <c r="P1255">
        <f>IFERROR(INDEX(リスト!$AE:$AE,MATCH($G1255,リスト!$AD:$AD,0)),"")</f>
        <v>22</v>
      </c>
      <c r="Q1255" t="str">
        <f>IFERROR(INDEX(リスト!$AH:$AH,MATCH($J1255,リスト!$AG:$AG,0)),"")</f>
        <v>JPN</v>
      </c>
      <c r="R1255" s="118" t="str">
        <f>IF($B1255="","",TEXT(RIGHT($E1255,6)*1000+COUNTIF($E$2:$E1255,$E1255),"000000000"))</f>
        <v>050317001</v>
      </c>
    </row>
    <row r="1256" spans="1:18" customFormat="1" x14ac:dyDescent="0.45">
      <c r="A1256" t="s">
        <v>658</v>
      </c>
      <c r="B1256">
        <v>1255</v>
      </c>
      <c r="C1256" t="s">
        <v>1725</v>
      </c>
      <c r="D1256" t="s">
        <v>1726</v>
      </c>
      <c r="E1256">
        <v>20041014</v>
      </c>
      <c r="F1256">
        <v>4</v>
      </c>
      <c r="G1256" t="s">
        <v>4976</v>
      </c>
      <c r="H1256" s="2" t="s">
        <v>1727</v>
      </c>
      <c r="I1256" t="s">
        <v>393</v>
      </c>
      <c r="J1256" t="s">
        <v>6497</v>
      </c>
      <c r="L1256">
        <f>IFERROR(INDEX(所属情報!$E:$E,MATCH(男子登録情報!A1256,所属情報!$A:$A,0)),"")</f>
        <v>492302</v>
      </c>
      <c r="M1256" t="str">
        <f t="shared" si="57"/>
        <v>出原　悠羽 (4)</v>
      </c>
      <c r="N1256" t="str">
        <f t="shared" si="58"/>
        <v>ｲｽﾞﾊﾗ ﾕｳ</v>
      </c>
      <c r="O1256" t="str">
        <f t="shared" si="59"/>
        <v>IZUHARA Yu (04)</v>
      </c>
      <c r="P1256">
        <f>IFERROR(INDEX(リスト!$AE:$AE,MATCH($G1256,リスト!$AD:$AD,0)),"")</f>
        <v>27</v>
      </c>
      <c r="Q1256" t="str">
        <f>IFERROR(INDEX(リスト!$AH:$AH,MATCH($J1256,リスト!$AG:$AG,0)),"")</f>
        <v>JPN</v>
      </c>
      <c r="R1256" s="118" t="str">
        <f>IF($B1256="","",TEXT(RIGHT($E1256,6)*1000+COUNTIF($E$2:$E1256,$E1256),"000000000"))</f>
        <v>041014001</v>
      </c>
    </row>
    <row r="1257" spans="1:18" customFormat="1" x14ac:dyDescent="0.45">
      <c r="A1257" t="s">
        <v>658</v>
      </c>
      <c r="B1257">
        <v>1256</v>
      </c>
      <c r="C1257" t="s">
        <v>1728</v>
      </c>
      <c r="D1257" t="s">
        <v>1729</v>
      </c>
      <c r="E1257">
        <v>20041012</v>
      </c>
      <c r="F1257">
        <v>4</v>
      </c>
      <c r="G1257" t="s">
        <v>4984</v>
      </c>
      <c r="H1257" s="2" t="s">
        <v>334</v>
      </c>
      <c r="I1257" t="s">
        <v>1730</v>
      </c>
      <c r="J1257" t="s">
        <v>6497</v>
      </c>
      <c r="L1257">
        <f>IFERROR(INDEX(所属情報!$E:$E,MATCH(男子登録情報!A1257,所属情報!$A:$A,0)),"")</f>
        <v>492302</v>
      </c>
      <c r="M1257" t="str">
        <f t="shared" si="57"/>
        <v>別所　弘規 (4)</v>
      </c>
      <c r="N1257" t="str">
        <f t="shared" si="58"/>
        <v>ﾍﾞｯｼｮ ﾋﾛﾉﾘ</v>
      </c>
      <c r="O1257" t="str">
        <f t="shared" si="59"/>
        <v>BESSHO Hironori (04)</v>
      </c>
      <c r="P1257">
        <f>IFERROR(INDEX(リスト!$AE:$AE,MATCH($G1257,リスト!$AD:$AD,0)),"")</f>
        <v>49</v>
      </c>
      <c r="Q1257" t="str">
        <f>IFERROR(INDEX(リスト!$AH:$AH,MATCH($J1257,リスト!$AG:$AG,0)),"")</f>
        <v>JPN</v>
      </c>
      <c r="R1257" s="118" t="str">
        <f>IF($B1257="","",TEXT(RIGHT($E1257,6)*1000+COUNTIF($E$2:$E1257,$E1257),"000000000"))</f>
        <v>041012001</v>
      </c>
    </row>
    <row r="1258" spans="1:18" customFormat="1" x14ac:dyDescent="0.45">
      <c r="A1258" t="s">
        <v>658</v>
      </c>
      <c r="B1258">
        <v>1257</v>
      </c>
      <c r="C1258" t="s">
        <v>1734</v>
      </c>
      <c r="D1258" t="s">
        <v>1735</v>
      </c>
      <c r="E1258">
        <v>20040815</v>
      </c>
      <c r="F1258">
        <v>4</v>
      </c>
      <c r="G1258" t="s">
        <v>4989</v>
      </c>
      <c r="H1258" s="2" t="s">
        <v>380</v>
      </c>
      <c r="I1258" t="s">
        <v>42</v>
      </c>
      <c r="J1258" t="s">
        <v>6497</v>
      </c>
      <c r="L1258">
        <f>IFERROR(INDEX(所属情報!$E:$E,MATCH(男子登録情報!A1258,所属情報!$A:$A,0)),"")</f>
        <v>492302</v>
      </c>
      <c r="M1258" t="str">
        <f t="shared" si="57"/>
        <v>大西　拓海 (4)</v>
      </c>
      <c r="N1258" t="str">
        <f t="shared" si="58"/>
        <v>ｵｵﾆｼ ﾀｸﾐ</v>
      </c>
      <c r="O1258" t="str">
        <f t="shared" si="59"/>
        <v>ONISHI Takumi (04)</v>
      </c>
      <c r="P1258">
        <f>IFERROR(INDEX(リスト!$AE:$AE,MATCH($G1258,リスト!$AD:$AD,0)),"")</f>
        <v>25</v>
      </c>
      <c r="Q1258" t="str">
        <f>IFERROR(INDEX(リスト!$AH:$AH,MATCH($J1258,リスト!$AG:$AG,0)),"")</f>
        <v>JPN</v>
      </c>
      <c r="R1258" s="118" t="str">
        <f>IF($B1258="","",TEXT(RIGHT($E1258,6)*1000+COUNTIF($E$2:$E1258,$E1258),"000000000"))</f>
        <v>040815001</v>
      </c>
    </row>
    <row r="1259" spans="1:18" customFormat="1" x14ac:dyDescent="0.45">
      <c r="A1259" t="s">
        <v>658</v>
      </c>
      <c r="B1259">
        <v>1258</v>
      </c>
      <c r="C1259" t="s">
        <v>2506</v>
      </c>
      <c r="D1259" t="s">
        <v>2507</v>
      </c>
      <c r="E1259">
        <v>20050221</v>
      </c>
      <c r="F1259">
        <v>4</v>
      </c>
      <c r="G1259" t="s">
        <v>4976</v>
      </c>
      <c r="H1259" s="2" t="s">
        <v>587</v>
      </c>
      <c r="I1259" t="s">
        <v>3002</v>
      </c>
      <c r="J1259" t="s">
        <v>6497</v>
      </c>
      <c r="L1259">
        <f>IFERROR(INDEX(所属情報!$E:$E,MATCH(男子登録情報!A1259,所属情報!$A:$A,0)),"")</f>
        <v>492302</v>
      </c>
      <c r="M1259" t="str">
        <f t="shared" si="57"/>
        <v>堀内　健孜 (4)</v>
      </c>
      <c r="N1259" t="str">
        <f t="shared" si="58"/>
        <v>ﾎﾘｳﾁ ﾀﾂｼ</v>
      </c>
      <c r="O1259" t="str">
        <f t="shared" si="59"/>
        <v>HORIUCHI Tatsushi (05)</v>
      </c>
      <c r="P1259">
        <f>IFERROR(INDEX(リスト!$AE:$AE,MATCH($G1259,リスト!$AD:$AD,0)),"")</f>
        <v>27</v>
      </c>
      <c r="Q1259" t="str">
        <f>IFERROR(INDEX(リスト!$AH:$AH,MATCH($J1259,リスト!$AG:$AG,0)),"")</f>
        <v>JPN</v>
      </c>
      <c r="R1259" s="118" t="str">
        <f>IF($B1259="","",TEXT(RIGHT($E1259,6)*1000+COUNTIF($E$2:$E1259,$E1259),"000000000"))</f>
        <v>050221001</v>
      </c>
    </row>
    <row r="1260" spans="1:18" customFormat="1" x14ac:dyDescent="0.45">
      <c r="A1260" t="s">
        <v>658</v>
      </c>
      <c r="B1260">
        <v>1259</v>
      </c>
      <c r="C1260" t="s">
        <v>2508</v>
      </c>
      <c r="D1260" t="s">
        <v>2509</v>
      </c>
      <c r="E1260">
        <v>20040524</v>
      </c>
      <c r="F1260">
        <v>4</v>
      </c>
      <c r="G1260" t="s">
        <v>4975</v>
      </c>
      <c r="H1260" s="2" t="s">
        <v>560</v>
      </c>
      <c r="I1260" t="s">
        <v>152</v>
      </c>
      <c r="J1260" t="s">
        <v>6497</v>
      </c>
      <c r="L1260">
        <f>IFERROR(INDEX(所属情報!$E:$E,MATCH(男子登録情報!A1260,所属情報!$A:$A,0)),"")</f>
        <v>492302</v>
      </c>
      <c r="M1260" t="str">
        <f t="shared" si="57"/>
        <v>東　光流 (4)</v>
      </c>
      <c r="N1260" t="str">
        <f t="shared" si="58"/>
        <v>ｱｽﾞﾏ ﾋｶﾙ</v>
      </c>
      <c r="O1260" t="str">
        <f t="shared" si="59"/>
        <v>AZUMA Hikaru (04)</v>
      </c>
      <c r="P1260">
        <f>IFERROR(INDEX(リスト!$AE:$AE,MATCH($G1260,リスト!$AD:$AD,0)),"")</f>
        <v>28</v>
      </c>
      <c r="Q1260" t="str">
        <f>IFERROR(INDEX(リスト!$AH:$AH,MATCH($J1260,リスト!$AG:$AG,0)),"")</f>
        <v>JPN</v>
      </c>
      <c r="R1260" s="118" t="str">
        <f>IF($B1260="","",TEXT(RIGHT($E1260,6)*1000+COUNTIF($E$2:$E1260,$E1260),"000000000"))</f>
        <v>040524001</v>
      </c>
    </row>
    <row r="1261" spans="1:18" customFormat="1" x14ac:dyDescent="0.45">
      <c r="A1261" t="s">
        <v>658</v>
      </c>
      <c r="B1261">
        <v>1260</v>
      </c>
      <c r="C1261" t="s">
        <v>2512</v>
      </c>
      <c r="D1261" t="s">
        <v>2513</v>
      </c>
      <c r="E1261">
        <v>20050301</v>
      </c>
      <c r="F1261">
        <v>4</v>
      </c>
      <c r="G1261" t="s">
        <v>4976</v>
      </c>
      <c r="H1261" s="2" t="s">
        <v>50</v>
      </c>
      <c r="I1261" t="s">
        <v>610</v>
      </c>
      <c r="J1261" t="s">
        <v>6497</v>
      </c>
      <c r="L1261">
        <f>IFERROR(INDEX(所属情報!$E:$E,MATCH(男子登録情報!A1261,所属情報!$A:$A,0)),"")</f>
        <v>492302</v>
      </c>
      <c r="M1261" t="str">
        <f t="shared" si="57"/>
        <v>八木　善大 (4)</v>
      </c>
      <c r="N1261" t="str">
        <f t="shared" si="58"/>
        <v>ﾔｷﾞ ﾖｼﾋﾛ</v>
      </c>
      <c r="O1261" t="str">
        <f t="shared" si="59"/>
        <v>YAGI Yoshihiro (05)</v>
      </c>
      <c r="P1261">
        <f>IFERROR(INDEX(リスト!$AE:$AE,MATCH($G1261,リスト!$AD:$AD,0)),"")</f>
        <v>27</v>
      </c>
      <c r="Q1261" t="str">
        <f>IFERROR(INDEX(リスト!$AH:$AH,MATCH($J1261,リスト!$AG:$AG,0)),"")</f>
        <v>JPN</v>
      </c>
      <c r="R1261" s="118" t="str">
        <f>IF($B1261="","",TEXT(RIGHT($E1261,6)*1000+COUNTIF($E$2:$E1261,$E1261),"000000000"))</f>
        <v>050301001</v>
      </c>
    </row>
    <row r="1262" spans="1:18" customFormat="1" x14ac:dyDescent="0.45">
      <c r="A1262" t="s">
        <v>658</v>
      </c>
      <c r="B1262">
        <v>1261</v>
      </c>
      <c r="C1262" t="s">
        <v>2510</v>
      </c>
      <c r="D1262" t="s">
        <v>2511</v>
      </c>
      <c r="E1262">
        <v>20041223</v>
      </c>
      <c r="F1262">
        <v>4</v>
      </c>
      <c r="G1262" t="s">
        <v>4976</v>
      </c>
      <c r="H1262" s="2" t="s">
        <v>3003</v>
      </c>
      <c r="I1262" t="s">
        <v>74</v>
      </c>
      <c r="J1262" t="s">
        <v>6497</v>
      </c>
      <c r="L1262">
        <f>IFERROR(INDEX(所属情報!$E:$E,MATCH(男子登録情報!A1262,所属情報!$A:$A,0)),"")</f>
        <v>492302</v>
      </c>
      <c r="M1262" t="str">
        <f t="shared" si="57"/>
        <v>石橋　優介 (4)</v>
      </c>
      <c r="N1262" t="str">
        <f t="shared" si="58"/>
        <v>ｲｼﾊﾞｼ ﾕｳｽｹ</v>
      </c>
      <c r="O1262" t="str">
        <f t="shared" si="59"/>
        <v>ISHIBASHI Yusuke (04)</v>
      </c>
      <c r="P1262">
        <f>IFERROR(INDEX(リスト!$AE:$AE,MATCH($G1262,リスト!$AD:$AD,0)),"")</f>
        <v>27</v>
      </c>
      <c r="Q1262" t="str">
        <f>IFERROR(INDEX(リスト!$AH:$AH,MATCH($J1262,リスト!$AG:$AG,0)),"")</f>
        <v>JPN</v>
      </c>
      <c r="R1262" s="118" t="str">
        <f>IF($B1262="","",TEXT(RIGHT($E1262,6)*1000+COUNTIF($E$2:$E1262,$E1262),"000000000"))</f>
        <v>041223001</v>
      </c>
    </row>
    <row r="1263" spans="1:18" customFormat="1" x14ac:dyDescent="0.45">
      <c r="A1263" t="s">
        <v>658</v>
      </c>
      <c r="B1263">
        <v>1262</v>
      </c>
      <c r="C1263" t="s">
        <v>1721</v>
      </c>
      <c r="D1263" t="s">
        <v>1722</v>
      </c>
      <c r="E1263">
        <v>20041229</v>
      </c>
      <c r="F1263">
        <v>4</v>
      </c>
      <c r="G1263" t="s">
        <v>4976</v>
      </c>
      <c r="H1263" s="2" t="s">
        <v>825</v>
      </c>
      <c r="I1263" t="s">
        <v>1723</v>
      </c>
      <c r="J1263" t="s">
        <v>6497</v>
      </c>
      <c r="L1263">
        <f>IFERROR(INDEX(所属情報!$E:$E,MATCH(男子登録情報!A1263,所属情報!$A:$A,0)),"")</f>
        <v>492302</v>
      </c>
      <c r="M1263" t="str">
        <f t="shared" si="57"/>
        <v>杉山　遥晃 (4)</v>
      </c>
      <c r="N1263" t="str">
        <f t="shared" si="58"/>
        <v>ｽｷﾞﾔﾏ ﾊﾙｱｷ</v>
      </c>
      <c r="O1263" t="str">
        <f t="shared" si="59"/>
        <v>SUGIYAMA Haruaki (04)</v>
      </c>
      <c r="P1263">
        <f>IFERROR(INDEX(リスト!$AE:$AE,MATCH($G1263,リスト!$AD:$AD,0)),"")</f>
        <v>27</v>
      </c>
      <c r="Q1263" t="str">
        <f>IFERROR(INDEX(リスト!$AH:$AH,MATCH($J1263,リスト!$AG:$AG,0)),"")</f>
        <v>JPN</v>
      </c>
      <c r="R1263" s="118" t="str">
        <f>IF($B1263="","",TEXT(RIGHT($E1263,6)*1000+COUNTIF($E$2:$E1263,$E1263),"000000000"))</f>
        <v>041229003</v>
      </c>
    </row>
    <row r="1264" spans="1:18" customFormat="1" x14ac:dyDescent="0.45">
      <c r="A1264" t="s">
        <v>658</v>
      </c>
      <c r="B1264">
        <v>1263</v>
      </c>
      <c r="C1264" t="s">
        <v>2514</v>
      </c>
      <c r="D1264" t="s">
        <v>2515</v>
      </c>
      <c r="E1264">
        <v>20050701</v>
      </c>
      <c r="F1264">
        <v>3</v>
      </c>
      <c r="G1264" t="s">
        <v>4984</v>
      </c>
      <c r="H1264" s="2" t="s">
        <v>3004</v>
      </c>
      <c r="I1264" t="s">
        <v>90</v>
      </c>
      <c r="J1264" t="s">
        <v>6497</v>
      </c>
      <c r="L1264">
        <f>IFERROR(INDEX(所属情報!$E:$E,MATCH(男子登録情報!A1264,所属情報!$A:$A,0)),"")</f>
        <v>492302</v>
      </c>
      <c r="M1264" t="str">
        <f t="shared" si="57"/>
        <v>黒木　翔吾 (3)</v>
      </c>
      <c r="N1264" t="str">
        <f t="shared" si="58"/>
        <v>ｸﾛｷﾞ ｼｮｳｺﾞ</v>
      </c>
      <c r="O1264" t="str">
        <f t="shared" si="59"/>
        <v>KUROGI Shogo (05)</v>
      </c>
      <c r="P1264">
        <f>IFERROR(INDEX(リスト!$AE:$AE,MATCH($G1264,リスト!$AD:$AD,0)),"")</f>
        <v>49</v>
      </c>
      <c r="Q1264" t="str">
        <f>IFERROR(INDEX(リスト!$AH:$AH,MATCH($J1264,リスト!$AG:$AG,0)),"")</f>
        <v>JPN</v>
      </c>
      <c r="R1264" s="118" t="str">
        <f>IF($B1264="","",TEXT(RIGHT($E1264,6)*1000+COUNTIF($E$2:$E1264,$E1264),"000000000"))</f>
        <v>050701001</v>
      </c>
    </row>
    <row r="1265" spans="1:18" customFormat="1" x14ac:dyDescent="0.45">
      <c r="A1265" t="s">
        <v>658</v>
      </c>
      <c r="B1265">
        <v>1264</v>
      </c>
      <c r="C1265" t="s">
        <v>2516</v>
      </c>
      <c r="D1265" t="s">
        <v>2517</v>
      </c>
      <c r="E1265">
        <v>20050922</v>
      </c>
      <c r="F1265">
        <v>3</v>
      </c>
      <c r="G1265" t="s">
        <v>4976</v>
      </c>
      <c r="H1265" s="2" t="s">
        <v>701</v>
      </c>
      <c r="I1265" t="s">
        <v>351</v>
      </c>
      <c r="J1265" t="s">
        <v>6497</v>
      </c>
      <c r="L1265">
        <f>IFERROR(INDEX(所属情報!$E:$E,MATCH(男子登録情報!A1265,所属情報!$A:$A,0)),"")</f>
        <v>492302</v>
      </c>
      <c r="M1265" t="str">
        <f t="shared" si="57"/>
        <v>岡　周弥 (3)</v>
      </c>
      <c r="N1265" t="str">
        <f t="shared" si="58"/>
        <v>ｵｶ ｼｭｳﾔ</v>
      </c>
      <c r="O1265" t="str">
        <f t="shared" si="59"/>
        <v>OKA Shuya (05)</v>
      </c>
      <c r="P1265">
        <f>IFERROR(INDEX(リスト!$AE:$AE,MATCH($G1265,リスト!$AD:$AD,0)),"")</f>
        <v>27</v>
      </c>
      <c r="Q1265" t="str">
        <f>IFERROR(INDEX(リスト!$AH:$AH,MATCH($J1265,リスト!$AG:$AG,0)),"")</f>
        <v>JPN</v>
      </c>
      <c r="R1265" s="118" t="str">
        <f>IF($B1265="","",TEXT(RIGHT($E1265,6)*1000+COUNTIF($E$2:$E1265,$E1265),"000000000"))</f>
        <v>050922001</v>
      </c>
    </row>
    <row r="1266" spans="1:18" customFormat="1" x14ac:dyDescent="0.45">
      <c r="A1266" t="s">
        <v>658</v>
      </c>
      <c r="B1266">
        <v>1265</v>
      </c>
      <c r="C1266" t="s">
        <v>2518</v>
      </c>
      <c r="D1266" t="s">
        <v>2519</v>
      </c>
      <c r="E1266">
        <v>20050706</v>
      </c>
      <c r="F1266">
        <v>3</v>
      </c>
      <c r="G1266" t="s">
        <v>4976</v>
      </c>
      <c r="H1266" s="2" t="s">
        <v>235</v>
      </c>
      <c r="I1266" t="s">
        <v>324</v>
      </c>
      <c r="J1266" t="s">
        <v>6497</v>
      </c>
      <c r="L1266">
        <f>IFERROR(INDEX(所属情報!$E:$E,MATCH(男子登録情報!A1266,所属情報!$A:$A,0)),"")</f>
        <v>492302</v>
      </c>
      <c r="M1266" t="str">
        <f t="shared" si="57"/>
        <v>中澤　亮希 (3)</v>
      </c>
      <c r="N1266" t="str">
        <f t="shared" si="58"/>
        <v>ﾅｶｻﾞﾜ ﾘｮｳｷ</v>
      </c>
      <c r="O1266" t="str">
        <f t="shared" si="59"/>
        <v>NAKAZAWA Ryoki (05)</v>
      </c>
      <c r="P1266">
        <f>IFERROR(INDEX(リスト!$AE:$AE,MATCH($G1266,リスト!$AD:$AD,0)),"")</f>
        <v>27</v>
      </c>
      <c r="Q1266" t="str">
        <f>IFERROR(INDEX(リスト!$AH:$AH,MATCH($J1266,リスト!$AG:$AG,0)),"")</f>
        <v>JPN</v>
      </c>
      <c r="R1266" s="118" t="str">
        <f>IF($B1266="","",TEXT(RIGHT($E1266,6)*1000+COUNTIF($E$2:$E1266,$E1266),"000000000"))</f>
        <v>050706003</v>
      </c>
    </row>
    <row r="1267" spans="1:18" customFormat="1" x14ac:dyDescent="0.45">
      <c r="A1267" t="s">
        <v>658</v>
      </c>
      <c r="B1267">
        <v>1266</v>
      </c>
      <c r="C1267" t="s">
        <v>2520</v>
      </c>
      <c r="D1267" t="s">
        <v>2521</v>
      </c>
      <c r="E1267">
        <v>20050804</v>
      </c>
      <c r="F1267">
        <v>3</v>
      </c>
      <c r="G1267" t="s">
        <v>4976</v>
      </c>
      <c r="H1267" s="2" t="s">
        <v>3005</v>
      </c>
      <c r="I1267" t="s">
        <v>2946</v>
      </c>
      <c r="J1267" t="s">
        <v>6497</v>
      </c>
      <c r="L1267">
        <f>IFERROR(INDEX(所属情報!$E:$E,MATCH(男子登録情報!A1267,所属情報!$A:$A,0)),"")</f>
        <v>492302</v>
      </c>
      <c r="M1267" t="str">
        <f t="shared" si="57"/>
        <v>関谷　友陽 (3)</v>
      </c>
      <c r="N1267" t="str">
        <f t="shared" si="58"/>
        <v>ｾｷﾀﾆ ﾕｳﾋ</v>
      </c>
      <c r="O1267" t="str">
        <f t="shared" si="59"/>
        <v>SEKITANI Yuhi (05)</v>
      </c>
      <c r="P1267">
        <f>IFERROR(INDEX(リスト!$AE:$AE,MATCH($G1267,リスト!$AD:$AD,0)),"")</f>
        <v>27</v>
      </c>
      <c r="Q1267" t="str">
        <f>IFERROR(INDEX(リスト!$AH:$AH,MATCH($J1267,リスト!$AG:$AG,0)),"")</f>
        <v>JPN</v>
      </c>
      <c r="R1267" s="118" t="str">
        <f>IF($B1267="","",TEXT(RIGHT($E1267,6)*1000+COUNTIF($E$2:$E1267,$E1267),"000000000"))</f>
        <v>050804002</v>
      </c>
    </row>
    <row r="1268" spans="1:18" customFormat="1" x14ac:dyDescent="0.45">
      <c r="A1268" t="s">
        <v>658</v>
      </c>
      <c r="B1268">
        <v>1267</v>
      </c>
      <c r="C1268" t="s">
        <v>2522</v>
      </c>
      <c r="D1268" t="s">
        <v>2523</v>
      </c>
      <c r="E1268">
        <v>20050518</v>
      </c>
      <c r="F1268">
        <v>3</v>
      </c>
      <c r="G1268" t="s">
        <v>4984</v>
      </c>
      <c r="H1268" s="2" t="s">
        <v>3006</v>
      </c>
      <c r="I1268" t="s">
        <v>112</v>
      </c>
      <c r="J1268" t="s">
        <v>6497</v>
      </c>
      <c r="L1268">
        <f>IFERROR(INDEX(所属情報!$E:$E,MATCH(男子登録情報!A1268,所属情報!$A:$A,0)),"")</f>
        <v>492302</v>
      </c>
      <c r="M1268" t="str">
        <f t="shared" si="57"/>
        <v>道　尚冶 (3)</v>
      </c>
      <c r="N1268" t="str">
        <f t="shared" si="58"/>
        <v>ﾐﾁ ﾅｵﾔ</v>
      </c>
      <c r="O1268" t="str">
        <f t="shared" si="59"/>
        <v>MICHI Naoya (05)</v>
      </c>
      <c r="P1268">
        <f>IFERROR(INDEX(リスト!$AE:$AE,MATCH($G1268,リスト!$AD:$AD,0)),"")</f>
        <v>49</v>
      </c>
      <c r="Q1268" t="str">
        <f>IFERROR(INDEX(リスト!$AH:$AH,MATCH($J1268,リスト!$AG:$AG,0)),"")</f>
        <v>JPN</v>
      </c>
      <c r="R1268" s="118" t="str">
        <f>IF($B1268="","",TEXT(RIGHT($E1268,6)*1000+COUNTIF($E$2:$E1268,$E1268),"000000000"))</f>
        <v>050518002</v>
      </c>
    </row>
    <row r="1269" spans="1:18" customFormat="1" x14ac:dyDescent="0.45">
      <c r="A1269" t="s">
        <v>658</v>
      </c>
      <c r="B1269">
        <v>1268</v>
      </c>
      <c r="C1269" t="s">
        <v>2524</v>
      </c>
      <c r="D1269" t="s">
        <v>2525</v>
      </c>
      <c r="E1269">
        <v>20050623</v>
      </c>
      <c r="F1269">
        <v>3</v>
      </c>
      <c r="G1269" t="s">
        <v>4976</v>
      </c>
      <c r="H1269" s="2" t="s">
        <v>630</v>
      </c>
      <c r="I1269" t="s">
        <v>364</v>
      </c>
      <c r="J1269" t="s">
        <v>6497</v>
      </c>
      <c r="L1269">
        <f>IFERROR(INDEX(所属情報!$E:$E,MATCH(男子登録情報!A1269,所属情報!$A:$A,0)),"")</f>
        <v>492302</v>
      </c>
      <c r="M1269" t="str">
        <f t="shared" si="57"/>
        <v>新木　淳太 (3)</v>
      </c>
      <c r="N1269" t="str">
        <f t="shared" si="58"/>
        <v>ｱﾗｷ ｼﾞｭﾝﾀ</v>
      </c>
      <c r="O1269" t="str">
        <f t="shared" si="59"/>
        <v>ARAKI Junta (05)</v>
      </c>
      <c r="P1269">
        <f>IFERROR(INDEX(リスト!$AE:$AE,MATCH($G1269,リスト!$AD:$AD,0)),"")</f>
        <v>27</v>
      </c>
      <c r="Q1269" t="str">
        <f>IFERROR(INDEX(リスト!$AH:$AH,MATCH($J1269,リスト!$AG:$AG,0)),"")</f>
        <v>JPN</v>
      </c>
      <c r="R1269" s="118" t="str">
        <f>IF($B1269="","",TEXT(RIGHT($E1269,6)*1000+COUNTIF($E$2:$E1269,$E1269),"000000000"))</f>
        <v>050623001</v>
      </c>
    </row>
    <row r="1270" spans="1:18" customFormat="1" x14ac:dyDescent="0.45">
      <c r="A1270" t="s">
        <v>658</v>
      </c>
      <c r="B1270">
        <v>1269</v>
      </c>
      <c r="C1270" t="s">
        <v>2526</v>
      </c>
      <c r="D1270" t="s">
        <v>2527</v>
      </c>
      <c r="E1270">
        <v>20050929</v>
      </c>
      <c r="F1270">
        <v>3</v>
      </c>
      <c r="G1270" t="s">
        <v>4984</v>
      </c>
      <c r="H1270" s="2" t="s">
        <v>3007</v>
      </c>
      <c r="I1270" t="s">
        <v>177</v>
      </c>
      <c r="J1270" t="s">
        <v>6497</v>
      </c>
      <c r="L1270">
        <f>IFERROR(INDEX(所属情報!$E:$E,MATCH(男子登録情報!A1270,所属情報!$A:$A,0)),"")</f>
        <v>492302</v>
      </c>
      <c r="M1270" t="str">
        <f t="shared" si="57"/>
        <v>小蔭　剛 (3)</v>
      </c>
      <c r="N1270" t="str">
        <f t="shared" si="58"/>
        <v>ｺｶｹﾞ ﾂﾖｼ</v>
      </c>
      <c r="O1270" t="str">
        <f t="shared" si="59"/>
        <v>KOKAGE Tsuyoshi (05)</v>
      </c>
      <c r="P1270">
        <f>IFERROR(INDEX(リスト!$AE:$AE,MATCH($G1270,リスト!$AD:$AD,0)),"")</f>
        <v>49</v>
      </c>
      <c r="Q1270" t="str">
        <f>IFERROR(INDEX(リスト!$AH:$AH,MATCH($J1270,リスト!$AG:$AG,0)),"")</f>
        <v>JPN</v>
      </c>
      <c r="R1270" s="118" t="str">
        <f>IF($B1270="","",TEXT(RIGHT($E1270,6)*1000+COUNTIF($E$2:$E1270,$E1270),"000000000"))</f>
        <v>050929001</v>
      </c>
    </row>
    <row r="1271" spans="1:18" customFormat="1" x14ac:dyDescent="0.45">
      <c r="A1271" t="s">
        <v>658</v>
      </c>
      <c r="B1271">
        <v>1270</v>
      </c>
      <c r="C1271" t="s">
        <v>2528</v>
      </c>
      <c r="D1271" t="s">
        <v>2529</v>
      </c>
      <c r="E1271">
        <v>20051009</v>
      </c>
      <c r="F1271">
        <v>3</v>
      </c>
      <c r="G1271" t="s">
        <v>4982</v>
      </c>
      <c r="H1271" s="2" t="s">
        <v>307</v>
      </c>
      <c r="I1271" t="s">
        <v>190</v>
      </c>
      <c r="J1271" t="s">
        <v>6497</v>
      </c>
      <c r="L1271">
        <f>IFERROR(INDEX(所属情報!$E:$E,MATCH(男子登録情報!A1271,所属情報!$A:$A,0)),"")</f>
        <v>492302</v>
      </c>
      <c r="M1271" t="str">
        <f t="shared" si="57"/>
        <v>高橋　怜生 (3)</v>
      </c>
      <c r="N1271" t="str">
        <f t="shared" si="58"/>
        <v>ﾀｶﾊｼ ﾚｲ</v>
      </c>
      <c r="O1271" t="str">
        <f t="shared" si="59"/>
        <v>TAKAHASHI Rei (05)</v>
      </c>
      <c r="P1271">
        <f>IFERROR(INDEX(リスト!$AE:$AE,MATCH($G1271,リスト!$AD:$AD,0)),"")</f>
        <v>26</v>
      </c>
      <c r="Q1271" t="str">
        <f>IFERROR(INDEX(リスト!$AH:$AH,MATCH($J1271,リスト!$AG:$AG,0)),"")</f>
        <v>JPN</v>
      </c>
      <c r="R1271" s="118" t="str">
        <f>IF($B1271="","",TEXT(RIGHT($E1271,6)*1000+COUNTIF($E$2:$E1271,$E1271),"000000000"))</f>
        <v>051009001</v>
      </c>
    </row>
    <row r="1272" spans="1:18" customFormat="1" x14ac:dyDescent="0.45">
      <c r="A1272" t="s">
        <v>658</v>
      </c>
      <c r="B1272">
        <v>1271</v>
      </c>
      <c r="C1272" t="s">
        <v>2530</v>
      </c>
      <c r="D1272" t="s">
        <v>2531</v>
      </c>
      <c r="E1272">
        <v>20050417</v>
      </c>
      <c r="F1272">
        <v>3</v>
      </c>
      <c r="G1272" t="s">
        <v>4976</v>
      </c>
      <c r="H1272" s="2" t="s">
        <v>3008</v>
      </c>
      <c r="I1272" t="s">
        <v>291</v>
      </c>
      <c r="J1272" t="s">
        <v>6497</v>
      </c>
      <c r="L1272">
        <f>IFERROR(INDEX(所属情報!$E:$E,MATCH(男子登録情報!A1272,所属情報!$A:$A,0)),"")</f>
        <v>492302</v>
      </c>
      <c r="M1272" t="str">
        <f t="shared" si="57"/>
        <v>大上　廉太郎 (3)</v>
      </c>
      <c r="N1272" t="str">
        <f t="shared" si="58"/>
        <v>ｵｵｶﾞﾐ ﾚﾝﾀﾛｳ</v>
      </c>
      <c r="O1272" t="str">
        <f t="shared" si="59"/>
        <v>OGAMI Rentaro (05)</v>
      </c>
      <c r="P1272">
        <f>IFERROR(INDEX(リスト!$AE:$AE,MATCH($G1272,リスト!$AD:$AD,0)),"")</f>
        <v>27</v>
      </c>
      <c r="Q1272" t="str">
        <f>IFERROR(INDEX(リスト!$AH:$AH,MATCH($J1272,リスト!$AG:$AG,0)),"")</f>
        <v>JPN</v>
      </c>
      <c r="R1272" s="118" t="str">
        <f>IF($B1272="","",TEXT(RIGHT($E1272,6)*1000+COUNTIF($E$2:$E1272,$E1272),"000000000"))</f>
        <v>050417002</v>
      </c>
    </row>
    <row r="1273" spans="1:18" customFormat="1" x14ac:dyDescent="0.45">
      <c r="A1273" t="s">
        <v>658</v>
      </c>
      <c r="B1273">
        <v>1272</v>
      </c>
      <c r="C1273" t="s">
        <v>2532</v>
      </c>
      <c r="D1273" t="s">
        <v>2533</v>
      </c>
      <c r="E1273">
        <v>20050510</v>
      </c>
      <c r="F1273">
        <v>3</v>
      </c>
      <c r="G1273" t="s">
        <v>4984</v>
      </c>
      <c r="H1273" s="2" t="s">
        <v>511</v>
      </c>
      <c r="I1273" t="s">
        <v>216</v>
      </c>
      <c r="J1273" t="s">
        <v>6497</v>
      </c>
      <c r="L1273">
        <f>IFERROR(INDEX(所属情報!$E:$E,MATCH(男子登録情報!A1273,所属情報!$A:$A,0)),"")</f>
        <v>492302</v>
      </c>
      <c r="M1273" t="str">
        <f t="shared" si="57"/>
        <v>佐伯　颯真 (3)</v>
      </c>
      <c r="N1273" t="str">
        <f t="shared" si="58"/>
        <v>ｻｴｷ ｿｳﾏ</v>
      </c>
      <c r="O1273" t="str">
        <f t="shared" si="59"/>
        <v>SAEKI Soma (05)</v>
      </c>
      <c r="P1273">
        <f>IFERROR(INDEX(リスト!$AE:$AE,MATCH($G1273,リスト!$AD:$AD,0)),"")</f>
        <v>49</v>
      </c>
      <c r="Q1273" t="str">
        <f>IFERROR(INDEX(リスト!$AH:$AH,MATCH($J1273,リスト!$AG:$AG,0)),"")</f>
        <v>JPN</v>
      </c>
      <c r="R1273" s="118" t="str">
        <f>IF($B1273="","",TEXT(RIGHT($E1273,6)*1000+COUNTIF($E$2:$E1273,$E1273),"000000000"))</f>
        <v>050510002</v>
      </c>
    </row>
    <row r="1274" spans="1:18" customFormat="1" x14ac:dyDescent="0.45">
      <c r="A1274" t="s">
        <v>658</v>
      </c>
      <c r="B1274">
        <v>1273</v>
      </c>
      <c r="C1274" t="s">
        <v>2534</v>
      </c>
      <c r="D1274" t="s">
        <v>2535</v>
      </c>
      <c r="E1274">
        <v>20050409</v>
      </c>
      <c r="F1274">
        <v>3</v>
      </c>
      <c r="G1274" t="s">
        <v>4982</v>
      </c>
      <c r="H1274" s="2" t="s">
        <v>120</v>
      </c>
      <c r="I1274" t="s">
        <v>2913</v>
      </c>
      <c r="J1274" t="s">
        <v>6497</v>
      </c>
      <c r="L1274">
        <f>IFERROR(INDEX(所属情報!$E:$E,MATCH(男子登録情報!A1274,所属情報!$A:$A,0)),"")</f>
        <v>492302</v>
      </c>
      <c r="M1274" t="str">
        <f t="shared" si="57"/>
        <v>佐藤　吏 (3)</v>
      </c>
      <c r="N1274" t="str">
        <f t="shared" si="58"/>
        <v>ｻﾄｳ ﾂｶｻ</v>
      </c>
      <c r="O1274" t="str">
        <f t="shared" si="59"/>
        <v>SATO Tsukasa (05)</v>
      </c>
      <c r="P1274">
        <f>IFERROR(INDEX(リスト!$AE:$AE,MATCH($G1274,リスト!$AD:$AD,0)),"")</f>
        <v>26</v>
      </c>
      <c r="Q1274" t="str">
        <f>IFERROR(INDEX(リスト!$AH:$AH,MATCH($J1274,リスト!$AG:$AG,0)),"")</f>
        <v>JPN</v>
      </c>
      <c r="R1274" s="118" t="str">
        <f>IF($B1274="","",TEXT(RIGHT($E1274,6)*1000+COUNTIF($E$2:$E1274,$E1274),"000000000"))</f>
        <v>050409002</v>
      </c>
    </row>
    <row r="1275" spans="1:18" customFormat="1" x14ac:dyDescent="0.45">
      <c r="A1275" t="s">
        <v>658</v>
      </c>
      <c r="B1275">
        <v>1274</v>
      </c>
      <c r="C1275" t="s">
        <v>2536</v>
      </c>
      <c r="D1275" t="s">
        <v>2537</v>
      </c>
      <c r="E1275">
        <v>20050913</v>
      </c>
      <c r="F1275">
        <v>3</v>
      </c>
      <c r="G1275" t="s">
        <v>4976</v>
      </c>
      <c r="H1275" s="2" t="s">
        <v>582</v>
      </c>
      <c r="I1275" t="s">
        <v>491</v>
      </c>
      <c r="J1275" t="s">
        <v>6497</v>
      </c>
      <c r="L1275">
        <f>IFERROR(INDEX(所属情報!$E:$E,MATCH(男子登録情報!A1275,所属情報!$A:$A,0)),"")</f>
        <v>492302</v>
      </c>
      <c r="M1275" t="str">
        <f t="shared" si="57"/>
        <v>北野　敦也 (3)</v>
      </c>
      <c r="N1275" t="str">
        <f t="shared" si="58"/>
        <v>ｷﾀﾉ ｱﾂﾔ</v>
      </c>
      <c r="O1275" t="str">
        <f t="shared" si="59"/>
        <v>KITANO Atsuya (05)</v>
      </c>
      <c r="P1275">
        <f>IFERROR(INDEX(リスト!$AE:$AE,MATCH($G1275,リスト!$AD:$AD,0)),"")</f>
        <v>27</v>
      </c>
      <c r="Q1275" t="str">
        <f>IFERROR(INDEX(リスト!$AH:$AH,MATCH($J1275,リスト!$AG:$AG,0)),"")</f>
        <v>JPN</v>
      </c>
      <c r="R1275" s="118" t="str">
        <f>IF($B1275="","",TEXT(RIGHT($E1275,6)*1000+COUNTIF($E$2:$E1275,$E1275),"000000000"))</f>
        <v>050913002</v>
      </c>
    </row>
    <row r="1276" spans="1:18" customFormat="1" x14ac:dyDescent="0.45">
      <c r="A1276" t="s">
        <v>658</v>
      </c>
      <c r="B1276">
        <v>1275</v>
      </c>
      <c r="C1276" t="s">
        <v>2538</v>
      </c>
      <c r="D1276" t="s">
        <v>2539</v>
      </c>
      <c r="E1276">
        <v>20050917</v>
      </c>
      <c r="F1276">
        <v>3</v>
      </c>
      <c r="G1276" t="s">
        <v>4984</v>
      </c>
      <c r="H1276" s="2" t="s">
        <v>1932</v>
      </c>
      <c r="I1276" t="s">
        <v>515</v>
      </c>
      <c r="J1276" t="s">
        <v>6497</v>
      </c>
      <c r="L1276">
        <f>IFERROR(INDEX(所属情報!$E:$E,MATCH(男子登録情報!A1276,所属情報!$A:$A,0)),"")</f>
        <v>492302</v>
      </c>
      <c r="M1276" t="str">
        <f t="shared" si="57"/>
        <v>大山　愛悟 (3)</v>
      </c>
      <c r="N1276" t="str">
        <f t="shared" si="58"/>
        <v>ｵｵﾔﾏ ｱｲﾄ</v>
      </c>
      <c r="O1276" t="str">
        <f t="shared" si="59"/>
        <v>OYAMA Aito (05)</v>
      </c>
      <c r="P1276">
        <f>IFERROR(INDEX(リスト!$AE:$AE,MATCH($G1276,リスト!$AD:$AD,0)),"")</f>
        <v>49</v>
      </c>
      <c r="Q1276" t="str">
        <f>IFERROR(INDEX(リスト!$AH:$AH,MATCH($J1276,リスト!$AG:$AG,0)),"")</f>
        <v>JPN</v>
      </c>
      <c r="R1276" s="118" t="str">
        <f>IF($B1276="","",TEXT(RIGHT($E1276,6)*1000+COUNTIF($E$2:$E1276,$E1276),"000000000"))</f>
        <v>050917003</v>
      </c>
    </row>
    <row r="1277" spans="1:18" customFormat="1" x14ac:dyDescent="0.45">
      <c r="A1277" t="s">
        <v>658</v>
      </c>
      <c r="B1277">
        <v>1276</v>
      </c>
      <c r="C1277" t="s">
        <v>2540</v>
      </c>
      <c r="D1277" t="s">
        <v>2541</v>
      </c>
      <c r="E1277">
        <v>20050723</v>
      </c>
      <c r="F1277">
        <v>3</v>
      </c>
      <c r="G1277" t="s">
        <v>4984</v>
      </c>
      <c r="H1277" s="2" t="s">
        <v>245</v>
      </c>
      <c r="I1277" t="s">
        <v>333</v>
      </c>
      <c r="J1277" t="s">
        <v>6497</v>
      </c>
      <c r="L1277">
        <f>IFERROR(INDEX(所属情報!$E:$E,MATCH(男子登録情報!A1277,所属情報!$A:$A,0)),"")</f>
        <v>492302</v>
      </c>
      <c r="M1277" t="str">
        <f t="shared" si="57"/>
        <v>前川　瑠偉 (3)</v>
      </c>
      <c r="N1277" t="str">
        <f t="shared" si="58"/>
        <v>ﾏｴｶﾜ ﾙｲ</v>
      </c>
      <c r="O1277" t="str">
        <f t="shared" si="59"/>
        <v>MAEKAWA Rui (05)</v>
      </c>
      <c r="P1277">
        <f>IFERROR(INDEX(リスト!$AE:$AE,MATCH($G1277,リスト!$AD:$AD,0)),"")</f>
        <v>49</v>
      </c>
      <c r="Q1277" t="str">
        <f>IFERROR(INDEX(リスト!$AH:$AH,MATCH($J1277,リスト!$AG:$AG,0)),"")</f>
        <v>JPN</v>
      </c>
      <c r="R1277" s="118" t="str">
        <f>IF($B1277="","",TEXT(RIGHT($E1277,6)*1000+COUNTIF($E$2:$E1277,$E1277),"000000000"))</f>
        <v>050723001</v>
      </c>
    </row>
    <row r="1278" spans="1:18" customFormat="1" x14ac:dyDescent="0.45">
      <c r="A1278" t="s">
        <v>658</v>
      </c>
      <c r="B1278">
        <v>1277</v>
      </c>
      <c r="C1278" t="s">
        <v>3992</v>
      </c>
      <c r="D1278" t="s">
        <v>3993</v>
      </c>
      <c r="E1278">
        <v>20060126</v>
      </c>
      <c r="F1278">
        <v>3</v>
      </c>
      <c r="G1278" t="s">
        <v>4984</v>
      </c>
      <c r="H1278" s="2" t="s">
        <v>349</v>
      </c>
      <c r="I1278" t="s">
        <v>1341</v>
      </c>
      <c r="J1278" t="s">
        <v>6497</v>
      </c>
      <c r="L1278">
        <f>IFERROR(INDEX(所属情報!$E:$E,MATCH(男子登録情報!A1278,所属情報!$A:$A,0)),"")</f>
        <v>492302</v>
      </c>
      <c r="M1278" t="str">
        <f t="shared" si="57"/>
        <v>山内　政成 (3)</v>
      </c>
      <c r="N1278" t="str">
        <f t="shared" si="58"/>
        <v>ﾔﾏｳﾁ ﾏｻﾅﾘ</v>
      </c>
      <c r="O1278" t="str">
        <f t="shared" si="59"/>
        <v>YAMAUCHI Masanari (06)</v>
      </c>
      <c r="P1278">
        <f>IFERROR(INDEX(リスト!$AE:$AE,MATCH($G1278,リスト!$AD:$AD,0)),"")</f>
        <v>49</v>
      </c>
      <c r="Q1278" t="str">
        <f>IFERROR(INDEX(リスト!$AH:$AH,MATCH($J1278,リスト!$AG:$AG,0)),"")</f>
        <v>JPN</v>
      </c>
      <c r="R1278" s="118" t="str">
        <f>IF($B1278="","",TEXT(RIGHT($E1278,6)*1000+COUNTIF($E$2:$E1278,$E1278),"000000000"))</f>
        <v>060126001</v>
      </c>
    </row>
    <row r="1279" spans="1:18" customFormat="1" x14ac:dyDescent="0.45">
      <c r="A1279" t="s">
        <v>658</v>
      </c>
      <c r="B1279">
        <v>1278</v>
      </c>
      <c r="C1279" t="s">
        <v>3994</v>
      </c>
      <c r="D1279" t="s">
        <v>3995</v>
      </c>
      <c r="E1279">
        <v>20060204</v>
      </c>
      <c r="F1279">
        <v>3</v>
      </c>
      <c r="G1279" t="s">
        <v>4984</v>
      </c>
      <c r="H1279" s="2" t="s">
        <v>4808</v>
      </c>
      <c r="I1279" t="s">
        <v>4809</v>
      </c>
      <c r="J1279" t="s">
        <v>6497</v>
      </c>
      <c r="L1279">
        <f>IFERROR(INDEX(所属情報!$E:$E,MATCH(男子登録情報!A1279,所属情報!$A:$A,0)),"")</f>
        <v>492302</v>
      </c>
      <c r="M1279" t="str">
        <f t="shared" si="57"/>
        <v>王前　成登 (3)</v>
      </c>
      <c r="N1279" t="str">
        <f t="shared" si="58"/>
        <v>ｵｳﾏｴ ﾅﾘﾄ</v>
      </c>
      <c r="O1279" t="str">
        <f t="shared" si="59"/>
        <v>OMAE Narito (06)</v>
      </c>
      <c r="P1279">
        <f>IFERROR(INDEX(リスト!$AE:$AE,MATCH($G1279,リスト!$AD:$AD,0)),"")</f>
        <v>49</v>
      </c>
      <c r="Q1279" t="str">
        <f>IFERROR(INDEX(リスト!$AH:$AH,MATCH($J1279,リスト!$AG:$AG,0)),"")</f>
        <v>JPN</v>
      </c>
      <c r="R1279" s="118" t="str">
        <f>IF($B1279="","",TEXT(RIGHT($E1279,6)*1000+COUNTIF($E$2:$E1279,$E1279),"000000000"))</f>
        <v>060204002</v>
      </c>
    </row>
    <row r="1280" spans="1:18" customFormat="1" x14ac:dyDescent="0.45">
      <c r="A1280" t="s">
        <v>658</v>
      </c>
      <c r="B1280">
        <v>1279</v>
      </c>
      <c r="C1280" t="s">
        <v>3996</v>
      </c>
      <c r="D1280" t="s">
        <v>3997</v>
      </c>
      <c r="E1280">
        <v>20050713</v>
      </c>
      <c r="F1280">
        <v>3</v>
      </c>
      <c r="G1280" t="s">
        <v>4976</v>
      </c>
      <c r="H1280" s="2" t="s">
        <v>4810</v>
      </c>
      <c r="I1280" t="s">
        <v>27</v>
      </c>
      <c r="J1280" t="s">
        <v>6497</v>
      </c>
      <c r="L1280">
        <f>IFERROR(INDEX(所属情報!$E:$E,MATCH(男子登録情報!A1280,所属情報!$A:$A,0)),"")</f>
        <v>492302</v>
      </c>
      <c r="M1280" t="str">
        <f t="shared" si="57"/>
        <v>石塚　洸汰朗 (3)</v>
      </c>
      <c r="N1280" t="str">
        <f t="shared" si="58"/>
        <v>ｲｼﾂﾞｶ ｺｳﾀﾛｳ</v>
      </c>
      <c r="O1280" t="str">
        <f t="shared" si="59"/>
        <v>ISHIZUKA Kotaro (05)</v>
      </c>
      <c r="P1280">
        <f>IFERROR(INDEX(リスト!$AE:$AE,MATCH($G1280,リスト!$AD:$AD,0)),"")</f>
        <v>27</v>
      </c>
      <c r="Q1280" t="str">
        <f>IFERROR(INDEX(リスト!$AH:$AH,MATCH($J1280,リスト!$AG:$AG,0)),"")</f>
        <v>JPN</v>
      </c>
      <c r="R1280" s="118" t="str">
        <f>IF($B1280="","",TEXT(RIGHT($E1280,6)*1000+COUNTIF($E$2:$E1280,$E1280),"000000000"))</f>
        <v>050713001</v>
      </c>
    </row>
    <row r="1281" spans="1:18" customFormat="1" x14ac:dyDescent="0.45">
      <c r="A1281" t="s">
        <v>658</v>
      </c>
      <c r="B1281">
        <v>1280</v>
      </c>
      <c r="C1281" t="s">
        <v>3998</v>
      </c>
      <c r="D1281" t="s">
        <v>3999</v>
      </c>
      <c r="E1281">
        <v>20051129</v>
      </c>
      <c r="F1281">
        <v>3</v>
      </c>
      <c r="G1281" t="s">
        <v>4982</v>
      </c>
      <c r="H1281" s="2" t="s">
        <v>61</v>
      </c>
      <c r="I1281" t="s">
        <v>97</v>
      </c>
      <c r="J1281" t="s">
        <v>6497</v>
      </c>
      <c r="L1281">
        <f>IFERROR(INDEX(所属情報!$E:$E,MATCH(男子登録情報!A1281,所属情報!$A:$A,0)),"")</f>
        <v>492302</v>
      </c>
      <c r="M1281" t="str">
        <f t="shared" si="57"/>
        <v>竹内　隆騎 (3)</v>
      </c>
      <c r="N1281" t="str">
        <f t="shared" si="58"/>
        <v>ﾀｹｳﾁ ﾘｭｳｷ</v>
      </c>
      <c r="O1281" t="str">
        <f t="shared" si="59"/>
        <v>TAKEUCHI Ryuki (05)</v>
      </c>
      <c r="P1281">
        <f>IFERROR(INDEX(リスト!$AE:$AE,MATCH($G1281,リスト!$AD:$AD,0)),"")</f>
        <v>26</v>
      </c>
      <c r="Q1281" t="str">
        <f>IFERROR(INDEX(リスト!$AH:$AH,MATCH($J1281,リスト!$AG:$AG,0)),"")</f>
        <v>JPN</v>
      </c>
      <c r="R1281" s="118" t="str">
        <f>IF($B1281="","",TEXT(RIGHT($E1281,6)*1000+COUNTIF($E$2:$E1281,$E1281),"000000000"))</f>
        <v>051129002</v>
      </c>
    </row>
    <row r="1282" spans="1:18" customFormat="1" x14ac:dyDescent="0.45">
      <c r="A1282" t="s">
        <v>658</v>
      </c>
      <c r="B1282">
        <v>1281</v>
      </c>
      <c r="C1282" t="s">
        <v>5834</v>
      </c>
      <c r="D1282" t="s">
        <v>5835</v>
      </c>
      <c r="E1282">
        <v>20051001</v>
      </c>
      <c r="F1282">
        <v>3</v>
      </c>
      <c r="G1282" t="s">
        <v>4984</v>
      </c>
      <c r="H1282" s="2" t="s">
        <v>7162</v>
      </c>
      <c r="I1282" t="s">
        <v>7163</v>
      </c>
      <c r="J1282" t="s">
        <v>6497</v>
      </c>
      <c r="L1282">
        <f>IFERROR(INDEX(所属情報!$E:$E,MATCH(男子登録情報!A1282,所属情報!$A:$A,0)),"")</f>
        <v>492302</v>
      </c>
      <c r="M1282" t="str">
        <f t="shared" si="57"/>
        <v>川下　将慶 (3)</v>
      </c>
      <c r="N1282" t="str">
        <f t="shared" si="58"/>
        <v>ｶﾜｼﾀ ﾕｷﾉﾘ</v>
      </c>
      <c r="O1282" t="str">
        <f t="shared" si="59"/>
        <v>KAWASHITA Yukinori (05)</v>
      </c>
      <c r="P1282">
        <f>IFERROR(INDEX(リスト!$AE:$AE,MATCH($G1282,リスト!$AD:$AD,0)),"")</f>
        <v>49</v>
      </c>
      <c r="Q1282" t="str">
        <f>IFERROR(INDEX(リスト!$AH:$AH,MATCH($J1282,リスト!$AG:$AG,0)),"")</f>
        <v>JPN</v>
      </c>
      <c r="R1282" s="118" t="str">
        <f>IF($B1282="","",TEXT(RIGHT($E1282,6)*1000+COUNTIF($E$2:$E1282,$E1282),"000000000"))</f>
        <v>051001002</v>
      </c>
    </row>
    <row r="1283" spans="1:18" customFormat="1" x14ac:dyDescent="0.45">
      <c r="A1283" t="s">
        <v>658</v>
      </c>
      <c r="B1283">
        <v>1282</v>
      </c>
      <c r="C1283" t="s">
        <v>4000</v>
      </c>
      <c r="D1283" t="s">
        <v>4001</v>
      </c>
      <c r="E1283">
        <v>20070305</v>
      </c>
      <c r="F1283">
        <v>2</v>
      </c>
      <c r="G1283" t="s">
        <v>4984</v>
      </c>
      <c r="H1283" s="2" t="s">
        <v>303</v>
      </c>
      <c r="I1283" t="s">
        <v>408</v>
      </c>
      <c r="J1283" t="s">
        <v>6497</v>
      </c>
      <c r="L1283">
        <f>IFERROR(INDEX(所属情報!$E:$E,MATCH(男子登録情報!A1283,所属情報!$A:$A,0)),"")</f>
        <v>492302</v>
      </c>
      <c r="M1283" t="str">
        <f t="shared" ref="M1283:M1346" si="60">$C1283&amp;" "&amp;"("&amp;$F1283&amp;")"</f>
        <v>西田　錬哉 (2)</v>
      </c>
      <c r="N1283" t="str">
        <f t="shared" ref="N1283:N1346" si="61">$D1283</f>
        <v>ﾆｼﾀﾞ ﾚﾝﾔ</v>
      </c>
      <c r="O1283" t="str">
        <f t="shared" ref="O1283:O1346" si="62">$H1283&amp;" "&amp;$I1283&amp;" "&amp;"("&amp;MID($E1283,3,2)&amp;")"</f>
        <v>NISHIDA Renya (07)</v>
      </c>
      <c r="P1283">
        <f>IFERROR(INDEX(リスト!$AE:$AE,MATCH($G1283,リスト!$AD:$AD,0)),"")</f>
        <v>49</v>
      </c>
      <c r="Q1283" t="str">
        <f>IFERROR(INDEX(リスト!$AH:$AH,MATCH($J1283,リスト!$AG:$AG,0)),"")</f>
        <v>JPN</v>
      </c>
      <c r="R1283" s="118" t="str">
        <f>IF($B1283="","",TEXT(RIGHT($E1283,6)*1000+COUNTIF($E$2:$E1283,$E1283),"000000000"))</f>
        <v>070305002</v>
      </c>
    </row>
    <row r="1284" spans="1:18" customFormat="1" x14ac:dyDescent="0.45">
      <c r="A1284" t="s">
        <v>658</v>
      </c>
      <c r="B1284">
        <v>1283</v>
      </c>
      <c r="C1284" t="s">
        <v>4002</v>
      </c>
      <c r="D1284" t="s">
        <v>4003</v>
      </c>
      <c r="E1284">
        <v>20061006</v>
      </c>
      <c r="F1284">
        <v>2</v>
      </c>
      <c r="G1284" t="s">
        <v>4984</v>
      </c>
      <c r="H1284" s="2" t="s">
        <v>41</v>
      </c>
      <c r="I1284" t="s">
        <v>407</v>
      </c>
      <c r="J1284" t="s">
        <v>6497</v>
      </c>
      <c r="L1284">
        <f>IFERROR(INDEX(所属情報!$E:$E,MATCH(男子登録情報!A1284,所属情報!$A:$A,0)),"")</f>
        <v>492302</v>
      </c>
      <c r="M1284" t="str">
        <f t="shared" si="60"/>
        <v>森本　空凛 (2)</v>
      </c>
      <c r="N1284" t="str">
        <f t="shared" si="61"/>
        <v>ﾓﾘﾓﾄ ｿﾗ</v>
      </c>
      <c r="O1284" t="str">
        <f t="shared" si="62"/>
        <v>MORIMOTO Sora (06)</v>
      </c>
      <c r="P1284">
        <f>IFERROR(INDEX(リスト!$AE:$AE,MATCH($G1284,リスト!$AD:$AD,0)),"")</f>
        <v>49</v>
      </c>
      <c r="Q1284" t="str">
        <f>IFERROR(INDEX(リスト!$AH:$AH,MATCH($J1284,リスト!$AG:$AG,0)),"")</f>
        <v>JPN</v>
      </c>
      <c r="R1284" s="118" t="str">
        <f>IF($B1284="","",TEXT(RIGHT($E1284,6)*1000+COUNTIF($E$2:$E1284,$E1284),"000000000"))</f>
        <v>061006001</v>
      </c>
    </row>
    <row r="1285" spans="1:18" customFormat="1" x14ac:dyDescent="0.45">
      <c r="A1285" t="s">
        <v>658</v>
      </c>
      <c r="B1285">
        <v>1284</v>
      </c>
      <c r="C1285" t="s">
        <v>4004</v>
      </c>
      <c r="D1285" t="s">
        <v>4005</v>
      </c>
      <c r="E1285">
        <v>20060623</v>
      </c>
      <c r="F1285">
        <v>2</v>
      </c>
      <c r="G1285" t="s">
        <v>4984</v>
      </c>
      <c r="H1285" s="2" t="s">
        <v>570</v>
      </c>
      <c r="I1285" t="s">
        <v>201</v>
      </c>
      <c r="J1285" t="s">
        <v>6497</v>
      </c>
      <c r="L1285">
        <f>IFERROR(INDEX(所属情報!$E:$E,MATCH(男子登録情報!A1285,所属情報!$A:$A,0)),"")</f>
        <v>492302</v>
      </c>
      <c r="M1285" t="str">
        <f t="shared" si="60"/>
        <v>服部　暖大 (2)</v>
      </c>
      <c r="N1285" t="str">
        <f t="shared" si="61"/>
        <v>ﾊｯﾄﾘ ﾊﾙﾄ</v>
      </c>
      <c r="O1285" t="str">
        <f t="shared" si="62"/>
        <v>HATTORI Haruto (06)</v>
      </c>
      <c r="P1285">
        <f>IFERROR(INDEX(リスト!$AE:$AE,MATCH($G1285,リスト!$AD:$AD,0)),"")</f>
        <v>49</v>
      </c>
      <c r="Q1285" t="str">
        <f>IFERROR(INDEX(リスト!$AH:$AH,MATCH($J1285,リスト!$AG:$AG,0)),"")</f>
        <v>JPN</v>
      </c>
      <c r="R1285" s="118" t="str">
        <f>IF($B1285="","",TEXT(RIGHT($E1285,6)*1000+COUNTIF($E$2:$E1285,$E1285),"000000000"))</f>
        <v>060623003</v>
      </c>
    </row>
    <row r="1286" spans="1:18" customFormat="1" x14ac:dyDescent="0.45">
      <c r="A1286" t="s">
        <v>658</v>
      </c>
      <c r="B1286">
        <v>1285</v>
      </c>
      <c r="C1286" t="s">
        <v>4006</v>
      </c>
      <c r="D1286" t="s">
        <v>4007</v>
      </c>
      <c r="E1286">
        <v>20060722</v>
      </c>
      <c r="F1286">
        <v>2</v>
      </c>
      <c r="G1286" t="s">
        <v>4984</v>
      </c>
      <c r="H1286" s="2" t="s">
        <v>1336</v>
      </c>
      <c r="I1286" t="s">
        <v>167</v>
      </c>
      <c r="J1286" t="s">
        <v>6497</v>
      </c>
      <c r="L1286">
        <f>IFERROR(INDEX(所属情報!$E:$E,MATCH(男子登録情報!A1286,所属情報!$A:$A,0)),"")</f>
        <v>492302</v>
      </c>
      <c r="M1286" t="str">
        <f t="shared" si="60"/>
        <v>桑水流　和也 (2)</v>
      </c>
      <c r="N1286" t="str">
        <f t="shared" si="61"/>
        <v>ｸﾜｽﾞﾙ ｶｽﾞﾔ</v>
      </c>
      <c r="O1286" t="str">
        <f t="shared" si="62"/>
        <v>KUWAZURU Kazuya (06)</v>
      </c>
      <c r="P1286">
        <f>IFERROR(INDEX(リスト!$AE:$AE,MATCH($G1286,リスト!$AD:$AD,0)),"")</f>
        <v>49</v>
      </c>
      <c r="Q1286" t="str">
        <f>IFERROR(INDEX(リスト!$AH:$AH,MATCH($J1286,リスト!$AG:$AG,0)),"")</f>
        <v>JPN</v>
      </c>
      <c r="R1286" s="118" t="str">
        <f>IF($B1286="","",TEXT(RIGHT($E1286,6)*1000+COUNTIF($E$2:$E1286,$E1286),"000000000"))</f>
        <v>060722001</v>
      </c>
    </row>
    <row r="1287" spans="1:18" customFormat="1" x14ac:dyDescent="0.45">
      <c r="A1287" t="s">
        <v>658</v>
      </c>
      <c r="B1287">
        <v>1286</v>
      </c>
      <c r="C1287" t="s">
        <v>5836</v>
      </c>
      <c r="D1287" t="s">
        <v>4008</v>
      </c>
      <c r="E1287">
        <v>20060817</v>
      </c>
      <c r="F1287">
        <v>2</v>
      </c>
      <c r="G1287" t="s">
        <v>4984</v>
      </c>
      <c r="H1287" s="2" t="s">
        <v>4811</v>
      </c>
      <c r="I1287" t="s">
        <v>83</v>
      </c>
      <c r="J1287" t="s">
        <v>6497</v>
      </c>
      <c r="L1287">
        <f>IFERROR(INDEX(所属情報!$E:$E,MATCH(男子登録情報!A1287,所属情報!$A:$A,0)),"")</f>
        <v>492302</v>
      </c>
      <c r="M1287" t="str">
        <f t="shared" si="60"/>
        <v>浅倉　健太 (2)</v>
      </c>
      <c r="N1287" t="str">
        <f t="shared" si="61"/>
        <v>ｱｻｸﾗ ｹﾝﾀ</v>
      </c>
      <c r="O1287" t="str">
        <f t="shared" si="62"/>
        <v>ASAKURA Kenta (06)</v>
      </c>
      <c r="P1287">
        <f>IFERROR(INDEX(リスト!$AE:$AE,MATCH($G1287,リスト!$AD:$AD,0)),"")</f>
        <v>49</v>
      </c>
      <c r="Q1287" t="str">
        <f>IFERROR(INDEX(リスト!$AH:$AH,MATCH($J1287,リスト!$AG:$AG,0)),"")</f>
        <v>JPN</v>
      </c>
      <c r="R1287" s="118" t="str">
        <f>IF($B1287="","",TEXT(RIGHT($E1287,6)*1000+COUNTIF($E$2:$E1287,$E1287),"000000000"))</f>
        <v>060817001</v>
      </c>
    </row>
    <row r="1288" spans="1:18" customFormat="1" x14ac:dyDescent="0.45">
      <c r="A1288" t="s">
        <v>658</v>
      </c>
      <c r="B1288">
        <v>1287</v>
      </c>
      <c r="C1288" t="s">
        <v>4009</v>
      </c>
      <c r="D1288" t="s">
        <v>4010</v>
      </c>
      <c r="E1288">
        <v>20061017</v>
      </c>
      <c r="F1288">
        <v>2</v>
      </c>
      <c r="G1288" t="s">
        <v>4984</v>
      </c>
      <c r="H1288" s="2" t="s">
        <v>4812</v>
      </c>
      <c r="I1288" t="s">
        <v>4813</v>
      </c>
      <c r="J1288" t="s">
        <v>6497</v>
      </c>
      <c r="L1288">
        <f>IFERROR(INDEX(所属情報!$E:$E,MATCH(男子登録情報!A1288,所属情報!$A:$A,0)),"")</f>
        <v>492302</v>
      </c>
      <c r="M1288" t="str">
        <f t="shared" si="60"/>
        <v>蟹田　藍己 (2)</v>
      </c>
      <c r="N1288" t="str">
        <f t="shared" si="61"/>
        <v>ｶﾆﾀﾞ ｱｲｷ</v>
      </c>
      <c r="O1288" t="str">
        <f t="shared" si="62"/>
        <v>KANIDA Aiki (06)</v>
      </c>
      <c r="P1288">
        <f>IFERROR(INDEX(リスト!$AE:$AE,MATCH($G1288,リスト!$AD:$AD,0)),"")</f>
        <v>49</v>
      </c>
      <c r="Q1288" t="str">
        <f>IFERROR(INDEX(リスト!$AH:$AH,MATCH($J1288,リスト!$AG:$AG,0)),"")</f>
        <v>JPN</v>
      </c>
      <c r="R1288" s="118" t="str">
        <f>IF($B1288="","",TEXT(RIGHT($E1288,6)*1000+COUNTIF($E$2:$E1288,$E1288),"000000000"))</f>
        <v>061017002</v>
      </c>
    </row>
    <row r="1289" spans="1:18" customFormat="1" x14ac:dyDescent="0.45">
      <c r="A1289" t="s">
        <v>658</v>
      </c>
      <c r="B1289">
        <v>1288</v>
      </c>
      <c r="C1289" t="s">
        <v>4011</v>
      </c>
      <c r="D1289" t="s">
        <v>4012</v>
      </c>
      <c r="E1289">
        <v>20060815</v>
      </c>
      <c r="F1289">
        <v>2</v>
      </c>
      <c r="G1289" t="s">
        <v>4984</v>
      </c>
      <c r="H1289" s="2" t="s">
        <v>4814</v>
      </c>
      <c r="I1289" t="s">
        <v>252</v>
      </c>
      <c r="J1289" t="s">
        <v>6497</v>
      </c>
      <c r="L1289">
        <f>IFERROR(INDEX(所属情報!$E:$E,MATCH(男子登録情報!A1289,所属情報!$A:$A,0)),"")</f>
        <v>492302</v>
      </c>
      <c r="M1289" t="str">
        <f t="shared" si="60"/>
        <v>久谷　漣 (2)</v>
      </c>
      <c r="N1289" t="str">
        <f t="shared" si="61"/>
        <v>ﾋｻﾀﾆ ﾚﾝ</v>
      </c>
      <c r="O1289" t="str">
        <f t="shared" si="62"/>
        <v>HISATANI Ren (06)</v>
      </c>
      <c r="P1289">
        <f>IFERROR(INDEX(リスト!$AE:$AE,MATCH($G1289,リスト!$AD:$AD,0)),"")</f>
        <v>49</v>
      </c>
      <c r="Q1289" t="str">
        <f>IFERROR(INDEX(リスト!$AH:$AH,MATCH($J1289,リスト!$AG:$AG,0)),"")</f>
        <v>JPN</v>
      </c>
      <c r="R1289" s="118" t="str">
        <f>IF($B1289="","",TEXT(RIGHT($E1289,6)*1000+COUNTIF($E$2:$E1289,$E1289),"000000000"))</f>
        <v>060815003</v>
      </c>
    </row>
    <row r="1290" spans="1:18" customFormat="1" x14ac:dyDescent="0.45">
      <c r="A1290" t="s">
        <v>658</v>
      </c>
      <c r="B1290">
        <v>1289</v>
      </c>
      <c r="C1290" t="s">
        <v>4013</v>
      </c>
      <c r="D1290" t="s">
        <v>4014</v>
      </c>
      <c r="E1290">
        <v>20060813</v>
      </c>
      <c r="F1290">
        <v>2</v>
      </c>
      <c r="G1290" t="s">
        <v>4984</v>
      </c>
      <c r="H1290" s="2" t="s">
        <v>4815</v>
      </c>
      <c r="I1290" t="s">
        <v>93</v>
      </c>
      <c r="J1290" t="s">
        <v>6497</v>
      </c>
      <c r="L1290">
        <f>IFERROR(INDEX(所属情報!$E:$E,MATCH(男子登録情報!A1290,所属情報!$A:$A,0)),"")</f>
        <v>492302</v>
      </c>
      <c r="M1290" t="str">
        <f t="shared" si="60"/>
        <v>西山　周汰 (2)</v>
      </c>
      <c r="N1290" t="str">
        <f t="shared" si="61"/>
        <v>ﾆｼﾔﾏ ｼｭｳﾀ</v>
      </c>
      <c r="O1290" t="str">
        <f t="shared" si="62"/>
        <v>NISIYAMA Shuta (06)</v>
      </c>
      <c r="P1290">
        <f>IFERROR(INDEX(リスト!$AE:$AE,MATCH($G1290,リスト!$AD:$AD,0)),"")</f>
        <v>49</v>
      </c>
      <c r="Q1290" t="str">
        <f>IFERROR(INDEX(リスト!$AH:$AH,MATCH($J1290,リスト!$AG:$AG,0)),"")</f>
        <v>JPN</v>
      </c>
      <c r="R1290" s="118" t="str">
        <f>IF($B1290="","",TEXT(RIGHT($E1290,6)*1000+COUNTIF($E$2:$E1290,$E1290),"000000000"))</f>
        <v>060813002</v>
      </c>
    </row>
    <row r="1291" spans="1:18" customFormat="1" x14ac:dyDescent="0.45">
      <c r="A1291" t="s">
        <v>658</v>
      </c>
      <c r="B1291">
        <v>1290</v>
      </c>
      <c r="C1291" t="s">
        <v>4015</v>
      </c>
      <c r="D1291" t="s">
        <v>4016</v>
      </c>
      <c r="E1291">
        <v>20060409</v>
      </c>
      <c r="F1291">
        <v>2</v>
      </c>
      <c r="G1291" t="s">
        <v>4984</v>
      </c>
      <c r="H1291" s="2" t="s">
        <v>220</v>
      </c>
      <c r="I1291" t="s">
        <v>201</v>
      </c>
      <c r="J1291" t="s">
        <v>6497</v>
      </c>
      <c r="L1291">
        <f>IFERROR(INDEX(所属情報!$E:$E,MATCH(男子登録情報!A1291,所属情報!$A:$A,0)),"")</f>
        <v>492302</v>
      </c>
      <c r="M1291" t="str">
        <f t="shared" si="60"/>
        <v>山本　遥斗 (2)</v>
      </c>
      <c r="N1291" t="str">
        <f t="shared" si="61"/>
        <v>ﾔﾏﾓﾄ ﾊﾙﾄ</v>
      </c>
      <c r="O1291" t="str">
        <f t="shared" si="62"/>
        <v>YAMAMOTO Haruto (06)</v>
      </c>
      <c r="P1291">
        <f>IFERROR(INDEX(リスト!$AE:$AE,MATCH($G1291,リスト!$AD:$AD,0)),"")</f>
        <v>49</v>
      </c>
      <c r="Q1291" t="str">
        <f>IFERROR(INDEX(リスト!$AH:$AH,MATCH($J1291,リスト!$AG:$AG,0)),"")</f>
        <v>JPN</v>
      </c>
      <c r="R1291" s="118" t="str">
        <f>IF($B1291="","",TEXT(RIGHT($E1291,6)*1000+COUNTIF($E$2:$E1291,$E1291),"000000000"))</f>
        <v>060409001</v>
      </c>
    </row>
    <row r="1292" spans="1:18" customFormat="1" x14ac:dyDescent="0.45">
      <c r="A1292" t="s">
        <v>658</v>
      </c>
      <c r="B1292">
        <v>1291</v>
      </c>
      <c r="C1292" t="s">
        <v>4017</v>
      </c>
      <c r="D1292" t="s">
        <v>4018</v>
      </c>
      <c r="E1292">
        <v>20060922</v>
      </c>
      <c r="F1292">
        <v>2</v>
      </c>
      <c r="G1292" t="s">
        <v>4984</v>
      </c>
      <c r="H1292" s="2" t="s">
        <v>437</v>
      </c>
      <c r="I1292" t="s">
        <v>35</v>
      </c>
      <c r="J1292" t="s">
        <v>6497</v>
      </c>
      <c r="L1292">
        <f>IFERROR(INDEX(所属情報!$E:$E,MATCH(男子登録情報!A1292,所属情報!$A:$A,0)),"")</f>
        <v>492302</v>
      </c>
      <c r="M1292" t="str">
        <f t="shared" si="60"/>
        <v>山根　悠希 (2)</v>
      </c>
      <c r="N1292" t="str">
        <f t="shared" si="61"/>
        <v>ﾔﾏﾈ ﾕｳｷ</v>
      </c>
      <c r="O1292" t="str">
        <f t="shared" si="62"/>
        <v>YAMANE Yuki (06)</v>
      </c>
      <c r="P1292">
        <f>IFERROR(INDEX(リスト!$AE:$AE,MATCH($G1292,リスト!$AD:$AD,0)),"")</f>
        <v>49</v>
      </c>
      <c r="Q1292" t="str">
        <f>IFERROR(INDEX(リスト!$AH:$AH,MATCH($J1292,リスト!$AG:$AG,0)),"")</f>
        <v>JPN</v>
      </c>
      <c r="R1292" s="118" t="str">
        <f>IF($B1292="","",TEXT(RIGHT($E1292,6)*1000+COUNTIF($E$2:$E1292,$E1292),"000000000"))</f>
        <v>060922002</v>
      </c>
    </row>
    <row r="1293" spans="1:18" customFormat="1" x14ac:dyDescent="0.45">
      <c r="A1293" t="s">
        <v>658</v>
      </c>
      <c r="B1293">
        <v>1292</v>
      </c>
      <c r="C1293" t="s">
        <v>4019</v>
      </c>
      <c r="D1293" t="s">
        <v>4020</v>
      </c>
      <c r="E1293">
        <v>20060413</v>
      </c>
      <c r="F1293">
        <v>2</v>
      </c>
      <c r="G1293" t="s">
        <v>4984</v>
      </c>
      <c r="H1293" s="2" t="s">
        <v>37</v>
      </c>
      <c r="I1293" t="s">
        <v>3061</v>
      </c>
      <c r="J1293" t="s">
        <v>6497</v>
      </c>
      <c r="L1293">
        <f>IFERROR(INDEX(所属情報!$E:$E,MATCH(男子登録情報!A1293,所属情報!$A:$A,0)),"")</f>
        <v>492302</v>
      </c>
      <c r="M1293" t="str">
        <f t="shared" si="60"/>
        <v>山田　青生 (2)</v>
      </c>
      <c r="N1293" t="str">
        <f t="shared" si="61"/>
        <v>ﾔﾏﾀﾞ ｱｵｲ</v>
      </c>
      <c r="O1293" t="str">
        <f t="shared" si="62"/>
        <v>YAMADA Aoi (06)</v>
      </c>
      <c r="P1293">
        <f>IFERROR(INDEX(リスト!$AE:$AE,MATCH($G1293,リスト!$AD:$AD,0)),"")</f>
        <v>49</v>
      </c>
      <c r="Q1293" t="str">
        <f>IFERROR(INDEX(リスト!$AH:$AH,MATCH($J1293,リスト!$AG:$AG,0)),"")</f>
        <v>JPN</v>
      </c>
      <c r="R1293" s="118" t="str">
        <f>IF($B1293="","",TEXT(RIGHT($E1293,6)*1000+COUNTIF($E$2:$E1293,$E1293),"000000000"))</f>
        <v>060413003</v>
      </c>
    </row>
    <row r="1294" spans="1:18" customFormat="1" x14ac:dyDescent="0.45">
      <c r="A1294" t="s">
        <v>658</v>
      </c>
      <c r="B1294">
        <v>1293</v>
      </c>
      <c r="C1294" t="s">
        <v>4021</v>
      </c>
      <c r="D1294" t="s">
        <v>4022</v>
      </c>
      <c r="E1294">
        <v>20060702</v>
      </c>
      <c r="F1294">
        <v>2</v>
      </c>
      <c r="G1294" t="s">
        <v>4984</v>
      </c>
      <c r="H1294" s="2" t="s">
        <v>4816</v>
      </c>
      <c r="I1294" t="s">
        <v>231</v>
      </c>
      <c r="J1294" t="s">
        <v>6497</v>
      </c>
      <c r="L1294">
        <f>IFERROR(INDEX(所属情報!$E:$E,MATCH(男子登録情報!A1294,所属情報!$A:$A,0)),"")</f>
        <v>492302</v>
      </c>
      <c r="M1294" t="str">
        <f t="shared" si="60"/>
        <v>堅本　迅 (2)</v>
      </c>
      <c r="N1294" t="str">
        <f t="shared" si="61"/>
        <v>ｶﾀﾓﾄ ｼﾞﾝ</v>
      </c>
      <c r="O1294" t="str">
        <f t="shared" si="62"/>
        <v>KATAMOTO Jin (06)</v>
      </c>
      <c r="P1294">
        <f>IFERROR(INDEX(リスト!$AE:$AE,MATCH($G1294,リスト!$AD:$AD,0)),"")</f>
        <v>49</v>
      </c>
      <c r="Q1294" t="str">
        <f>IFERROR(INDEX(リスト!$AH:$AH,MATCH($J1294,リスト!$AG:$AG,0)),"")</f>
        <v>JPN</v>
      </c>
      <c r="R1294" s="118" t="str">
        <f>IF($B1294="","",TEXT(RIGHT($E1294,6)*1000+COUNTIF($E$2:$E1294,$E1294),"000000000"))</f>
        <v>060702001</v>
      </c>
    </row>
    <row r="1295" spans="1:18" customFormat="1" x14ac:dyDescent="0.45">
      <c r="A1295" t="s">
        <v>658</v>
      </c>
      <c r="B1295">
        <v>1294</v>
      </c>
      <c r="C1295" t="s">
        <v>4023</v>
      </c>
      <c r="D1295" t="s">
        <v>4024</v>
      </c>
      <c r="E1295">
        <v>20061009</v>
      </c>
      <c r="F1295">
        <v>2</v>
      </c>
      <c r="G1295" t="s">
        <v>4984</v>
      </c>
      <c r="H1295" s="2" t="s">
        <v>208</v>
      </c>
      <c r="I1295" t="s">
        <v>36</v>
      </c>
      <c r="J1295" t="s">
        <v>6497</v>
      </c>
      <c r="L1295">
        <f>IFERROR(INDEX(所属情報!$E:$E,MATCH(男子登録情報!A1295,所属情報!$A:$A,0)),"")</f>
        <v>492302</v>
      </c>
      <c r="M1295" t="str">
        <f t="shared" si="60"/>
        <v>西村　陽輝 (2)</v>
      </c>
      <c r="N1295" t="str">
        <f t="shared" si="61"/>
        <v>ﾆｼﾑﾗ ﾊﾙｷ</v>
      </c>
      <c r="O1295" t="str">
        <f t="shared" si="62"/>
        <v>NISHIMURA Haruki (06)</v>
      </c>
      <c r="P1295">
        <f>IFERROR(INDEX(リスト!$AE:$AE,MATCH($G1295,リスト!$AD:$AD,0)),"")</f>
        <v>49</v>
      </c>
      <c r="Q1295" t="str">
        <f>IFERROR(INDEX(リスト!$AH:$AH,MATCH($J1295,リスト!$AG:$AG,0)),"")</f>
        <v>JPN</v>
      </c>
      <c r="R1295" s="118" t="str">
        <f>IF($B1295="","",TEXT(RIGHT($E1295,6)*1000+COUNTIF($E$2:$E1295,$E1295),"000000000"))</f>
        <v>061009002</v>
      </c>
    </row>
    <row r="1296" spans="1:18" customFormat="1" x14ac:dyDescent="0.45">
      <c r="A1296" t="s">
        <v>658</v>
      </c>
      <c r="B1296">
        <v>1295</v>
      </c>
      <c r="C1296" t="s">
        <v>4025</v>
      </c>
      <c r="D1296" t="s">
        <v>4026</v>
      </c>
      <c r="E1296">
        <v>20070316</v>
      </c>
      <c r="F1296">
        <v>2</v>
      </c>
      <c r="G1296" t="s">
        <v>4984</v>
      </c>
      <c r="H1296" s="2" t="s">
        <v>7164</v>
      </c>
      <c r="I1296" t="s">
        <v>201</v>
      </c>
      <c r="J1296" t="s">
        <v>6497</v>
      </c>
      <c r="L1296">
        <f>IFERROR(INDEX(所属情報!$E:$E,MATCH(男子登録情報!A1296,所属情報!$A:$A,0)),"")</f>
        <v>492302</v>
      </c>
      <c r="M1296" t="str">
        <f t="shared" si="60"/>
        <v>光内　陽大 (2)</v>
      </c>
      <c r="N1296" t="str">
        <f t="shared" si="61"/>
        <v>ﾐﾂｳﾁ ﾊﾙﾄ</v>
      </c>
      <c r="O1296" t="str">
        <f t="shared" si="62"/>
        <v>MITSUUCHI Haruto (07)</v>
      </c>
      <c r="P1296">
        <f>IFERROR(INDEX(リスト!$AE:$AE,MATCH($G1296,リスト!$AD:$AD,0)),"")</f>
        <v>49</v>
      </c>
      <c r="Q1296" t="str">
        <f>IFERROR(INDEX(リスト!$AH:$AH,MATCH($J1296,リスト!$AG:$AG,0)),"")</f>
        <v>JPN</v>
      </c>
      <c r="R1296" s="118" t="str">
        <f>IF($B1296="","",TEXT(RIGHT($E1296,6)*1000+COUNTIF($E$2:$E1296,$E1296),"000000000"))</f>
        <v>070316001</v>
      </c>
    </row>
    <row r="1297" spans="1:18" customFormat="1" x14ac:dyDescent="0.45">
      <c r="A1297" t="s">
        <v>658</v>
      </c>
      <c r="B1297">
        <v>1296</v>
      </c>
      <c r="C1297" t="s">
        <v>4027</v>
      </c>
      <c r="D1297" t="s">
        <v>4028</v>
      </c>
      <c r="E1297">
        <v>20061217</v>
      </c>
      <c r="F1297">
        <v>2</v>
      </c>
      <c r="G1297" t="s">
        <v>4984</v>
      </c>
      <c r="H1297" s="2" t="s">
        <v>4817</v>
      </c>
      <c r="I1297" t="s">
        <v>4818</v>
      </c>
      <c r="J1297" t="s">
        <v>6497</v>
      </c>
      <c r="L1297">
        <f>IFERROR(INDEX(所属情報!$E:$E,MATCH(男子登録情報!A1297,所属情報!$A:$A,0)),"")</f>
        <v>492302</v>
      </c>
      <c r="M1297" t="str">
        <f t="shared" si="60"/>
        <v>石丸　巧人 (2)</v>
      </c>
      <c r="N1297" t="str">
        <f t="shared" si="61"/>
        <v>ｲｼﾏﾙ ｺｳﾄ</v>
      </c>
      <c r="O1297" t="str">
        <f t="shared" si="62"/>
        <v>ISHIMARU Koto (06)</v>
      </c>
      <c r="P1297">
        <f>IFERROR(INDEX(リスト!$AE:$AE,MATCH($G1297,リスト!$AD:$AD,0)),"")</f>
        <v>49</v>
      </c>
      <c r="Q1297" t="str">
        <f>IFERROR(INDEX(リスト!$AH:$AH,MATCH($J1297,リスト!$AG:$AG,0)),"")</f>
        <v>JPN</v>
      </c>
      <c r="R1297" s="118" t="str">
        <f>IF($B1297="","",TEXT(RIGHT($E1297,6)*1000+COUNTIF($E$2:$E1297,$E1297),"000000000"))</f>
        <v>061217003</v>
      </c>
    </row>
    <row r="1298" spans="1:18" customFormat="1" x14ac:dyDescent="0.45">
      <c r="A1298" t="s">
        <v>658</v>
      </c>
      <c r="B1298">
        <v>1297</v>
      </c>
      <c r="C1298" t="s">
        <v>4029</v>
      </c>
      <c r="D1298" t="s">
        <v>4030</v>
      </c>
      <c r="E1298">
        <v>20060529</v>
      </c>
      <c r="F1298">
        <v>2</v>
      </c>
      <c r="G1298" t="s">
        <v>4984</v>
      </c>
      <c r="H1298" s="2" t="s">
        <v>251</v>
      </c>
      <c r="I1298" t="s">
        <v>601</v>
      </c>
      <c r="J1298" t="s">
        <v>6497</v>
      </c>
      <c r="L1298">
        <f>IFERROR(INDEX(所属情報!$E:$E,MATCH(男子登録情報!A1298,所属情報!$A:$A,0)),"")</f>
        <v>492302</v>
      </c>
      <c r="M1298" t="str">
        <f t="shared" si="60"/>
        <v>足立　澪音 (2)</v>
      </c>
      <c r="N1298" t="str">
        <f t="shared" si="61"/>
        <v>ｱﾀﾞﾁ ﾚｵﾝ</v>
      </c>
      <c r="O1298" t="str">
        <f t="shared" si="62"/>
        <v>ADACHI Reon (06)</v>
      </c>
      <c r="P1298">
        <f>IFERROR(INDEX(リスト!$AE:$AE,MATCH($G1298,リスト!$AD:$AD,0)),"")</f>
        <v>49</v>
      </c>
      <c r="Q1298" t="str">
        <f>IFERROR(INDEX(リスト!$AH:$AH,MATCH($J1298,リスト!$AG:$AG,0)),"")</f>
        <v>JPN</v>
      </c>
      <c r="R1298" s="118" t="str">
        <f>IF($B1298="","",TEXT(RIGHT($E1298,6)*1000+COUNTIF($E$2:$E1298,$E1298),"000000000"))</f>
        <v>060529003</v>
      </c>
    </row>
    <row r="1299" spans="1:18" customFormat="1" x14ac:dyDescent="0.45">
      <c r="A1299" t="s">
        <v>658</v>
      </c>
      <c r="B1299">
        <v>1298</v>
      </c>
      <c r="C1299" t="s">
        <v>4031</v>
      </c>
      <c r="D1299" t="s">
        <v>4032</v>
      </c>
      <c r="E1299">
        <v>20060831</v>
      </c>
      <c r="F1299">
        <v>2</v>
      </c>
      <c r="G1299" t="s">
        <v>4984</v>
      </c>
      <c r="H1299" s="2" t="s">
        <v>272</v>
      </c>
      <c r="I1299" t="s">
        <v>463</v>
      </c>
      <c r="J1299" t="s">
        <v>6497</v>
      </c>
      <c r="L1299">
        <f>IFERROR(INDEX(所属情報!$E:$E,MATCH(男子登録情報!A1299,所属情報!$A:$A,0)),"")</f>
        <v>492302</v>
      </c>
      <c r="M1299" t="str">
        <f t="shared" si="60"/>
        <v>橋本　隆児 (2)</v>
      </c>
      <c r="N1299" t="str">
        <f t="shared" si="61"/>
        <v>ﾊｼﾓﾄ ﾘｭｳｼﾞ</v>
      </c>
      <c r="O1299" t="str">
        <f t="shared" si="62"/>
        <v>HASHIMOTO Ryuji (06)</v>
      </c>
      <c r="P1299">
        <f>IFERROR(INDEX(リスト!$AE:$AE,MATCH($G1299,リスト!$AD:$AD,0)),"")</f>
        <v>49</v>
      </c>
      <c r="Q1299" t="str">
        <f>IFERROR(INDEX(リスト!$AH:$AH,MATCH($J1299,リスト!$AG:$AG,0)),"")</f>
        <v>JPN</v>
      </c>
      <c r="R1299" s="118" t="str">
        <f>IF($B1299="","",TEXT(RIGHT($E1299,6)*1000+COUNTIF($E$2:$E1299,$E1299),"000000000"))</f>
        <v>060831003</v>
      </c>
    </row>
    <row r="1300" spans="1:18" customFormat="1" x14ac:dyDescent="0.45">
      <c r="A1300" t="s">
        <v>658</v>
      </c>
      <c r="B1300">
        <v>1299</v>
      </c>
      <c r="C1300" t="s">
        <v>4033</v>
      </c>
      <c r="D1300" t="s">
        <v>4034</v>
      </c>
      <c r="E1300">
        <v>20060624</v>
      </c>
      <c r="F1300">
        <v>2</v>
      </c>
      <c r="G1300" t="s">
        <v>4984</v>
      </c>
      <c r="H1300" s="2" t="s">
        <v>237</v>
      </c>
      <c r="I1300" t="s">
        <v>42</v>
      </c>
      <c r="J1300" t="s">
        <v>6497</v>
      </c>
      <c r="L1300">
        <f>IFERROR(INDEX(所属情報!$E:$E,MATCH(男子登録情報!A1300,所属情報!$A:$A,0)),"")</f>
        <v>492302</v>
      </c>
      <c r="M1300" t="str">
        <f t="shared" si="60"/>
        <v>中西　拓海 (2)</v>
      </c>
      <c r="N1300" t="str">
        <f t="shared" si="61"/>
        <v>ﾅｶﾆｼ ﾀｸﾐ</v>
      </c>
      <c r="O1300" t="str">
        <f t="shared" si="62"/>
        <v>NAKANISHI Takumi (06)</v>
      </c>
      <c r="P1300">
        <f>IFERROR(INDEX(リスト!$AE:$AE,MATCH($G1300,リスト!$AD:$AD,0)),"")</f>
        <v>49</v>
      </c>
      <c r="Q1300" t="str">
        <f>IFERROR(INDEX(リスト!$AH:$AH,MATCH($J1300,リスト!$AG:$AG,0)),"")</f>
        <v>JPN</v>
      </c>
      <c r="R1300" s="118" t="str">
        <f>IF($B1300="","",TEXT(RIGHT($E1300,6)*1000+COUNTIF($E$2:$E1300,$E1300),"000000000"))</f>
        <v>060624001</v>
      </c>
    </row>
    <row r="1301" spans="1:18" customFormat="1" x14ac:dyDescent="0.45">
      <c r="A1301" t="s">
        <v>658</v>
      </c>
      <c r="B1301">
        <v>1300</v>
      </c>
      <c r="C1301" t="s">
        <v>4035</v>
      </c>
      <c r="D1301" t="s">
        <v>4036</v>
      </c>
      <c r="E1301">
        <v>20060502</v>
      </c>
      <c r="F1301">
        <v>2</v>
      </c>
      <c r="G1301" t="s">
        <v>4984</v>
      </c>
      <c r="H1301" s="2" t="s">
        <v>223</v>
      </c>
      <c r="I1301" t="s">
        <v>4819</v>
      </c>
      <c r="J1301" t="s">
        <v>6497</v>
      </c>
      <c r="L1301">
        <f>IFERROR(INDEX(所属情報!$E:$E,MATCH(男子登録情報!A1301,所属情報!$A:$A,0)),"")</f>
        <v>492302</v>
      </c>
      <c r="M1301" t="str">
        <f t="shared" si="60"/>
        <v>松井　優一 (2)</v>
      </c>
      <c r="N1301" t="str">
        <f t="shared" si="61"/>
        <v>ﾏﾂｲ ﾕｳｲﾁ</v>
      </c>
      <c r="O1301" t="str">
        <f t="shared" si="62"/>
        <v>MATSUI Yuichi (06)</v>
      </c>
      <c r="P1301">
        <f>IFERROR(INDEX(リスト!$AE:$AE,MATCH($G1301,リスト!$AD:$AD,0)),"")</f>
        <v>49</v>
      </c>
      <c r="Q1301" t="str">
        <f>IFERROR(INDEX(リスト!$AH:$AH,MATCH($J1301,リスト!$AG:$AG,0)),"")</f>
        <v>JPN</v>
      </c>
      <c r="R1301" s="118" t="str">
        <f>IF($B1301="","",TEXT(RIGHT($E1301,6)*1000+COUNTIF($E$2:$E1301,$E1301),"000000000"))</f>
        <v>060502002</v>
      </c>
    </row>
    <row r="1302" spans="1:18" customFormat="1" x14ac:dyDescent="0.45">
      <c r="A1302" t="s">
        <v>658</v>
      </c>
      <c r="B1302">
        <v>1301</v>
      </c>
      <c r="C1302" t="s">
        <v>4037</v>
      </c>
      <c r="D1302" t="s">
        <v>4038</v>
      </c>
      <c r="E1302">
        <v>20060417</v>
      </c>
      <c r="F1302">
        <v>2</v>
      </c>
      <c r="G1302" t="s">
        <v>4984</v>
      </c>
      <c r="H1302" s="2" t="s">
        <v>61</v>
      </c>
      <c r="I1302" t="s">
        <v>84</v>
      </c>
      <c r="J1302" t="s">
        <v>6497</v>
      </c>
      <c r="L1302">
        <f>IFERROR(INDEX(所属情報!$E:$E,MATCH(男子登録情報!A1302,所属情報!$A:$A,0)),"")</f>
        <v>492302</v>
      </c>
      <c r="M1302" t="str">
        <f t="shared" si="60"/>
        <v>竹内　篤史 (2)</v>
      </c>
      <c r="N1302" t="str">
        <f t="shared" si="61"/>
        <v>ﾀｹｳﾁ ｱﾂｼ</v>
      </c>
      <c r="O1302" t="str">
        <f t="shared" si="62"/>
        <v>TAKEUCHI Atsushi (06)</v>
      </c>
      <c r="P1302">
        <f>IFERROR(INDEX(リスト!$AE:$AE,MATCH($G1302,リスト!$AD:$AD,0)),"")</f>
        <v>49</v>
      </c>
      <c r="Q1302" t="str">
        <f>IFERROR(INDEX(リスト!$AH:$AH,MATCH($J1302,リスト!$AG:$AG,0)),"")</f>
        <v>JPN</v>
      </c>
      <c r="R1302" s="118" t="str">
        <f>IF($B1302="","",TEXT(RIGHT($E1302,6)*1000+COUNTIF($E$2:$E1302,$E1302),"000000000"))</f>
        <v>060417002</v>
      </c>
    </row>
    <row r="1303" spans="1:18" customFormat="1" x14ac:dyDescent="0.45">
      <c r="A1303" t="s">
        <v>658</v>
      </c>
      <c r="B1303">
        <v>1302</v>
      </c>
      <c r="C1303" t="s">
        <v>4039</v>
      </c>
      <c r="D1303" t="s">
        <v>4040</v>
      </c>
      <c r="E1303">
        <v>20060403</v>
      </c>
      <c r="F1303">
        <v>2</v>
      </c>
      <c r="G1303" t="s">
        <v>4984</v>
      </c>
      <c r="H1303" s="2" t="s">
        <v>166</v>
      </c>
      <c r="I1303" t="s">
        <v>141</v>
      </c>
      <c r="J1303" t="s">
        <v>6497</v>
      </c>
      <c r="L1303">
        <f>IFERROR(INDEX(所属情報!$E:$E,MATCH(男子登録情報!A1303,所属情報!$A:$A,0)),"")</f>
        <v>492302</v>
      </c>
      <c r="M1303" t="str">
        <f t="shared" si="60"/>
        <v>中川　峻匡 (2)</v>
      </c>
      <c r="N1303" t="str">
        <f t="shared" si="61"/>
        <v>ﾅｶｶﾞﾜ ﾀｶﾏｻ</v>
      </c>
      <c r="O1303" t="str">
        <f t="shared" si="62"/>
        <v>NAKAGAWA Takamasa (06)</v>
      </c>
      <c r="P1303">
        <f>IFERROR(INDEX(リスト!$AE:$AE,MATCH($G1303,リスト!$AD:$AD,0)),"")</f>
        <v>49</v>
      </c>
      <c r="Q1303" t="str">
        <f>IFERROR(INDEX(リスト!$AH:$AH,MATCH($J1303,リスト!$AG:$AG,0)),"")</f>
        <v>JPN</v>
      </c>
      <c r="R1303" s="118" t="str">
        <f>IF($B1303="","",TEXT(RIGHT($E1303,6)*1000+COUNTIF($E$2:$E1303,$E1303),"000000000"))</f>
        <v>060403002</v>
      </c>
    </row>
    <row r="1304" spans="1:18" customFormat="1" x14ac:dyDescent="0.45">
      <c r="A1304" t="s">
        <v>658</v>
      </c>
      <c r="B1304">
        <v>1303</v>
      </c>
      <c r="C1304" t="s">
        <v>4041</v>
      </c>
      <c r="D1304" t="s">
        <v>4042</v>
      </c>
      <c r="E1304">
        <v>20061011</v>
      </c>
      <c r="F1304">
        <v>2</v>
      </c>
      <c r="G1304" t="s">
        <v>4984</v>
      </c>
      <c r="H1304" s="2" t="s">
        <v>4820</v>
      </c>
      <c r="I1304" t="s">
        <v>129</v>
      </c>
      <c r="J1304" t="s">
        <v>6497</v>
      </c>
      <c r="L1304">
        <f>IFERROR(INDEX(所属情報!$E:$E,MATCH(男子登録情報!A1304,所属情報!$A:$A,0)),"")</f>
        <v>492302</v>
      </c>
      <c r="M1304" t="str">
        <f t="shared" si="60"/>
        <v>栗岡　康成 (2)</v>
      </c>
      <c r="N1304" t="str">
        <f t="shared" si="61"/>
        <v>ｸﾘｵｶ ｺｳｾｲ</v>
      </c>
      <c r="O1304" t="str">
        <f t="shared" si="62"/>
        <v>KURIOKA Kosei (06)</v>
      </c>
      <c r="P1304">
        <f>IFERROR(INDEX(リスト!$AE:$AE,MATCH($G1304,リスト!$AD:$AD,0)),"")</f>
        <v>49</v>
      </c>
      <c r="Q1304" t="str">
        <f>IFERROR(INDEX(リスト!$AH:$AH,MATCH($J1304,リスト!$AG:$AG,0)),"")</f>
        <v>JPN</v>
      </c>
      <c r="R1304" s="118" t="str">
        <f>IF($B1304="","",TEXT(RIGHT($E1304,6)*1000+COUNTIF($E$2:$E1304,$E1304),"000000000"))</f>
        <v>061011003</v>
      </c>
    </row>
    <row r="1305" spans="1:18" customFormat="1" x14ac:dyDescent="0.45">
      <c r="A1305" t="s">
        <v>658</v>
      </c>
      <c r="B1305">
        <v>1304</v>
      </c>
      <c r="C1305" t="s">
        <v>4043</v>
      </c>
      <c r="D1305" t="s">
        <v>4044</v>
      </c>
      <c r="E1305">
        <v>20060905</v>
      </c>
      <c r="F1305">
        <v>2</v>
      </c>
      <c r="G1305" t="s">
        <v>4984</v>
      </c>
      <c r="H1305" s="2" t="s">
        <v>749</v>
      </c>
      <c r="I1305" t="s">
        <v>509</v>
      </c>
      <c r="J1305" t="s">
        <v>6497</v>
      </c>
      <c r="L1305">
        <f>IFERROR(INDEX(所属情報!$E:$E,MATCH(男子登録情報!A1305,所属情報!$A:$A,0)),"")</f>
        <v>492302</v>
      </c>
      <c r="M1305" t="str">
        <f t="shared" si="60"/>
        <v>駒井　聡一郎 (2)</v>
      </c>
      <c r="N1305" t="str">
        <f t="shared" si="61"/>
        <v>ｺﾏｲ ｿｳｲﾁﾛｳ</v>
      </c>
      <c r="O1305" t="str">
        <f t="shared" si="62"/>
        <v>KOMAI Soichiro (06)</v>
      </c>
      <c r="P1305">
        <f>IFERROR(INDEX(リスト!$AE:$AE,MATCH($G1305,リスト!$AD:$AD,0)),"")</f>
        <v>49</v>
      </c>
      <c r="Q1305" t="str">
        <f>IFERROR(INDEX(リスト!$AH:$AH,MATCH($J1305,リスト!$AG:$AG,0)),"")</f>
        <v>JPN</v>
      </c>
      <c r="R1305" s="118" t="str">
        <f>IF($B1305="","",TEXT(RIGHT($E1305,6)*1000+COUNTIF($E$2:$E1305,$E1305),"000000000"))</f>
        <v>060905002</v>
      </c>
    </row>
    <row r="1306" spans="1:18" customFormat="1" x14ac:dyDescent="0.45">
      <c r="A1306" t="s">
        <v>658</v>
      </c>
      <c r="B1306">
        <v>1305</v>
      </c>
      <c r="C1306" t="s">
        <v>4045</v>
      </c>
      <c r="D1306" t="s">
        <v>4046</v>
      </c>
      <c r="E1306">
        <v>20070212</v>
      </c>
      <c r="F1306">
        <v>2</v>
      </c>
      <c r="G1306" t="s">
        <v>4984</v>
      </c>
      <c r="H1306" s="2" t="s">
        <v>4821</v>
      </c>
      <c r="I1306" t="s">
        <v>56</v>
      </c>
      <c r="J1306" t="s">
        <v>6497</v>
      </c>
      <c r="L1306">
        <f>IFERROR(INDEX(所属情報!$E:$E,MATCH(男子登録情報!A1306,所属情報!$A:$A,0)),"")</f>
        <v>492302</v>
      </c>
      <c r="M1306" t="str">
        <f t="shared" si="60"/>
        <v>石山　湧大 (2)</v>
      </c>
      <c r="N1306" t="str">
        <f t="shared" si="61"/>
        <v>ｲｼﾔﾏ ﾕｳﾀﾞｲ</v>
      </c>
      <c r="O1306" t="str">
        <f t="shared" si="62"/>
        <v>ISHIYAMA Yudai (07)</v>
      </c>
      <c r="P1306">
        <f>IFERROR(INDEX(リスト!$AE:$AE,MATCH($G1306,リスト!$AD:$AD,0)),"")</f>
        <v>49</v>
      </c>
      <c r="Q1306" t="str">
        <f>IFERROR(INDEX(リスト!$AH:$AH,MATCH($J1306,リスト!$AG:$AG,0)),"")</f>
        <v>JPN</v>
      </c>
      <c r="R1306" s="118" t="str">
        <f>IF($B1306="","",TEXT(RIGHT($E1306,6)*1000+COUNTIF($E$2:$E1306,$E1306),"000000000"))</f>
        <v>070212002</v>
      </c>
    </row>
    <row r="1307" spans="1:18" customFormat="1" x14ac:dyDescent="0.45">
      <c r="A1307" t="s">
        <v>658</v>
      </c>
      <c r="B1307">
        <v>1306</v>
      </c>
      <c r="C1307" t="s">
        <v>4047</v>
      </c>
      <c r="D1307" t="s">
        <v>4048</v>
      </c>
      <c r="E1307">
        <v>20060811</v>
      </c>
      <c r="F1307">
        <v>2</v>
      </c>
      <c r="G1307" t="s">
        <v>4984</v>
      </c>
      <c r="H1307" s="2" t="s">
        <v>4822</v>
      </c>
      <c r="I1307" t="s">
        <v>175</v>
      </c>
      <c r="J1307" t="s">
        <v>6497</v>
      </c>
      <c r="L1307">
        <f>IFERROR(INDEX(所属情報!$E:$E,MATCH(男子登録情報!A1307,所属情報!$A:$A,0)),"")</f>
        <v>492302</v>
      </c>
      <c r="M1307" t="str">
        <f t="shared" si="60"/>
        <v>西宮　大貴 (2)</v>
      </c>
      <c r="N1307" t="str">
        <f t="shared" si="61"/>
        <v>ﾆｼﾐﾔ ﾀﾞｲｷ</v>
      </c>
      <c r="O1307" t="str">
        <f t="shared" si="62"/>
        <v>NISHIMIYA Daiki (06)</v>
      </c>
      <c r="P1307">
        <f>IFERROR(INDEX(リスト!$AE:$AE,MATCH($G1307,リスト!$AD:$AD,0)),"")</f>
        <v>49</v>
      </c>
      <c r="Q1307" t="str">
        <f>IFERROR(INDEX(リスト!$AH:$AH,MATCH($J1307,リスト!$AG:$AG,0)),"")</f>
        <v>JPN</v>
      </c>
      <c r="R1307" s="118" t="str">
        <f>IF($B1307="","",TEXT(RIGHT($E1307,6)*1000+COUNTIF($E$2:$E1307,$E1307),"000000000"))</f>
        <v>060811002</v>
      </c>
    </row>
    <row r="1308" spans="1:18" customFormat="1" x14ac:dyDescent="0.45">
      <c r="A1308" t="s">
        <v>658</v>
      </c>
      <c r="B1308">
        <v>1307</v>
      </c>
      <c r="C1308" t="s">
        <v>4049</v>
      </c>
      <c r="D1308" t="s">
        <v>4050</v>
      </c>
      <c r="E1308">
        <v>20060811</v>
      </c>
      <c r="F1308">
        <v>2</v>
      </c>
      <c r="G1308" t="s">
        <v>4984</v>
      </c>
      <c r="H1308" s="2" t="s">
        <v>208</v>
      </c>
      <c r="I1308" t="s">
        <v>4596</v>
      </c>
      <c r="J1308" t="s">
        <v>6497</v>
      </c>
      <c r="L1308">
        <f>IFERROR(INDEX(所属情報!$E:$E,MATCH(男子登録情報!A1308,所属情報!$A:$A,0)),"")</f>
        <v>492302</v>
      </c>
      <c r="M1308" t="str">
        <f t="shared" si="60"/>
        <v>西村　倫之介 (2)</v>
      </c>
      <c r="N1308" t="str">
        <f t="shared" si="61"/>
        <v>ﾆｼﾑﾗ ﾘﾝﾉｽｹ</v>
      </c>
      <c r="O1308" t="str">
        <f t="shared" si="62"/>
        <v>NISHIMURA Rinnosuke (06)</v>
      </c>
      <c r="P1308">
        <f>IFERROR(INDEX(リスト!$AE:$AE,MATCH($G1308,リスト!$AD:$AD,0)),"")</f>
        <v>49</v>
      </c>
      <c r="Q1308" t="str">
        <f>IFERROR(INDEX(リスト!$AH:$AH,MATCH($J1308,リスト!$AG:$AG,0)),"")</f>
        <v>JPN</v>
      </c>
      <c r="R1308" s="118" t="str">
        <f>IF($B1308="","",TEXT(RIGHT($E1308,6)*1000+COUNTIF($E$2:$E1308,$E1308),"000000000"))</f>
        <v>060811003</v>
      </c>
    </row>
    <row r="1309" spans="1:18" customFormat="1" x14ac:dyDescent="0.45">
      <c r="A1309" t="s">
        <v>658</v>
      </c>
      <c r="B1309">
        <v>1308</v>
      </c>
      <c r="C1309" t="s">
        <v>4051</v>
      </c>
      <c r="D1309" t="s">
        <v>4052</v>
      </c>
      <c r="E1309">
        <v>20060628</v>
      </c>
      <c r="F1309">
        <v>2</v>
      </c>
      <c r="G1309" t="s">
        <v>4984</v>
      </c>
      <c r="H1309" s="2" t="s">
        <v>4823</v>
      </c>
      <c r="I1309" t="s">
        <v>310</v>
      </c>
      <c r="J1309" t="s">
        <v>6497</v>
      </c>
      <c r="L1309">
        <f>IFERROR(INDEX(所属情報!$E:$E,MATCH(男子登録情報!A1309,所属情報!$A:$A,0)),"")</f>
        <v>492302</v>
      </c>
      <c r="M1309" t="str">
        <f t="shared" si="60"/>
        <v>西畑　太喜 (2)</v>
      </c>
      <c r="N1309" t="str">
        <f t="shared" si="61"/>
        <v>ﾆｼﾊﾀ ﾀｲｷ</v>
      </c>
      <c r="O1309" t="str">
        <f t="shared" si="62"/>
        <v>NISHIHATA Taiki (06)</v>
      </c>
      <c r="P1309">
        <f>IFERROR(INDEX(リスト!$AE:$AE,MATCH($G1309,リスト!$AD:$AD,0)),"")</f>
        <v>49</v>
      </c>
      <c r="Q1309" t="str">
        <f>IFERROR(INDEX(リスト!$AH:$AH,MATCH($J1309,リスト!$AG:$AG,0)),"")</f>
        <v>JPN</v>
      </c>
      <c r="R1309" s="118" t="str">
        <f>IF($B1309="","",TEXT(RIGHT($E1309,6)*1000+COUNTIF($E$2:$E1309,$E1309),"000000000"))</f>
        <v>060628001</v>
      </c>
    </row>
    <row r="1310" spans="1:18" customFormat="1" x14ac:dyDescent="0.45">
      <c r="A1310" t="s">
        <v>658</v>
      </c>
      <c r="B1310">
        <v>1309</v>
      </c>
      <c r="C1310" t="s">
        <v>4053</v>
      </c>
      <c r="D1310" t="s">
        <v>4054</v>
      </c>
      <c r="E1310">
        <v>20061214</v>
      </c>
      <c r="F1310">
        <v>2</v>
      </c>
      <c r="G1310" t="s">
        <v>4984</v>
      </c>
      <c r="H1310" s="2" t="s">
        <v>235</v>
      </c>
      <c r="I1310" t="s">
        <v>118</v>
      </c>
      <c r="J1310" t="s">
        <v>6497</v>
      </c>
      <c r="L1310">
        <f>IFERROR(INDEX(所属情報!$E:$E,MATCH(男子登録情報!A1310,所属情報!$A:$A,0)),"")</f>
        <v>492302</v>
      </c>
      <c r="M1310" t="str">
        <f t="shared" si="60"/>
        <v>中澤　亮誇 (2)</v>
      </c>
      <c r="N1310" t="str">
        <f t="shared" si="61"/>
        <v>ﾅｶｻﾞﾜ ﾘｮｳｺﾞ</v>
      </c>
      <c r="O1310" t="str">
        <f t="shared" si="62"/>
        <v>NAKAZAWA Ryogo (06)</v>
      </c>
      <c r="P1310">
        <f>IFERROR(INDEX(リスト!$AE:$AE,MATCH($G1310,リスト!$AD:$AD,0)),"")</f>
        <v>49</v>
      </c>
      <c r="Q1310" t="str">
        <f>IFERROR(INDEX(リスト!$AH:$AH,MATCH($J1310,リスト!$AG:$AG,0)),"")</f>
        <v>JPN</v>
      </c>
      <c r="R1310" s="118" t="str">
        <f>IF($B1310="","",TEXT(RIGHT($E1310,6)*1000+COUNTIF($E$2:$E1310,$E1310),"000000000"))</f>
        <v>061214002</v>
      </c>
    </row>
    <row r="1311" spans="1:18" customFormat="1" x14ac:dyDescent="0.45">
      <c r="A1311" t="s">
        <v>658</v>
      </c>
      <c r="B1311">
        <v>1310</v>
      </c>
      <c r="C1311" t="s">
        <v>5837</v>
      </c>
      <c r="D1311" t="s">
        <v>5838</v>
      </c>
      <c r="E1311">
        <v>20070305</v>
      </c>
      <c r="F1311">
        <v>2</v>
      </c>
      <c r="G1311" t="s">
        <v>4983</v>
      </c>
      <c r="H1311" s="2" t="s">
        <v>346</v>
      </c>
      <c r="I1311" t="s">
        <v>119</v>
      </c>
      <c r="J1311" t="s">
        <v>6497</v>
      </c>
      <c r="L1311">
        <f>IFERROR(INDEX(所属情報!$E:$E,MATCH(男子登録情報!A1311,所属情報!$A:$A,0)),"")</f>
        <v>492302</v>
      </c>
      <c r="M1311" t="str">
        <f t="shared" si="60"/>
        <v>古川　柊斗 (2)</v>
      </c>
      <c r="N1311" t="str">
        <f t="shared" si="61"/>
        <v>ﾌﾙｶﾜ ｼｭｳﾄ</v>
      </c>
      <c r="O1311" t="str">
        <f t="shared" si="62"/>
        <v>FURUKAWA Shuto (07)</v>
      </c>
      <c r="P1311">
        <f>IFERROR(INDEX(リスト!$AE:$AE,MATCH($G1311,リスト!$AD:$AD,0)),"")</f>
        <v>23</v>
      </c>
      <c r="Q1311" t="str">
        <f>IFERROR(INDEX(リスト!$AH:$AH,MATCH($J1311,リスト!$AG:$AG,0)),"")</f>
        <v>JPN</v>
      </c>
      <c r="R1311" s="118" t="str">
        <f>IF($B1311="","",TEXT(RIGHT($E1311,6)*1000+COUNTIF($E$2:$E1311,$E1311),"000000000"))</f>
        <v>070305003</v>
      </c>
    </row>
    <row r="1312" spans="1:18" customFormat="1" x14ac:dyDescent="0.45">
      <c r="A1312" t="s">
        <v>658</v>
      </c>
      <c r="B1312">
        <v>1311</v>
      </c>
      <c r="C1312" t="s">
        <v>5839</v>
      </c>
      <c r="D1312" t="s">
        <v>5840</v>
      </c>
      <c r="E1312">
        <v>20060728</v>
      </c>
      <c r="F1312">
        <v>2</v>
      </c>
      <c r="G1312" t="s">
        <v>4982</v>
      </c>
      <c r="H1312" s="2" t="s">
        <v>164</v>
      </c>
      <c r="I1312" t="s">
        <v>326</v>
      </c>
      <c r="J1312" t="s">
        <v>6497</v>
      </c>
      <c r="L1312">
        <f>IFERROR(INDEX(所属情報!$E:$E,MATCH(男子登録情報!A1312,所属情報!$A:$A,0)),"")</f>
        <v>492302</v>
      </c>
      <c r="M1312" t="str">
        <f t="shared" si="60"/>
        <v>木村　斗馬 (2)</v>
      </c>
      <c r="N1312" t="str">
        <f t="shared" si="61"/>
        <v>ｷﾑﾗ ﾄｳﾏ</v>
      </c>
      <c r="O1312" t="str">
        <f t="shared" si="62"/>
        <v>KIMURA Toma (06)</v>
      </c>
      <c r="P1312">
        <f>IFERROR(INDEX(リスト!$AE:$AE,MATCH($G1312,リスト!$AD:$AD,0)),"")</f>
        <v>26</v>
      </c>
      <c r="Q1312" t="str">
        <f>IFERROR(INDEX(リスト!$AH:$AH,MATCH($J1312,リスト!$AG:$AG,0)),"")</f>
        <v>JPN</v>
      </c>
      <c r="R1312" s="118" t="str">
        <f>IF($B1312="","",TEXT(RIGHT($E1312,6)*1000+COUNTIF($E$2:$E1312,$E1312),"000000000"))</f>
        <v>060728002</v>
      </c>
    </row>
    <row r="1313" spans="1:18" customFormat="1" x14ac:dyDescent="0.45">
      <c r="A1313" t="s">
        <v>658</v>
      </c>
      <c r="B1313">
        <v>1312</v>
      </c>
      <c r="C1313" t="s">
        <v>5841</v>
      </c>
      <c r="D1313" t="s">
        <v>5842</v>
      </c>
      <c r="E1313">
        <v>20060926</v>
      </c>
      <c r="F1313">
        <v>2</v>
      </c>
      <c r="G1313" t="s">
        <v>5198</v>
      </c>
      <c r="H1313" s="2" t="s">
        <v>1847</v>
      </c>
      <c r="I1313" t="s">
        <v>7165</v>
      </c>
      <c r="J1313" t="s">
        <v>6497</v>
      </c>
      <c r="L1313">
        <f>IFERROR(INDEX(所属情報!$E:$E,MATCH(男子登録情報!A1313,所属情報!$A:$A,0)),"")</f>
        <v>492302</v>
      </c>
      <c r="M1313" t="str">
        <f t="shared" si="60"/>
        <v>東原　志功 (2)</v>
      </c>
      <c r="N1313" t="str">
        <f t="shared" si="61"/>
        <v>ﾋｶﾞｼﾊﾗ ｼｺｳ</v>
      </c>
      <c r="O1313" t="str">
        <f t="shared" si="62"/>
        <v>HIGASHIHARA Shiko (06)</v>
      </c>
      <c r="P1313">
        <f>IFERROR(INDEX(リスト!$AE:$AE,MATCH($G1313,リスト!$AD:$AD,0)),"")</f>
        <v>42</v>
      </c>
      <c r="Q1313" t="str">
        <f>IFERROR(INDEX(リスト!$AH:$AH,MATCH($J1313,リスト!$AG:$AG,0)),"")</f>
        <v>JPN</v>
      </c>
      <c r="R1313" s="118" t="str">
        <f>IF($B1313="","",TEXT(RIGHT($E1313,6)*1000+COUNTIF($E$2:$E1313,$E1313),"000000000"))</f>
        <v>060926002</v>
      </c>
    </row>
    <row r="1314" spans="1:18" customFormat="1" x14ac:dyDescent="0.45">
      <c r="A1314" t="s">
        <v>658</v>
      </c>
      <c r="B1314">
        <v>1313</v>
      </c>
      <c r="C1314" t="s">
        <v>5843</v>
      </c>
      <c r="D1314" t="s">
        <v>5844</v>
      </c>
      <c r="E1314">
        <v>20070321</v>
      </c>
      <c r="F1314">
        <v>2</v>
      </c>
      <c r="G1314" t="s">
        <v>4984</v>
      </c>
      <c r="H1314" s="2" t="s">
        <v>108</v>
      </c>
      <c r="I1314" t="s">
        <v>192</v>
      </c>
      <c r="J1314" t="s">
        <v>6497</v>
      </c>
      <c r="L1314">
        <f>IFERROR(INDEX(所属情報!$E:$E,MATCH(男子登録情報!A1314,所属情報!$A:$A,0)),"")</f>
        <v>492302</v>
      </c>
      <c r="M1314" t="str">
        <f t="shared" si="60"/>
        <v>保田　真太郎 (2)</v>
      </c>
      <c r="N1314" t="str">
        <f t="shared" si="61"/>
        <v>ﾔｽﾀﾞ ｼﾝﾀﾛｳ</v>
      </c>
      <c r="O1314" t="str">
        <f t="shared" si="62"/>
        <v>YASUDA Shintaro (07)</v>
      </c>
      <c r="P1314">
        <f>IFERROR(INDEX(リスト!$AE:$AE,MATCH($G1314,リスト!$AD:$AD,0)),"")</f>
        <v>49</v>
      </c>
      <c r="Q1314" t="str">
        <f>IFERROR(INDEX(リスト!$AH:$AH,MATCH($J1314,リスト!$AG:$AG,0)),"")</f>
        <v>JPN</v>
      </c>
      <c r="R1314" s="118" t="str">
        <f>IF($B1314="","",TEXT(RIGHT($E1314,6)*1000+COUNTIF($E$2:$E1314,$E1314),"000000000"))</f>
        <v>070321001</v>
      </c>
    </row>
    <row r="1315" spans="1:18" customFormat="1" x14ac:dyDescent="0.45">
      <c r="A1315" t="s">
        <v>658</v>
      </c>
      <c r="B1315">
        <v>1314</v>
      </c>
      <c r="C1315" t="s">
        <v>5845</v>
      </c>
      <c r="D1315" t="s">
        <v>5846</v>
      </c>
      <c r="E1315">
        <v>20060924</v>
      </c>
      <c r="F1315">
        <v>2</v>
      </c>
      <c r="G1315" t="s">
        <v>4984</v>
      </c>
      <c r="H1315" s="2" t="s">
        <v>7134</v>
      </c>
      <c r="I1315" t="s">
        <v>7166</v>
      </c>
      <c r="J1315" t="s">
        <v>6497</v>
      </c>
      <c r="L1315">
        <f>IFERROR(INDEX(所属情報!$E:$E,MATCH(男子登録情報!A1315,所属情報!$A:$A,0)),"")</f>
        <v>492302</v>
      </c>
      <c r="M1315" t="str">
        <f t="shared" si="60"/>
        <v>矢野　実直 (2)</v>
      </c>
      <c r="N1315" t="str">
        <f t="shared" si="61"/>
        <v>ﾔﾉ ﾐﾁﾅｵ</v>
      </c>
      <c r="O1315" t="str">
        <f t="shared" si="62"/>
        <v>YANO Michinao (06)</v>
      </c>
      <c r="P1315">
        <f>IFERROR(INDEX(リスト!$AE:$AE,MATCH($G1315,リスト!$AD:$AD,0)),"")</f>
        <v>49</v>
      </c>
      <c r="Q1315" t="str">
        <f>IFERROR(INDEX(リスト!$AH:$AH,MATCH($J1315,リスト!$AG:$AG,0)),"")</f>
        <v>JPN</v>
      </c>
      <c r="R1315" s="118" t="str">
        <f>IF($B1315="","",TEXT(RIGHT($E1315,6)*1000+COUNTIF($E$2:$E1315,$E1315),"000000000"))</f>
        <v>060924001</v>
      </c>
    </row>
    <row r="1316" spans="1:18" customFormat="1" x14ac:dyDescent="0.45">
      <c r="A1316" t="s">
        <v>658</v>
      </c>
      <c r="B1316">
        <v>1315</v>
      </c>
      <c r="C1316" t="s">
        <v>5847</v>
      </c>
      <c r="D1316" t="s">
        <v>5848</v>
      </c>
      <c r="E1316">
        <v>20060725</v>
      </c>
      <c r="F1316">
        <v>2</v>
      </c>
      <c r="G1316" t="s">
        <v>4984</v>
      </c>
      <c r="H1316" s="2" t="s">
        <v>7167</v>
      </c>
      <c r="I1316" t="s">
        <v>407</v>
      </c>
      <c r="J1316" t="s">
        <v>6497</v>
      </c>
      <c r="L1316">
        <f>IFERROR(INDEX(所属情報!$E:$E,MATCH(男子登録情報!A1316,所属情報!$A:$A,0)),"")</f>
        <v>492302</v>
      </c>
      <c r="M1316" t="str">
        <f t="shared" si="60"/>
        <v>石村　宙 (2)</v>
      </c>
      <c r="N1316" t="str">
        <f t="shared" si="61"/>
        <v>ｲｼﾑﾗ ｿﾗ</v>
      </c>
      <c r="O1316" t="str">
        <f t="shared" si="62"/>
        <v>ISHIMURA Sora (06)</v>
      </c>
      <c r="P1316">
        <f>IFERROR(INDEX(リスト!$AE:$AE,MATCH($G1316,リスト!$AD:$AD,0)),"")</f>
        <v>49</v>
      </c>
      <c r="Q1316" t="str">
        <f>IFERROR(INDEX(リスト!$AH:$AH,MATCH($J1316,リスト!$AG:$AG,0)),"")</f>
        <v>JPN</v>
      </c>
      <c r="R1316" s="118" t="str">
        <f>IF($B1316="","",TEXT(RIGHT($E1316,6)*1000+COUNTIF($E$2:$E1316,$E1316),"000000000"))</f>
        <v>060725004</v>
      </c>
    </row>
    <row r="1317" spans="1:18" customFormat="1" x14ac:dyDescent="0.45">
      <c r="A1317" t="s">
        <v>658</v>
      </c>
      <c r="B1317">
        <v>1316</v>
      </c>
      <c r="C1317" t="s">
        <v>5849</v>
      </c>
      <c r="D1317" t="s">
        <v>5850</v>
      </c>
      <c r="E1317">
        <v>20060409</v>
      </c>
      <c r="F1317">
        <v>2</v>
      </c>
      <c r="G1317" t="s">
        <v>4984</v>
      </c>
      <c r="H1317" s="2" t="s">
        <v>247</v>
      </c>
      <c r="I1317" t="s">
        <v>7168</v>
      </c>
      <c r="J1317" t="s">
        <v>6497</v>
      </c>
      <c r="L1317">
        <f>IFERROR(INDEX(所属情報!$E:$E,MATCH(男子登録情報!A1317,所属情報!$A:$A,0)),"")</f>
        <v>492302</v>
      </c>
      <c r="M1317" t="str">
        <f t="shared" si="60"/>
        <v>宮本　琥生 (2)</v>
      </c>
      <c r="N1317" t="str">
        <f t="shared" si="61"/>
        <v>ﾐﾔﾓﾄ ｺｵ</v>
      </c>
      <c r="O1317" t="str">
        <f t="shared" si="62"/>
        <v>MIYAMOTO Koo (06)</v>
      </c>
      <c r="P1317">
        <f>IFERROR(INDEX(リスト!$AE:$AE,MATCH($G1317,リスト!$AD:$AD,0)),"")</f>
        <v>49</v>
      </c>
      <c r="Q1317" t="str">
        <f>IFERROR(INDEX(リスト!$AH:$AH,MATCH($J1317,リスト!$AG:$AG,0)),"")</f>
        <v>JPN</v>
      </c>
      <c r="R1317" s="118" t="str">
        <f>IF($B1317="","",TEXT(RIGHT($E1317,6)*1000+COUNTIF($E$2:$E1317,$E1317),"000000000"))</f>
        <v>060409002</v>
      </c>
    </row>
    <row r="1318" spans="1:18" customFormat="1" x14ac:dyDescent="0.45">
      <c r="A1318" t="s">
        <v>658</v>
      </c>
      <c r="B1318">
        <v>1317</v>
      </c>
      <c r="C1318" t="s">
        <v>5851</v>
      </c>
      <c r="D1318" t="s">
        <v>5852</v>
      </c>
      <c r="E1318">
        <v>20061108</v>
      </c>
      <c r="F1318">
        <v>2</v>
      </c>
      <c r="G1318" t="s">
        <v>4984</v>
      </c>
      <c r="H1318" s="2" t="s">
        <v>7169</v>
      </c>
      <c r="I1318" t="s">
        <v>344</v>
      </c>
      <c r="J1318" t="s">
        <v>6497</v>
      </c>
      <c r="L1318">
        <f>IFERROR(INDEX(所属情報!$E:$E,MATCH(男子登録情報!A1318,所属情報!$A:$A,0)),"")</f>
        <v>492302</v>
      </c>
      <c r="M1318" t="str">
        <f t="shared" si="60"/>
        <v>田林　大翔 (2)</v>
      </c>
      <c r="N1318" t="str">
        <f t="shared" si="61"/>
        <v>ﾀﾊﾞﾔｼ ﾋﾛﾄ</v>
      </c>
      <c r="O1318" t="str">
        <f t="shared" si="62"/>
        <v>TABAYASHI Hiroto (06)</v>
      </c>
      <c r="P1318">
        <f>IFERROR(INDEX(リスト!$AE:$AE,MATCH($G1318,リスト!$AD:$AD,0)),"")</f>
        <v>49</v>
      </c>
      <c r="Q1318" t="str">
        <f>IFERROR(INDEX(リスト!$AH:$AH,MATCH($J1318,リスト!$AG:$AG,0)),"")</f>
        <v>JPN</v>
      </c>
      <c r="R1318" s="118" t="str">
        <f>IF($B1318="","",TEXT(RIGHT($E1318,6)*1000+COUNTIF($E$2:$E1318,$E1318),"000000000"))</f>
        <v>061108003</v>
      </c>
    </row>
    <row r="1319" spans="1:18" customFormat="1" x14ac:dyDescent="0.45">
      <c r="A1319" t="s">
        <v>658</v>
      </c>
      <c r="B1319">
        <v>1318</v>
      </c>
      <c r="C1319" t="s">
        <v>5853</v>
      </c>
      <c r="D1319" t="s">
        <v>5854</v>
      </c>
      <c r="E1319">
        <v>20070207</v>
      </c>
      <c r="F1319">
        <v>2</v>
      </c>
      <c r="G1319" t="s">
        <v>4975</v>
      </c>
      <c r="H1319" s="2" t="s">
        <v>164</v>
      </c>
      <c r="I1319" t="s">
        <v>7170</v>
      </c>
      <c r="J1319" t="s">
        <v>6497</v>
      </c>
      <c r="L1319">
        <f>IFERROR(INDEX(所属情報!$E:$E,MATCH(男子登録情報!A1319,所属情報!$A:$A,0)),"")</f>
        <v>492302</v>
      </c>
      <c r="M1319" t="str">
        <f t="shared" si="60"/>
        <v>木村　航人 (2)</v>
      </c>
      <c r="N1319" t="str">
        <f t="shared" si="61"/>
        <v>ｷﾑﾗ ｶｽﾞﾋﾄ</v>
      </c>
      <c r="O1319" t="str">
        <f t="shared" si="62"/>
        <v>KIMURA Kazuhito (07)</v>
      </c>
      <c r="P1319">
        <f>IFERROR(INDEX(リスト!$AE:$AE,MATCH($G1319,リスト!$AD:$AD,0)),"")</f>
        <v>28</v>
      </c>
      <c r="Q1319" t="str">
        <f>IFERROR(INDEX(リスト!$AH:$AH,MATCH($J1319,リスト!$AG:$AG,0)),"")</f>
        <v>JPN</v>
      </c>
      <c r="R1319" s="118" t="str">
        <f>IF($B1319="","",TEXT(RIGHT($E1319,6)*1000+COUNTIF($E$2:$E1319,$E1319),"000000000"))</f>
        <v>070207002</v>
      </c>
    </row>
    <row r="1320" spans="1:18" customFormat="1" x14ac:dyDescent="0.45">
      <c r="A1320" t="s">
        <v>658</v>
      </c>
      <c r="B1320">
        <v>1319</v>
      </c>
      <c r="C1320" t="s">
        <v>5855</v>
      </c>
      <c r="D1320" t="s">
        <v>5856</v>
      </c>
      <c r="E1320">
        <v>20060410</v>
      </c>
      <c r="F1320">
        <v>2</v>
      </c>
      <c r="G1320" t="s">
        <v>4984</v>
      </c>
      <c r="H1320" s="2" t="s">
        <v>7171</v>
      </c>
      <c r="I1320" t="s">
        <v>175</v>
      </c>
      <c r="J1320" t="s">
        <v>6497</v>
      </c>
      <c r="L1320">
        <f>IFERROR(INDEX(所属情報!$E:$E,MATCH(男子登録情報!A1320,所属情報!$A:$A,0)),"")</f>
        <v>492302</v>
      </c>
      <c r="M1320" t="str">
        <f t="shared" si="60"/>
        <v>森野　大輝 (2)</v>
      </c>
      <c r="N1320" t="str">
        <f t="shared" si="61"/>
        <v>ﾓﾘﾉ ﾀﾞｲｷ</v>
      </c>
      <c r="O1320" t="str">
        <f t="shared" si="62"/>
        <v>MORINO Daiki (06)</v>
      </c>
      <c r="P1320">
        <f>IFERROR(INDEX(リスト!$AE:$AE,MATCH($G1320,リスト!$AD:$AD,0)),"")</f>
        <v>49</v>
      </c>
      <c r="Q1320" t="str">
        <f>IFERROR(INDEX(リスト!$AH:$AH,MATCH($J1320,リスト!$AG:$AG,0)),"")</f>
        <v>JPN</v>
      </c>
      <c r="R1320" s="118" t="str">
        <f>IF($B1320="","",TEXT(RIGHT($E1320,6)*1000+COUNTIF($E$2:$E1320,$E1320),"000000000"))</f>
        <v>060410004</v>
      </c>
    </row>
    <row r="1321" spans="1:18" customFormat="1" x14ac:dyDescent="0.45">
      <c r="A1321" t="s">
        <v>658</v>
      </c>
      <c r="B1321">
        <v>1320</v>
      </c>
      <c r="C1321" t="s">
        <v>5857</v>
      </c>
      <c r="D1321" t="s">
        <v>5858</v>
      </c>
      <c r="E1321">
        <v>20060413</v>
      </c>
      <c r="F1321">
        <v>2</v>
      </c>
      <c r="G1321" t="s">
        <v>4984</v>
      </c>
      <c r="H1321" s="2" t="s">
        <v>59</v>
      </c>
      <c r="I1321" t="s">
        <v>65</v>
      </c>
      <c r="J1321" t="s">
        <v>6497</v>
      </c>
      <c r="L1321">
        <f>IFERROR(INDEX(所属情報!$E:$E,MATCH(男子登録情報!A1321,所属情報!$A:$A,0)),"")</f>
        <v>492302</v>
      </c>
      <c r="M1321" t="str">
        <f t="shared" si="60"/>
        <v>谷口　智哉 (2)</v>
      </c>
      <c r="N1321" t="str">
        <f t="shared" si="61"/>
        <v>ﾀﾆｸﾞﾁ ﾄﾓﾔ</v>
      </c>
      <c r="O1321" t="str">
        <f t="shared" si="62"/>
        <v>TANIGUCHI Tomoya (06)</v>
      </c>
      <c r="P1321">
        <f>IFERROR(INDEX(リスト!$AE:$AE,MATCH($G1321,リスト!$AD:$AD,0)),"")</f>
        <v>49</v>
      </c>
      <c r="Q1321" t="str">
        <f>IFERROR(INDEX(リスト!$AH:$AH,MATCH($J1321,リスト!$AG:$AG,0)),"")</f>
        <v>JPN</v>
      </c>
      <c r="R1321" s="118" t="str">
        <f>IF($B1321="","",TEXT(RIGHT($E1321,6)*1000+COUNTIF($E$2:$E1321,$E1321),"000000000"))</f>
        <v>060413004</v>
      </c>
    </row>
    <row r="1322" spans="1:18" customFormat="1" x14ac:dyDescent="0.45">
      <c r="A1322" t="s">
        <v>658</v>
      </c>
      <c r="B1322">
        <v>1321</v>
      </c>
      <c r="C1322" t="s">
        <v>5859</v>
      </c>
      <c r="D1322" t="s">
        <v>5860</v>
      </c>
      <c r="E1322">
        <v>20070124</v>
      </c>
      <c r="F1322">
        <v>2</v>
      </c>
      <c r="G1322" t="s">
        <v>4984</v>
      </c>
      <c r="H1322" s="2" t="s">
        <v>686</v>
      </c>
      <c r="I1322" t="s">
        <v>64</v>
      </c>
      <c r="J1322" t="s">
        <v>6497</v>
      </c>
      <c r="L1322">
        <f>IFERROR(INDEX(所属情報!$E:$E,MATCH(男子登録情報!A1322,所属情報!$A:$A,0)),"")</f>
        <v>492302</v>
      </c>
      <c r="M1322" t="str">
        <f t="shared" si="60"/>
        <v>天野　皓太 (2)</v>
      </c>
      <c r="N1322" t="str">
        <f t="shared" si="61"/>
        <v>ｱﾏﾉ ｺｳﾀ</v>
      </c>
      <c r="O1322" t="str">
        <f t="shared" si="62"/>
        <v>AMANO Kota (07)</v>
      </c>
      <c r="P1322">
        <f>IFERROR(INDEX(リスト!$AE:$AE,MATCH($G1322,リスト!$AD:$AD,0)),"")</f>
        <v>49</v>
      </c>
      <c r="Q1322" t="str">
        <f>IFERROR(INDEX(リスト!$AH:$AH,MATCH($J1322,リスト!$AG:$AG,0)),"")</f>
        <v>JPN</v>
      </c>
      <c r="R1322" s="118" t="str">
        <f>IF($B1322="","",TEXT(RIGHT($E1322,6)*1000+COUNTIF($E$2:$E1322,$E1322),"000000000"))</f>
        <v>070124001</v>
      </c>
    </row>
    <row r="1323" spans="1:18" customFormat="1" x14ac:dyDescent="0.45">
      <c r="A1323" t="s">
        <v>658</v>
      </c>
      <c r="B1323">
        <v>1322</v>
      </c>
      <c r="C1323" t="s">
        <v>5861</v>
      </c>
      <c r="D1323" t="s">
        <v>5862</v>
      </c>
      <c r="E1323">
        <v>20061107</v>
      </c>
      <c r="F1323">
        <v>2</v>
      </c>
      <c r="G1323" t="s">
        <v>4984</v>
      </c>
      <c r="H1323" s="2" t="s">
        <v>608</v>
      </c>
      <c r="I1323" t="s">
        <v>122</v>
      </c>
      <c r="J1323" t="s">
        <v>6497</v>
      </c>
      <c r="L1323">
        <f>IFERROR(INDEX(所属情報!$E:$E,MATCH(男子登録情報!A1323,所属情報!$A:$A,0)),"")</f>
        <v>492302</v>
      </c>
      <c r="M1323" t="str">
        <f t="shared" si="60"/>
        <v>米澤　佑真 (2)</v>
      </c>
      <c r="N1323" t="str">
        <f t="shared" si="61"/>
        <v>ﾖﾈｻﾞﾜ ﾕｳﾏ</v>
      </c>
      <c r="O1323" t="str">
        <f t="shared" si="62"/>
        <v>YONEZAWA Yuma (06)</v>
      </c>
      <c r="P1323">
        <f>IFERROR(INDEX(リスト!$AE:$AE,MATCH($G1323,リスト!$AD:$AD,0)),"")</f>
        <v>49</v>
      </c>
      <c r="Q1323" t="str">
        <f>IFERROR(INDEX(リスト!$AH:$AH,MATCH($J1323,リスト!$AG:$AG,0)),"")</f>
        <v>JPN</v>
      </c>
      <c r="R1323" s="118" t="str">
        <f>IF($B1323="","",TEXT(RIGHT($E1323,6)*1000+COUNTIF($E$2:$E1323,$E1323),"000000000"))</f>
        <v>061107004</v>
      </c>
    </row>
    <row r="1324" spans="1:18" customFormat="1" x14ac:dyDescent="0.45">
      <c r="A1324" t="s">
        <v>658</v>
      </c>
      <c r="B1324">
        <v>1323</v>
      </c>
      <c r="C1324" t="s">
        <v>5863</v>
      </c>
      <c r="D1324" t="s">
        <v>5864</v>
      </c>
      <c r="E1324">
        <v>20070319</v>
      </c>
      <c r="F1324">
        <v>2</v>
      </c>
      <c r="G1324" t="s">
        <v>4984</v>
      </c>
      <c r="H1324" s="2" t="s">
        <v>375</v>
      </c>
      <c r="I1324" t="s">
        <v>7172</v>
      </c>
      <c r="J1324" t="s">
        <v>6497</v>
      </c>
      <c r="L1324">
        <f>IFERROR(INDEX(所属情報!$E:$E,MATCH(男子登録情報!A1324,所属情報!$A:$A,0)),"")</f>
        <v>492302</v>
      </c>
      <c r="M1324" t="str">
        <f t="shared" si="60"/>
        <v>大川　徠玖 (2)</v>
      </c>
      <c r="N1324" t="str">
        <f t="shared" si="61"/>
        <v>ｵｵｶﾜ ﾗｲｸ</v>
      </c>
      <c r="O1324" t="str">
        <f t="shared" si="62"/>
        <v>OKAWA Raiku (07)</v>
      </c>
      <c r="P1324">
        <f>IFERROR(INDEX(リスト!$AE:$AE,MATCH($G1324,リスト!$AD:$AD,0)),"")</f>
        <v>49</v>
      </c>
      <c r="Q1324" t="str">
        <f>IFERROR(INDEX(リスト!$AH:$AH,MATCH($J1324,リスト!$AG:$AG,0)),"")</f>
        <v>JPN</v>
      </c>
      <c r="R1324" s="118" t="str">
        <f>IF($B1324="","",TEXT(RIGHT($E1324,6)*1000+COUNTIF($E$2:$E1324,$E1324),"000000000"))</f>
        <v>070319002</v>
      </c>
    </row>
    <row r="1325" spans="1:18" customFormat="1" x14ac:dyDescent="0.45">
      <c r="A1325" t="s">
        <v>658</v>
      </c>
      <c r="B1325">
        <v>1324</v>
      </c>
      <c r="C1325" t="s">
        <v>5865</v>
      </c>
      <c r="D1325" t="s">
        <v>5866</v>
      </c>
      <c r="E1325">
        <v>20061002</v>
      </c>
      <c r="F1325">
        <v>2</v>
      </c>
      <c r="G1325" t="s">
        <v>4982</v>
      </c>
      <c r="H1325" s="2" t="s">
        <v>7173</v>
      </c>
      <c r="I1325" t="s">
        <v>129</v>
      </c>
      <c r="J1325" t="s">
        <v>6497</v>
      </c>
      <c r="L1325">
        <f>IFERROR(INDEX(所属情報!$E:$E,MATCH(男子登録情報!A1325,所属情報!$A:$A,0)),"")</f>
        <v>492302</v>
      </c>
      <c r="M1325" t="str">
        <f t="shared" si="60"/>
        <v>木曽尾　光星 (2)</v>
      </c>
      <c r="N1325" t="str">
        <f t="shared" si="61"/>
        <v>ｷｿｵ ｺｳｾｲ</v>
      </c>
      <c r="O1325" t="str">
        <f t="shared" si="62"/>
        <v>KISOO Kosei (06)</v>
      </c>
      <c r="P1325">
        <f>IFERROR(INDEX(リスト!$AE:$AE,MATCH($G1325,リスト!$AD:$AD,0)),"")</f>
        <v>26</v>
      </c>
      <c r="Q1325" t="str">
        <f>IFERROR(INDEX(リスト!$AH:$AH,MATCH($J1325,リスト!$AG:$AG,0)),"")</f>
        <v>JPN</v>
      </c>
      <c r="R1325" s="118" t="str">
        <f>IF($B1325="","",TEXT(RIGHT($E1325,6)*1000+COUNTIF($E$2:$E1325,$E1325),"000000000"))</f>
        <v>061002003</v>
      </c>
    </row>
    <row r="1326" spans="1:18" customFormat="1" x14ac:dyDescent="0.45">
      <c r="A1326" t="s">
        <v>658</v>
      </c>
      <c r="B1326">
        <v>1325</v>
      </c>
      <c r="C1326" t="s">
        <v>5867</v>
      </c>
      <c r="D1326" t="s">
        <v>5868</v>
      </c>
      <c r="E1326">
        <v>20070203</v>
      </c>
      <c r="F1326">
        <v>2</v>
      </c>
      <c r="G1326" t="s">
        <v>4979</v>
      </c>
      <c r="H1326" s="2" t="s">
        <v>395</v>
      </c>
      <c r="I1326" t="s">
        <v>7174</v>
      </c>
      <c r="J1326" t="s">
        <v>6497</v>
      </c>
      <c r="L1326">
        <f>IFERROR(INDEX(所属情報!$E:$E,MATCH(男子登録情報!A1326,所属情報!$A:$A,0)),"")</f>
        <v>492302</v>
      </c>
      <c r="M1326" t="str">
        <f t="shared" si="60"/>
        <v>原　駿翔 (2)</v>
      </c>
      <c r="N1326" t="str">
        <f t="shared" si="61"/>
        <v>ﾊﾗ ｼｭﾝﾄ</v>
      </c>
      <c r="O1326" t="str">
        <f t="shared" si="62"/>
        <v>HARA Syunto (07)</v>
      </c>
      <c r="P1326">
        <f>IFERROR(INDEX(リスト!$AE:$AE,MATCH($G1326,リスト!$AD:$AD,0)),"")</f>
        <v>29</v>
      </c>
      <c r="Q1326" t="str">
        <f>IFERROR(INDEX(リスト!$AH:$AH,MATCH($J1326,リスト!$AG:$AG,0)),"")</f>
        <v>JPN</v>
      </c>
      <c r="R1326" s="118" t="str">
        <f>IF($B1326="","",TEXT(RIGHT($E1326,6)*1000+COUNTIF($E$2:$E1326,$E1326),"000000000"))</f>
        <v>070203001</v>
      </c>
    </row>
    <row r="1327" spans="1:18" customFormat="1" x14ac:dyDescent="0.45">
      <c r="A1327" t="s">
        <v>658</v>
      </c>
      <c r="B1327">
        <v>1326</v>
      </c>
      <c r="C1327" t="s">
        <v>5869</v>
      </c>
      <c r="D1327" t="s">
        <v>5870</v>
      </c>
      <c r="E1327">
        <v>20060918</v>
      </c>
      <c r="F1327">
        <v>2</v>
      </c>
      <c r="G1327" t="s">
        <v>4975</v>
      </c>
      <c r="H1327" s="2" t="s">
        <v>395</v>
      </c>
      <c r="I1327" t="s">
        <v>691</v>
      </c>
      <c r="J1327" t="s">
        <v>6497</v>
      </c>
      <c r="L1327">
        <f>IFERROR(INDEX(所属情報!$E:$E,MATCH(男子登録情報!A1327,所属情報!$A:$A,0)),"")</f>
        <v>492302</v>
      </c>
      <c r="M1327" t="str">
        <f t="shared" si="60"/>
        <v>原　伶泉矢 (2)</v>
      </c>
      <c r="N1327" t="str">
        <f t="shared" si="61"/>
        <v>ﾊﾗ ﾚｲﾔ</v>
      </c>
      <c r="O1327" t="str">
        <f t="shared" si="62"/>
        <v>HARA Reiya (06)</v>
      </c>
      <c r="P1327">
        <f>IFERROR(INDEX(リスト!$AE:$AE,MATCH($G1327,リスト!$AD:$AD,0)),"")</f>
        <v>28</v>
      </c>
      <c r="Q1327" t="str">
        <f>IFERROR(INDEX(リスト!$AH:$AH,MATCH($J1327,リスト!$AG:$AG,0)),"")</f>
        <v>JPN</v>
      </c>
      <c r="R1327" s="118" t="str">
        <f>IF($B1327="","",TEXT(RIGHT($E1327,6)*1000+COUNTIF($E$2:$E1327,$E1327),"000000000"))</f>
        <v>060918004</v>
      </c>
    </row>
    <row r="1328" spans="1:18" customFormat="1" x14ac:dyDescent="0.45">
      <c r="A1328" t="s">
        <v>658</v>
      </c>
      <c r="B1328">
        <v>1327</v>
      </c>
      <c r="C1328" t="s">
        <v>5871</v>
      </c>
      <c r="D1328" t="s">
        <v>5872</v>
      </c>
      <c r="E1328">
        <v>20061014</v>
      </c>
      <c r="F1328">
        <v>2</v>
      </c>
      <c r="G1328" t="s">
        <v>4984</v>
      </c>
      <c r="H1328" s="2" t="s">
        <v>196</v>
      </c>
      <c r="I1328" t="s">
        <v>7175</v>
      </c>
      <c r="J1328" t="s">
        <v>6497</v>
      </c>
      <c r="L1328">
        <f>IFERROR(INDEX(所属情報!$E:$E,MATCH(男子登録情報!A1328,所属情報!$A:$A,0)),"")</f>
        <v>492302</v>
      </c>
      <c r="M1328" t="str">
        <f t="shared" si="60"/>
        <v>山中　梛斗 (2)</v>
      </c>
      <c r="N1328" t="str">
        <f t="shared" si="61"/>
        <v>ﾔﾏﾅｶ ﾅｷﾞﾄ</v>
      </c>
      <c r="O1328" t="str">
        <f t="shared" si="62"/>
        <v>YAMANAKA Nagito (06)</v>
      </c>
      <c r="P1328">
        <f>IFERROR(INDEX(リスト!$AE:$AE,MATCH($G1328,リスト!$AD:$AD,0)),"")</f>
        <v>49</v>
      </c>
      <c r="Q1328" t="str">
        <f>IFERROR(INDEX(リスト!$AH:$AH,MATCH($J1328,リスト!$AG:$AG,0)),"")</f>
        <v>JPN</v>
      </c>
      <c r="R1328" s="118" t="str">
        <f>IF($B1328="","",TEXT(RIGHT($E1328,6)*1000+COUNTIF($E$2:$E1328,$E1328),"000000000"))</f>
        <v>061014001</v>
      </c>
    </row>
    <row r="1329" spans="1:18" customFormat="1" x14ac:dyDescent="0.45">
      <c r="A1329" t="s">
        <v>523</v>
      </c>
      <c r="B1329">
        <v>1328</v>
      </c>
      <c r="C1329" t="s">
        <v>528</v>
      </c>
      <c r="D1329" t="s">
        <v>529</v>
      </c>
      <c r="E1329">
        <v>19991026</v>
      </c>
      <c r="F1329" t="s">
        <v>2865</v>
      </c>
      <c r="G1329" t="s">
        <v>5200</v>
      </c>
      <c r="H1329" s="2" t="s">
        <v>120</v>
      </c>
      <c r="I1329" t="s">
        <v>69</v>
      </c>
      <c r="J1329" t="s">
        <v>6497</v>
      </c>
      <c r="L1329">
        <f>IFERROR(INDEX(所属情報!$E:$E,MATCH(男子登録情報!A1329,所属情報!$A:$A,0)),"")</f>
        <v>490054</v>
      </c>
      <c r="M1329" t="str">
        <f t="shared" si="60"/>
        <v>佐藤　勇斗 (D2)</v>
      </c>
      <c r="N1329" t="str">
        <f t="shared" si="61"/>
        <v>ｻﾄｳ ﾊﾔﾄ</v>
      </c>
      <c r="O1329" t="str">
        <f t="shared" si="62"/>
        <v>SATO Hayato (99)</v>
      </c>
      <c r="P1329">
        <f>IFERROR(INDEX(リスト!$AE:$AE,MATCH($G1329,リスト!$AD:$AD,0)),"")</f>
        <v>13</v>
      </c>
      <c r="Q1329" t="str">
        <f>IFERROR(INDEX(リスト!$AH:$AH,MATCH($J1329,リスト!$AG:$AG,0)),"")</f>
        <v>JPN</v>
      </c>
      <c r="R1329" s="118" t="str">
        <f>IF($B1329="","",TEXT(RIGHT($E1329,6)*1000+COUNTIF($E$2:$E1329,$E1329),"000000000"))</f>
        <v>991026001</v>
      </c>
    </row>
    <row r="1330" spans="1:18" customFormat="1" x14ac:dyDescent="0.45">
      <c r="A1330" t="s">
        <v>523</v>
      </c>
      <c r="B1330">
        <v>1329</v>
      </c>
      <c r="C1330" t="s">
        <v>530</v>
      </c>
      <c r="D1330" t="s">
        <v>531</v>
      </c>
      <c r="E1330">
        <v>20010320</v>
      </c>
      <c r="F1330" t="s">
        <v>2865</v>
      </c>
      <c r="G1330" t="s">
        <v>4982</v>
      </c>
      <c r="H1330" s="2" t="s">
        <v>193</v>
      </c>
      <c r="I1330" t="s">
        <v>310</v>
      </c>
      <c r="J1330" t="s">
        <v>6497</v>
      </c>
      <c r="L1330">
        <f>IFERROR(INDEX(所属情報!$E:$E,MATCH(男子登録情報!A1330,所属情報!$A:$A,0)),"")</f>
        <v>490054</v>
      </c>
      <c r="M1330" t="str">
        <f t="shared" si="60"/>
        <v>山崎　大毅 (D2)</v>
      </c>
      <c r="N1330" t="str">
        <f t="shared" si="61"/>
        <v>ﾔﾏｻﾞｷ ﾀｲｷ</v>
      </c>
      <c r="O1330" t="str">
        <f t="shared" si="62"/>
        <v>YAMAZAKI Taiki (01)</v>
      </c>
      <c r="P1330">
        <f>IFERROR(INDEX(リスト!$AE:$AE,MATCH($G1330,リスト!$AD:$AD,0)),"")</f>
        <v>26</v>
      </c>
      <c r="Q1330" t="str">
        <f>IFERROR(INDEX(リスト!$AH:$AH,MATCH($J1330,リスト!$AG:$AG,0)),"")</f>
        <v>JPN</v>
      </c>
      <c r="R1330" s="118" t="str">
        <f>IF($B1330="","",TEXT(RIGHT($E1330,6)*1000+COUNTIF($E$2:$E1330,$E1330),"000000000"))</f>
        <v>010320001</v>
      </c>
    </row>
    <row r="1331" spans="1:18" customFormat="1" x14ac:dyDescent="0.45">
      <c r="A1331" t="s">
        <v>523</v>
      </c>
      <c r="B1331">
        <v>1330</v>
      </c>
      <c r="C1331" t="s">
        <v>761</v>
      </c>
      <c r="D1331" t="s">
        <v>762</v>
      </c>
      <c r="E1331">
        <v>20030112</v>
      </c>
      <c r="F1331" t="s">
        <v>381</v>
      </c>
      <c r="G1331" t="s">
        <v>4975</v>
      </c>
      <c r="H1331" s="2" t="s">
        <v>526</v>
      </c>
      <c r="I1331" t="s">
        <v>177</v>
      </c>
      <c r="J1331" t="s">
        <v>6497</v>
      </c>
      <c r="L1331">
        <f>IFERROR(INDEX(所属情報!$E:$E,MATCH(男子登録情報!A1331,所属情報!$A:$A,0)),"")</f>
        <v>490054</v>
      </c>
      <c r="M1331" t="str">
        <f t="shared" si="60"/>
        <v>谷垣　幹 (M2)</v>
      </c>
      <c r="N1331" t="str">
        <f t="shared" si="61"/>
        <v>ﾀﾆｶﾞｷ ﾂﾖｼ</v>
      </c>
      <c r="O1331" t="str">
        <f t="shared" si="62"/>
        <v>TANIGAKI Tsuyoshi (03)</v>
      </c>
      <c r="P1331">
        <f>IFERROR(INDEX(リスト!$AE:$AE,MATCH($G1331,リスト!$AD:$AD,0)),"")</f>
        <v>28</v>
      </c>
      <c r="Q1331" t="str">
        <f>IFERROR(INDEX(リスト!$AH:$AH,MATCH($J1331,リスト!$AG:$AG,0)),"")</f>
        <v>JPN</v>
      </c>
      <c r="R1331" s="118" t="str">
        <f>IF($B1331="","",TEXT(RIGHT($E1331,6)*1000+COUNTIF($E$2:$E1331,$E1331),"000000000"))</f>
        <v>030112001</v>
      </c>
    </row>
    <row r="1332" spans="1:18" customFormat="1" x14ac:dyDescent="0.45">
      <c r="A1332" t="s">
        <v>523</v>
      </c>
      <c r="B1332">
        <v>1331</v>
      </c>
      <c r="C1332" t="s">
        <v>764</v>
      </c>
      <c r="D1332" t="s">
        <v>765</v>
      </c>
      <c r="E1332">
        <v>20010603</v>
      </c>
      <c r="F1332" t="s">
        <v>381</v>
      </c>
      <c r="G1332" t="s">
        <v>4975</v>
      </c>
      <c r="H1332" s="2" t="s">
        <v>766</v>
      </c>
      <c r="I1332" t="s">
        <v>32</v>
      </c>
      <c r="J1332" t="s">
        <v>6497</v>
      </c>
      <c r="L1332">
        <f>IFERROR(INDEX(所属情報!$E:$E,MATCH(男子登録情報!A1332,所属情報!$A:$A,0)),"")</f>
        <v>490054</v>
      </c>
      <c r="M1332" t="str">
        <f t="shared" si="60"/>
        <v>角川　裕哉 (M2)</v>
      </c>
      <c r="N1332" t="str">
        <f t="shared" si="61"/>
        <v>ｶﾄﾞｶﾜ ﾕｳﾔ</v>
      </c>
      <c r="O1332" t="str">
        <f t="shared" si="62"/>
        <v>KADOKAWA Yuya (01)</v>
      </c>
      <c r="P1332">
        <f>IFERROR(INDEX(リスト!$AE:$AE,MATCH($G1332,リスト!$AD:$AD,0)),"")</f>
        <v>28</v>
      </c>
      <c r="Q1332" t="str">
        <f>IFERROR(INDEX(リスト!$AH:$AH,MATCH($J1332,リスト!$AG:$AG,0)),"")</f>
        <v>JPN</v>
      </c>
      <c r="R1332" s="118" t="str">
        <f>IF($B1332="","",TEXT(RIGHT($E1332,6)*1000+COUNTIF($E$2:$E1332,$E1332),"000000000"))</f>
        <v>010603001</v>
      </c>
    </row>
    <row r="1333" spans="1:18" customFormat="1" x14ac:dyDescent="0.45">
      <c r="A1333" t="s">
        <v>523</v>
      </c>
      <c r="B1333">
        <v>1332</v>
      </c>
      <c r="C1333" t="s">
        <v>674</v>
      </c>
      <c r="D1333" t="s">
        <v>675</v>
      </c>
      <c r="E1333">
        <v>20021104</v>
      </c>
      <c r="F1333" t="s">
        <v>381</v>
      </c>
      <c r="G1333" t="s">
        <v>4975</v>
      </c>
      <c r="H1333" s="2" t="s">
        <v>676</v>
      </c>
      <c r="I1333" t="s">
        <v>171</v>
      </c>
      <c r="J1333" t="s">
        <v>6497</v>
      </c>
      <c r="L1333">
        <f>IFERROR(INDEX(所属情報!$E:$E,MATCH(男子登録情報!A1333,所属情報!$A:$A,0)),"")</f>
        <v>490054</v>
      </c>
      <c r="M1333" t="str">
        <f t="shared" si="60"/>
        <v>木子　雄斗 (M2)</v>
      </c>
      <c r="N1333" t="str">
        <f t="shared" si="61"/>
        <v>ｷｺﾞ ﾕｳﾄ</v>
      </c>
      <c r="O1333" t="str">
        <f t="shared" si="62"/>
        <v>KIGO Yuto (02)</v>
      </c>
      <c r="P1333">
        <f>IFERROR(INDEX(リスト!$AE:$AE,MATCH($G1333,リスト!$AD:$AD,0)),"")</f>
        <v>28</v>
      </c>
      <c r="Q1333" t="str">
        <f>IFERROR(INDEX(リスト!$AH:$AH,MATCH($J1333,リスト!$AG:$AG,0)),"")</f>
        <v>JPN</v>
      </c>
      <c r="R1333" s="118" t="str">
        <f>IF($B1333="","",TEXT(RIGHT($E1333,6)*1000+COUNTIF($E$2:$E1333,$E1333),"000000000"))</f>
        <v>021104001</v>
      </c>
    </row>
    <row r="1334" spans="1:18" customFormat="1" x14ac:dyDescent="0.45">
      <c r="A1334" t="s">
        <v>523</v>
      </c>
      <c r="B1334">
        <v>1333</v>
      </c>
      <c r="C1334" t="s">
        <v>5873</v>
      </c>
      <c r="D1334" t="s">
        <v>5874</v>
      </c>
      <c r="E1334">
        <v>20030420</v>
      </c>
      <c r="F1334" t="s">
        <v>140</v>
      </c>
      <c r="G1334" t="s">
        <v>4975</v>
      </c>
      <c r="H1334" s="2" t="s">
        <v>7176</v>
      </c>
      <c r="I1334" t="s">
        <v>7177</v>
      </c>
      <c r="J1334" t="s">
        <v>6564</v>
      </c>
      <c r="L1334">
        <f>IFERROR(INDEX(所属情報!$E:$E,MATCH(男子登録情報!A1334,所属情報!$A:$A,0)),"")</f>
        <v>490054</v>
      </c>
      <c r="M1334" t="str">
        <f t="shared" si="60"/>
        <v>アレン　ロイドダグラス (M1)</v>
      </c>
      <c r="N1334" t="str">
        <f t="shared" si="61"/>
        <v>ｱﾚﾝ ﾛｲﾄﾞﾀﾞｸﾞﾗｽ</v>
      </c>
      <c r="O1334" t="str">
        <f t="shared" si="62"/>
        <v>ALLEN Lloyddouglas (03)</v>
      </c>
      <c r="P1334">
        <f>IFERROR(INDEX(リスト!$AE:$AE,MATCH($G1334,リスト!$AD:$AD,0)),"")</f>
        <v>28</v>
      </c>
      <c r="Q1334" t="str">
        <f>IFERROR(INDEX(リスト!$AH:$AH,MATCH($J1334,リスト!$AG:$AG,0)),"")</f>
        <v>AUS</v>
      </c>
      <c r="R1334" s="118" t="str">
        <f>IF($B1334="","",TEXT(RIGHT($E1334,6)*1000+COUNTIF($E$2:$E1334,$E1334),"000000000"))</f>
        <v>030420001</v>
      </c>
    </row>
    <row r="1335" spans="1:18" customFormat="1" x14ac:dyDescent="0.45">
      <c r="A1335" t="s">
        <v>523</v>
      </c>
      <c r="B1335">
        <v>1334</v>
      </c>
      <c r="C1335" t="s">
        <v>1736</v>
      </c>
      <c r="D1335" t="s">
        <v>1737</v>
      </c>
      <c r="E1335">
        <v>20040125</v>
      </c>
      <c r="F1335" t="s">
        <v>140</v>
      </c>
      <c r="G1335" t="s">
        <v>4975</v>
      </c>
      <c r="H1335" s="2" t="s">
        <v>534</v>
      </c>
      <c r="I1335" t="s">
        <v>201</v>
      </c>
      <c r="J1335" t="s">
        <v>6497</v>
      </c>
      <c r="L1335">
        <f>IFERROR(INDEX(所属情報!$E:$E,MATCH(男子登録情報!A1335,所属情報!$A:$A,0)),"")</f>
        <v>490054</v>
      </c>
      <c r="M1335" t="str">
        <f t="shared" si="60"/>
        <v>宮田　晴人 (M1)</v>
      </c>
      <c r="N1335" t="str">
        <f t="shared" si="61"/>
        <v>ﾐﾔﾀ ﾊﾙﾄ</v>
      </c>
      <c r="O1335" t="str">
        <f t="shared" si="62"/>
        <v>MIYATA Haruto (04)</v>
      </c>
      <c r="P1335">
        <f>IFERROR(INDEX(リスト!$AE:$AE,MATCH($G1335,リスト!$AD:$AD,0)),"")</f>
        <v>28</v>
      </c>
      <c r="Q1335" t="str">
        <f>IFERROR(INDEX(リスト!$AH:$AH,MATCH($J1335,リスト!$AG:$AG,0)),"")</f>
        <v>JPN</v>
      </c>
      <c r="R1335" s="118" t="str">
        <f>IF($B1335="","",TEXT(RIGHT($E1335,6)*1000+COUNTIF($E$2:$E1335,$E1335),"000000000"))</f>
        <v>040125001</v>
      </c>
    </row>
    <row r="1336" spans="1:18" customFormat="1" x14ac:dyDescent="0.45">
      <c r="A1336" t="s">
        <v>523</v>
      </c>
      <c r="B1336">
        <v>1335</v>
      </c>
      <c r="C1336" t="s">
        <v>1738</v>
      </c>
      <c r="D1336" t="s">
        <v>1739</v>
      </c>
      <c r="E1336">
        <v>20020704</v>
      </c>
      <c r="F1336" t="s">
        <v>140</v>
      </c>
      <c r="G1336" t="s">
        <v>4975</v>
      </c>
      <c r="H1336" s="2" t="s">
        <v>1740</v>
      </c>
      <c r="I1336" t="s">
        <v>71</v>
      </c>
      <c r="J1336" t="s">
        <v>6497</v>
      </c>
      <c r="L1336">
        <f>IFERROR(INDEX(所属情報!$E:$E,MATCH(男子登録情報!A1336,所属情報!$A:$A,0)),"")</f>
        <v>490054</v>
      </c>
      <c r="M1336" t="str">
        <f t="shared" si="60"/>
        <v>則岡　颯太 (M1)</v>
      </c>
      <c r="N1336" t="str">
        <f t="shared" si="61"/>
        <v>ﾉﾘｵｶ ｿｳﾀ</v>
      </c>
      <c r="O1336" t="str">
        <f t="shared" si="62"/>
        <v>NORIOKA Sota (02)</v>
      </c>
      <c r="P1336">
        <f>IFERROR(INDEX(リスト!$AE:$AE,MATCH($G1336,リスト!$AD:$AD,0)),"")</f>
        <v>28</v>
      </c>
      <c r="Q1336" t="str">
        <f>IFERROR(INDEX(リスト!$AH:$AH,MATCH($J1336,リスト!$AG:$AG,0)),"")</f>
        <v>JPN</v>
      </c>
      <c r="R1336" s="118" t="str">
        <f>IF($B1336="","",TEXT(RIGHT($E1336,6)*1000+COUNTIF($E$2:$E1336,$E1336),"000000000"))</f>
        <v>020704001</v>
      </c>
    </row>
    <row r="1337" spans="1:18" customFormat="1" x14ac:dyDescent="0.45">
      <c r="A1337" t="s">
        <v>523</v>
      </c>
      <c r="B1337">
        <v>1336</v>
      </c>
      <c r="C1337" t="s">
        <v>1741</v>
      </c>
      <c r="D1337" t="s">
        <v>1742</v>
      </c>
      <c r="E1337">
        <v>20020722</v>
      </c>
      <c r="F1337" t="s">
        <v>140</v>
      </c>
      <c r="G1337" t="s">
        <v>4976</v>
      </c>
      <c r="H1337" s="2" t="s">
        <v>168</v>
      </c>
      <c r="I1337" t="s">
        <v>370</v>
      </c>
      <c r="J1337" t="s">
        <v>6497</v>
      </c>
      <c r="L1337">
        <f>IFERROR(INDEX(所属情報!$E:$E,MATCH(男子登録情報!A1337,所属情報!$A:$A,0)),"")</f>
        <v>490054</v>
      </c>
      <c r="M1337" t="str">
        <f t="shared" si="60"/>
        <v>増田　圭紀 (M1)</v>
      </c>
      <c r="N1337" t="str">
        <f t="shared" si="61"/>
        <v>ﾏｽﾀﾞ ﾖｼｷ</v>
      </c>
      <c r="O1337" t="str">
        <f t="shared" si="62"/>
        <v>MASUDA Yoshiki (02)</v>
      </c>
      <c r="P1337">
        <f>IFERROR(INDEX(リスト!$AE:$AE,MATCH($G1337,リスト!$AD:$AD,0)),"")</f>
        <v>27</v>
      </c>
      <c r="Q1337" t="str">
        <f>IFERROR(INDEX(リスト!$AH:$AH,MATCH($J1337,リスト!$AG:$AG,0)),"")</f>
        <v>JPN</v>
      </c>
      <c r="R1337" s="118" t="str">
        <f>IF($B1337="","",TEXT(RIGHT($E1337,6)*1000+COUNTIF($E$2:$E1337,$E1337),"000000000"))</f>
        <v>020722001</v>
      </c>
    </row>
    <row r="1338" spans="1:18" customFormat="1" x14ac:dyDescent="0.45">
      <c r="A1338" t="s">
        <v>523</v>
      </c>
      <c r="B1338">
        <v>1337</v>
      </c>
      <c r="C1338" t="s">
        <v>1743</v>
      </c>
      <c r="D1338" t="s">
        <v>1744</v>
      </c>
      <c r="E1338">
        <v>20020910</v>
      </c>
      <c r="F1338" t="s">
        <v>140</v>
      </c>
      <c r="G1338" t="s">
        <v>4975</v>
      </c>
      <c r="H1338" s="2" t="s">
        <v>669</v>
      </c>
      <c r="I1338" t="s">
        <v>173</v>
      </c>
      <c r="J1338" t="s">
        <v>6497</v>
      </c>
      <c r="L1338">
        <f>IFERROR(INDEX(所属情報!$E:$E,MATCH(男子登録情報!A1338,所属情報!$A:$A,0)),"")</f>
        <v>490054</v>
      </c>
      <c r="M1338" t="str">
        <f t="shared" si="60"/>
        <v>平尾　瑛 (M1)</v>
      </c>
      <c r="N1338" t="str">
        <f t="shared" si="61"/>
        <v>ﾋﾗｵ ｱｷﾗ</v>
      </c>
      <c r="O1338" t="str">
        <f t="shared" si="62"/>
        <v>HIRAO Akira (02)</v>
      </c>
      <c r="P1338">
        <f>IFERROR(INDEX(リスト!$AE:$AE,MATCH($G1338,リスト!$AD:$AD,0)),"")</f>
        <v>28</v>
      </c>
      <c r="Q1338" t="str">
        <f>IFERROR(INDEX(リスト!$AH:$AH,MATCH($J1338,リスト!$AG:$AG,0)),"")</f>
        <v>JPN</v>
      </c>
      <c r="R1338" s="118" t="str">
        <f>IF($B1338="","",TEXT(RIGHT($E1338,6)*1000+COUNTIF($E$2:$E1338,$E1338),"000000000"))</f>
        <v>020910001</v>
      </c>
    </row>
    <row r="1339" spans="1:18" customFormat="1" x14ac:dyDescent="0.45">
      <c r="A1339" t="s">
        <v>523</v>
      </c>
      <c r="B1339">
        <v>1338</v>
      </c>
      <c r="C1339" t="s">
        <v>1745</v>
      </c>
      <c r="D1339" t="s">
        <v>1746</v>
      </c>
      <c r="E1339">
        <v>20030724</v>
      </c>
      <c r="F1339" t="s">
        <v>140</v>
      </c>
      <c r="G1339" t="s">
        <v>4975</v>
      </c>
      <c r="H1339" s="2" t="s">
        <v>240</v>
      </c>
      <c r="I1339" t="s">
        <v>262</v>
      </c>
      <c r="J1339" t="s">
        <v>6497</v>
      </c>
      <c r="L1339">
        <f>IFERROR(INDEX(所属情報!$E:$E,MATCH(男子登録情報!A1339,所属情報!$A:$A,0)),"")</f>
        <v>490054</v>
      </c>
      <c r="M1339" t="str">
        <f t="shared" si="60"/>
        <v>平井　康士朗 (M1)</v>
      </c>
      <c r="N1339" t="str">
        <f t="shared" si="61"/>
        <v>ﾋﾗｲ ｺｳｼﾛｳ</v>
      </c>
      <c r="O1339" t="str">
        <f t="shared" si="62"/>
        <v>HIRAI Koshiro (03)</v>
      </c>
      <c r="P1339">
        <f>IFERROR(INDEX(リスト!$AE:$AE,MATCH($G1339,リスト!$AD:$AD,0)),"")</f>
        <v>28</v>
      </c>
      <c r="Q1339" t="str">
        <f>IFERROR(INDEX(リスト!$AH:$AH,MATCH($J1339,リスト!$AG:$AG,0)),"")</f>
        <v>JPN</v>
      </c>
      <c r="R1339" s="118" t="str">
        <f>IF($B1339="","",TEXT(RIGHT($E1339,6)*1000+COUNTIF($E$2:$E1339,$E1339),"000000000"))</f>
        <v>030724001</v>
      </c>
    </row>
    <row r="1340" spans="1:18" customFormat="1" x14ac:dyDescent="0.45">
      <c r="A1340" t="s">
        <v>523</v>
      </c>
      <c r="B1340">
        <v>1339</v>
      </c>
      <c r="C1340" t="s">
        <v>1747</v>
      </c>
      <c r="D1340" t="s">
        <v>1748</v>
      </c>
      <c r="E1340">
        <v>20040205</v>
      </c>
      <c r="F1340" t="s">
        <v>140</v>
      </c>
      <c r="G1340" t="s">
        <v>4975</v>
      </c>
      <c r="H1340" s="2" t="s">
        <v>313</v>
      </c>
      <c r="I1340" t="s">
        <v>270</v>
      </c>
      <c r="J1340" t="s">
        <v>6497</v>
      </c>
      <c r="L1340">
        <f>IFERROR(INDEX(所属情報!$E:$E,MATCH(男子登録情報!A1340,所属情報!$A:$A,0)),"")</f>
        <v>490054</v>
      </c>
      <c r="M1340" t="str">
        <f t="shared" si="60"/>
        <v>新谷　浩生 (M1)</v>
      </c>
      <c r="N1340" t="str">
        <f t="shared" si="61"/>
        <v>ｼﾝﾀﾆ ﾋﾛｷ</v>
      </c>
      <c r="O1340" t="str">
        <f t="shared" si="62"/>
        <v>SHINTANI Hiroki (04)</v>
      </c>
      <c r="P1340">
        <f>IFERROR(INDEX(リスト!$AE:$AE,MATCH($G1340,リスト!$AD:$AD,0)),"")</f>
        <v>28</v>
      </c>
      <c r="Q1340" t="str">
        <f>IFERROR(INDEX(リスト!$AH:$AH,MATCH($J1340,リスト!$AG:$AG,0)),"")</f>
        <v>JPN</v>
      </c>
      <c r="R1340" s="118" t="str">
        <f>IF($B1340="","",TEXT(RIGHT($E1340,6)*1000+COUNTIF($E$2:$E1340,$E1340),"000000000"))</f>
        <v>040205001</v>
      </c>
    </row>
    <row r="1341" spans="1:18" customFormat="1" x14ac:dyDescent="0.45">
      <c r="A1341" t="s">
        <v>523</v>
      </c>
      <c r="B1341">
        <v>1340</v>
      </c>
      <c r="C1341" t="s">
        <v>1411</v>
      </c>
      <c r="D1341" t="s">
        <v>1412</v>
      </c>
      <c r="E1341">
        <v>20030614</v>
      </c>
      <c r="F1341" t="s">
        <v>140</v>
      </c>
      <c r="G1341" t="s">
        <v>4977</v>
      </c>
      <c r="H1341" s="2" t="s">
        <v>1413</v>
      </c>
      <c r="I1341" t="s">
        <v>337</v>
      </c>
      <c r="J1341" t="s">
        <v>6497</v>
      </c>
      <c r="L1341">
        <f>IFERROR(INDEX(所属情報!$E:$E,MATCH(男子登録情報!A1341,所属情報!$A:$A,0)),"")</f>
        <v>490054</v>
      </c>
      <c r="M1341" t="str">
        <f t="shared" si="60"/>
        <v>末盛　巧 (M1)</v>
      </c>
      <c r="N1341" t="str">
        <f t="shared" si="61"/>
        <v>ｽｴﾓﾘ ﾀｸ</v>
      </c>
      <c r="O1341" t="str">
        <f t="shared" si="62"/>
        <v>SUEMORI Taku (03)</v>
      </c>
      <c r="P1341">
        <f>IFERROR(INDEX(リスト!$AE:$AE,MATCH($G1341,リスト!$AD:$AD,0)),"")</f>
        <v>34</v>
      </c>
      <c r="Q1341" t="str">
        <f>IFERROR(INDEX(リスト!$AH:$AH,MATCH($J1341,リスト!$AG:$AG,0)),"")</f>
        <v>JPN</v>
      </c>
      <c r="R1341" s="118" t="str">
        <f>IF($B1341="","",TEXT(RIGHT($E1341,6)*1000+COUNTIF($E$2:$E1341,$E1341),"000000000"))</f>
        <v>030614001</v>
      </c>
    </row>
    <row r="1342" spans="1:18" customFormat="1" x14ac:dyDescent="0.45">
      <c r="A1342" t="s">
        <v>523</v>
      </c>
      <c r="B1342">
        <v>1341</v>
      </c>
      <c r="C1342" t="s">
        <v>2426</v>
      </c>
      <c r="D1342" t="s">
        <v>2427</v>
      </c>
      <c r="E1342">
        <v>20040528</v>
      </c>
      <c r="F1342">
        <v>4</v>
      </c>
      <c r="G1342" t="s">
        <v>4975</v>
      </c>
      <c r="H1342" s="2" t="s">
        <v>1334</v>
      </c>
      <c r="I1342" t="s">
        <v>564</v>
      </c>
      <c r="J1342" t="s">
        <v>6497</v>
      </c>
      <c r="L1342">
        <f>IFERROR(INDEX(所属情報!$E:$E,MATCH(男子登録情報!A1342,所属情報!$A:$A,0)),"")</f>
        <v>490054</v>
      </c>
      <c r="M1342" t="str">
        <f t="shared" si="60"/>
        <v>柴　吹 (4)</v>
      </c>
      <c r="N1342" t="str">
        <f t="shared" si="61"/>
        <v>ｼﾊﾞ ｲﾌﾞｷ</v>
      </c>
      <c r="O1342" t="str">
        <f t="shared" si="62"/>
        <v>SHIBA Ibuki (04)</v>
      </c>
      <c r="P1342">
        <f>IFERROR(INDEX(リスト!$AE:$AE,MATCH($G1342,リスト!$AD:$AD,0)),"")</f>
        <v>28</v>
      </c>
      <c r="Q1342" t="str">
        <f>IFERROR(INDEX(リスト!$AH:$AH,MATCH($J1342,リスト!$AG:$AG,0)),"")</f>
        <v>JPN</v>
      </c>
      <c r="R1342" s="118" t="str">
        <f>IF($B1342="","",TEXT(RIGHT($E1342,6)*1000+COUNTIF($E$2:$E1342,$E1342),"000000000"))</f>
        <v>040528001</v>
      </c>
    </row>
    <row r="1343" spans="1:18" customFormat="1" x14ac:dyDescent="0.45">
      <c r="A1343" t="s">
        <v>523</v>
      </c>
      <c r="B1343">
        <v>1342</v>
      </c>
      <c r="C1343" t="s">
        <v>2428</v>
      </c>
      <c r="D1343" t="s">
        <v>2429</v>
      </c>
      <c r="E1343">
        <v>20040625</v>
      </c>
      <c r="F1343">
        <v>4</v>
      </c>
      <c r="G1343" t="s">
        <v>4975</v>
      </c>
      <c r="H1343" s="2" t="s">
        <v>823</v>
      </c>
      <c r="I1343" t="s">
        <v>72</v>
      </c>
      <c r="J1343" t="s">
        <v>6497</v>
      </c>
      <c r="L1343">
        <f>IFERROR(INDEX(所属情報!$E:$E,MATCH(男子登録情報!A1343,所属情報!$A:$A,0)),"")</f>
        <v>490054</v>
      </c>
      <c r="M1343" t="str">
        <f t="shared" si="60"/>
        <v>水田　湧士 (4)</v>
      </c>
      <c r="N1343" t="str">
        <f t="shared" si="61"/>
        <v>ﾐｽﾞﾀ ﾕｳｼ</v>
      </c>
      <c r="O1343" t="str">
        <f t="shared" si="62"/>
        <v>MIZUTA Yushi (04)</v>
      </c>
      <c r="P1343">
        <f>IFERROR(INDEX(リスト!$AE:$AE,MATCH($G1343,リスト!$AD:$AD,0)),"")</f>
        <v>28</v>
      </c>
      <c r="Q1343" t="str">
        <f>IFERROR(INDEX(リスト!$AH:$AH,MATCH($J1343,リスト!$AG:$AG,0)),"")</f>
        <v>JPN</v>
      </c>
      <c r="R1343" s="118" t="str">
        <f>IF($B1343="","",TEXT(RIGHT($E1343,6)*1000+COUNTIF($E$2:$E1343,$E1343),"000000000"))</f>
        <v>040625001</v>
      </c>
    </row>
    <row r="1344" spans="1:18" customFormat="1" x14ac:dyDescent="0.45">
      <c r="A1344" t="s">
        <v>523</v>
      </c>
      <c r="B1344">
        <v>1343</v>
      </c>
      <c r="C1344" t="s">
        <v>2430</v>
      </c>
      <c r="D1344" t="s">
        <v>2431</v>
      </c>
      <c r="E1344">
        <v>20041227</v>
      </c>
      <c r="F1344">
        <v>4</v>
      </c>
      <c r="G1344" t="s">
        <v>4976</v>
      </c>
      <c r="H1344" s="2" t="s">
        <v>220</v>
      </c>
      <c r="I1344" t="s">
        <v>817</v>
      </c>
      <c r="J1344" t="s">
        <v>6497</v>
      </c>
      <c r="L1344">
        <f>IFERROR(INDEX(所属情報!$E:$E,MATCH(男子登録情報!A1344,所属情報!$A:$A,0)),"")</f>
        <v>490054</v>
      </c>
      <c r="M1344" t="str">
        <f t="shared" si="60"/>
        <v>山本　凜 (4)</v>
      </c>
      <c r="N1344" t="str">
        <f t="shared" si="61"/>
        <v>ﾔﾏﾓﾄ ﾘﾝ</v>
      </c>
      <c r="O1344" t="str">
        <f t="shared" si="62"/>
        <v>YAMAMOTO Rin (04)</v>
      </c>
      <c r="P1344">
        <f>IFERROR(INDEX(リスト!$AE:$AE,MATCH($G1344,リスト!$AD:$AD,0)),"")</f>
        <v>27</v>
      </c>
      <c r="Q1344" t="str">
        <f>IFERROR(INDEX(リスト!$AH:$AH,MATCH($J1344,リスト!$AG:$AG,0)),"")</f>
        <v>JPN</v>
      </c>
      <c r="R1344" s="118" t="str">
        <f>IF($B1344="","",TEXT(RIGHT($E1344,6)*1000+COUNTIF($E$2:$E1344,$E1344),"000000000"))</f>
        <v>041227002</v>
      </c>
    </row>
    <row r="1345" spans="1:18" customFormat="1" x14ac:dyDescent="0.45">
      <c r="A1345" t="s">
        <v>523</v>
      </c>
      <c r="B1345">
        <v>1344</v>
      </c>
      <c r="C1345" t="s">
        <v>2432</v>
      </c>
      <c r="D1345" t="s">
        <v>2433</v>
      </c>
      <c r="E1345">
        <v>20050111</v>
      </c>
      <c r="F1345">
        <v>4</v>
      </c>
      <c r="G1345" t="s">
        <v>4975</v>
      </c>
      <c r="H1345" s="2" t="s">
        <v>679</v>
      </c>
      <c r="I1345" t="s">
        <v>36</v>
      </c>
      <c r="J1345" t="s">
        <v>6497</v>
      </c>
      <c r="L1345">
        <f>IFERROR(INDEX(所属情報!$E:$E,MATCH(男子登録情報!A1345,所属情報!$A:$A,0)),"")</f>
        <v>490054</v>
      </c>
      <c r="M1345" t="str">
        <f t="shared" si="60"/>
        <v>福本　温基 (4)</v>
      </c>
      <c r="N1345" t="str">
        <f t="shared" si="61"/>
        <v>ﾌｸﾓﾄ ﾊﾙｷ</v>
      </c>
      <c r="O1345" t="str">
        <f t="shared" si="62"/>
        <v>FUKUMOTO Haruki (05)</v>
      </c>
      <c r="P1345">
        <f>IFERROR(INDEX(リスト!$AE:$AE,MATCH($G1345,リスト!$AD:$AD,0)),"")</f>
        <v>28</v>
      </c>
      <c r="Q1345" t="str">
        <f>IFERROR(INDEX(リスト!$AH:$AH,MATCH($J1345,リスト!$AG:$AG,0)),"")</f>
        <v>JPN</v>
      </c>
      <c r="R1345" s="118" t="str">
        <f>IF($B1345="","",TEXT(RIGHT($E1345,6)*1000+COUNTIF($E$2:$E1345,$E1345),"000000000"))</f>
        <v>050111003</v>
      </c>
    </row>
    <row r="1346" spans="1:18" customFormat="1" x14ac:dyDescent="0.45">
      <c r="A1346" t="s">
        <v>523</v>
      </c>
      <c r="B1346">
        <v>1345</v>
      </c>
      <c r="C1346" t="s">
        <v>2434</v>
      </c>
      <c r="D1346" t="s">
        <v>2435</v>
      </c>
      <c r="E1346">
        <v>20040316</v>
      </c>
      <c r="F1346">
        <v>4</v>
      </c>
      <c r="G1346" t="s">
        <v>4976</v>
      </c>
      <c r="H1346" s="2" t="s">
        <v>164</v>
      </c>
      <c r="I1346" t="s">
        <v>509</v>
      </c>
      <c r="J1346" t="s">
        <v>6497</v>
      </c>
      <c r="L1346">
        <f>IFERROR(INDEX(所属情報!$E:$E,MATCH(男子登録情報!A1346,所属情報!$A:$A,0)),"")</f>
        <v>490054</v>
      </c>
      <c r="M1346" t="str">
        <f t="shared" si="60"/>
        <v>木村　聡一郎 (4)</v>
      </c>
      <c r="N1346" t="str">
        <f t="shared" si="61"/>
        <v>ｷﾑﾗ ｿｳｲﾁﾛｳ</v>
      </c>
      <c r="O1346" t="str">
        <f t="shared" si="62"/>
        <v>KIMURA Soichiro (04)</v>
      </c>
      <c r="P1346">
        <f>IFERROR(INDEX(リスト!$AE:$AE,MATCH($G1346,リスト!$AD:$AD,0)),"")</f>
        <v>27</v>
      </c>
      <c r="Q1346" t="str">
        <f>IFERROR(INDEX(リスト!$AH:$AH,MATCH($J1346,リスト!$AG:$AG,0)),"")</f>
        <v>JPN</v>
      </c>
      <c r="R1346" s="118" t="str">
        <f>IF($B1346="","",TEXT(RIGHT($E1346,6)*1000+COUNTIF($E$2:$E1346,$E1346),"000000000"))</f>
        <v>040316001</v>
      </c>
    </row>
    <row r="1347" spans="1:18" customFormat="1" x14ac:dyDescent="0.45">
      <c r="A1347" t="s">
        <v>523</v>
      </c>
      <c r="B1347">
        <v>1346</v>
      </c>
      <c r="C1347" t="s">
        <v>2436</v>
      </c>
      <c r="D1347" t="s">
        <v>2437</v>
      </c>
      <c r="E1347">
        <v>20030711</v>
      </c>
      <c r="F1347">
        <v>4</v>
      </c>
      <c r="G1347" t="s">
        <v>4976</v>
      </c>
      <c r="H1347" s="2" t="s">
        <v>24</v>
      </c>
      <c r="I1347" t="s">
        <v>145</v>
      </c>
      <c r="J1347" t="s">
        <v>6497</v>
      </c>
      <c r="L1347">
        <f>IFERROR(INDEX(所属情報!$E:$E,MATCH(男子登録情報!A1347,所属情報!$A:$A,0)),"")</f>
        <v>490054</v>
      </c>
      <c r="M1347" t="str">
        <f t="shared" ref="M1347:M1410" si="63">$C1347&amp;" "&amp;"("&amp;$F1347&amp;")"</f>
        <v>川上　諒太 (4)</v>
      </c>
      <c r="N1347" t="str">
        <f t="shared" ref="N1347:N1410" si="64">$D1347</f>
        <v>ｶﾜｶﾐ ﾘｮｳﾀ</v>
      </c>
      <c r="O1347" t="str">
        <f t="shared" ref="O1347:O1410" si="65">$H1347&amp;" "&amp;$I1347&amp;" "&amp;"("&amp;MID($E1347,3,2)&amp;")"</f>
        <v>KAWAKAMI Ryota (03)</v>
      </c>
      <c r="P1347">
        <f>IFERROR(INDEX(リスト!$AE:$AE,MATCH($G1347,リスト!$AD:$AD,0)),"")</f>
        <v>27</v>
      </c>
      <c r="Q1347" t="str">
        <f>IFERROR(INDEX(リスト!$AH:$AH,MATCH($J1347,リスト!$AG:$AG,0)),"")</f>
        <v>JPN</v>
      </c>
      <c r="R1347" s="118" t="str">
        <f>IF($B1347="","",TEXT(RIGHT($E1347,6)*1000+COUNTIF($E$2:$E1347,$E1347),"000000000"))</f>
        <v>030711001</v>
      </c>
    </row>
    <row r="1348" spans="1:18" customFormat="1" x14ac:dyDescent="0.45">
      <c r="A1348" t="s">
        <v>523</v>
      </c>
      <c r="B1348">
        <v>1347</v>
      </c>
      <c r="C1348" t="s">
        <v>2438</v>
      </c>
      <c r="D1348" t="s">
        <v>2439</v>
      </c>
      <c r="E1348">
        <v>20041122</v>
      </c>
      <c r="F1348">
        <v>4</v>
      </c>
      <c r="G1348" t="s">
        <v>4980</v>
      </c>
      <c r="H1348" s="2" t="s">
        <v>2988</v>
      </c>
      <c r="I1348" t="s">
        <v>145</v>
      </c>
      <c r="J1348" t="s">
        <v>6497</v>
      </c>
      <c r="L1348">
        <f>IFERROR(INDEX(所属情報!$E:$E,MATCH(男子登録情報!A1348,所属情報!$A:$A,0)),"")</f>
        <v>490054</v>
      </c>
      <c r="M1348" t="str">
        <f t="shared" si="63"/>
        <v>仁科　遼大 (4)</v>
      </c>
      <c r="N1348" t="str">
        <f t="shared" si="64"/>
        <v>ﾆｼﾅ ﾘｮｳﾀ</v>
      </c>
      <c r="O1348" t="str">
        <f t="shared" si="65"/>
        <v>NISHINA Ryota (04)</v>
      </c>
      <c r="P1348">
        <f>IFERROR(INDEX(リスト!$AE:$AE,MATCH($G1348,リスト!$AD:$AD,0)),"")</f>
        <v>33</v>
      </c>
      <c r="Q1348" t="str">
        <f>IFERROR(INDEX(リスト!$AH:$AH,MATCH($J1348,リスト!$AG:$AG,0)),"")</f>
        <v>JPN</v>
      </c>
      <c r="R1348" s="118" t="str">
        <f>IF($B1348="","",TEXT(RIGHT($E1348,6)*1000+COUNTIF($E$2:$E1348,$E1348),"000000000"))</f>
        <v>041122003</v>
      </c>
    </row>
    <row r="1349" spans="1:18" customFormat="1" x14ac:dyDescent="0.45">
      <c r="A1349" t="s">
        <v>523</v>
      </c>
      <c r="B1349">
        <v>1348</v>
      </c>
      <c r="C1349" t="s">
        <v>2440</v>
      </c>
      <c r="D1349" t="s">
        <v>2441</v>
      </c>
      <c r="E1349">
        <v>20040622</v>
      </c>
      <c r="F1349">
        <v>4</v>
      </c>
      <c r="G1349" t="s">
        <v>4989</v>
      </c>
      <c r="H1349" s="2" t="s">
        <v>159</v>
      </c>
      <c r="I1349" t="s">
        <v>678</v>
      </c>
      <c r="J1349" t="s">
        <v>6497</v>
      </c>
      <c r="L1349">
        <f>IFERROR(INDEX(所属情報!$E:$E,MATCH(男子登録情報!A1349,所属情報!$A:$A,0)),"")</f>
        <v>490054</v>
      </c>
      <c r="M1349" t="str">
        <f t="shared" si="63"/>
        <v>山下　洸 (4)</v>
      </c>
      <c r="N1349" t="str">
        <f t="shared" si="64"/>
        <v>ﾔﾏｼﾀ ｺｳ</v>
      </c>
      <c r="O1349" t="str">
        <f t="shared" si="65"/>
        <v>YAMASHITA Ko (04)</v>
      </c>
      <c r="P1349">
        <f>IFERROR(INDEX(リスト!$AE:$AE,MATCH($G1349,リスト!$AD:$AD,0)),"")</f>
        <v>25</v>
      </c>
      <c r="Q1349" t="str">
        <f>IFERROR(INDEX(リスト!$AH:$AH,MATCH($J1349,リスト!$AG:$AG,0)),"")</f>
        <v>JPN</v>
      </c>
      <c r="R1349" s="118" t="str">
        <f>IF($B1349="","",TEXT(RIGHT($E1349,6)*1000+COUNTIF($E$2:$E1349,$E1349),"000000000"))</f>
        <v>040622003</v>
      </c>
    </row>
    <row r="1350" spans="1:18" customFormat="1" x14ac:dyDescent="0.45">
      <c r="A1350" t="s">
        <v>523</v>
      </c>
      <c r="B1350">
        <v>1349</v>
      </c>
      <c r="C1350" t="s">
        <v>3957</v>
      </c>
      <c r="D1350" t="s">
        <v>3958</v>
      </c>
      <c r="E1350">
        <v>20030611</v>
      </c>
      <c r="F1350">
        <v>4</v>
      </c>
      <c r="G1350" t="s">
        <v>4975</v>
      </c>
      <c r="H1350" s="2" t="s">
        <v>4796</v>
      </c>
      <c r="I1350" t="s">
        <v>42</v>
      </c>
      <c r="J1350" t="s">
        <v>6497</v>
      </c>
      <c r="L1350">
        <f>IFERROR(INDEX(所属情報!$E:$E,MATCH(男子登録情報!A1350,所属情報!$A:$A,0)),"")</f>
        <v>490054</v>
      </c>
      <c r="M1350" t="str">
        <f t="shared" si="63"/>
        <v>東本　匠 (4)</v>
      </c>
      <c r="N1350" t="str">
        <f t="shared" si="64"/>
        <v>ﾋｶﾞｼﾓﾄ ﾀｸﾐ</v>
      </c>
      <c r="O1350" t="str">
        <f t="shared" si="65"/>
        <v>HIGASHIMOTO Takumi (03)</v>
      </c>
      <c r="P1350">
        <f>IFERROR(INDEX(リスト!$AE:$AE,MATCH($G1350,リスト!$AD:$AD,0)),"")</f>
        <v>28</v>
      </c>
      <c r="Q1350" t="str">
        <f>IFERROR(INDEX(リスト!$AH:$AH,MATCH($J1350,リスト!$AG:$AG,0)),"")</f>
        <v>JPN</v>
      </c>
      <c r="R1350" s="118" t="str">
        <f>IF($B1350="","",TEXT(RIGHT($E1350,6)*1000+COUNTIF($E$2:$E1350,$E1350),"000000000"))</f>
        <v>030611001</v>
      </c>
    </row>
    <row r="1351" spans="1:18" customFormat="1" x14ac:dyDescent="0.45">
      <c r="A1351" t="s">
        <v>523</v>
      </c>
      <c r="B1351">
        <v>1350</v>
      </c>
      <c r="C1351" t="s">
        <v>2442</v>
      </c>
      <c r="D1351" t="s">
        <v>2443</v>
      </c>
      <c r="E1351">
        <v>20040711</v>
      </c>
      <c r="F1351">
        <v>4</v>
      </c>
      <c r="G1351" t="s">
        <v>4975</v>
      </c>
      <c r="H1351" s="2" t="s">
        <v>232</v>
      </c>
      <c r="I1351" t="s">
        <v>53</v>
      </c>
      <c r="J1351" t="s">
        <v>6497</v>
      </c>
      <c r="L1351">
        <f>IFERROR(INDEX(所属情報!$E:$E,MATCH(男子登録情報!A1351,所属情報!$A:$A,0)),"")</f>
        <v>490054</v>
      </c>
      <c r="M1351" t="str">
        <f t="shared" si="63"/>
        <v>杉本　皇輝 (4)</v>
      </c>
      <c r="N1351" t="str">
        <f t="shared" si="64"/>
        <v>ｽｷﾞﾓﾄ ｺｳｷ</v>
      </c>
      <c r="O1351" t="str">
        <f t="shared" si="65"/>
        <v>SUGIMOTO Koki (04)</v>
      </c>
      <c r="P1351">
        <f>IFERROR(INDEX(リスト!$AE:$AE,MATCH($G1351,リスト!$AD:$AD,0)),"")</f>
        <v>28</v>
      </c>
      <c r="Q1351" t="str">
        <f>IFERROR(INDEX(リスト!$AH:$AH,MATCH($J1351,リスト!$AG:$AG,0)),"")</f>
        <v>JPN</v>
      </c>
      <c r="R1351" s="118" t="str">
        <f>IF($B1351="","",TEXT(RIGHT($E1351,6)*1000+COUNTIF($E$2:$E1351,$E1351),"000000000"))</f>
        <v>040711001</v>
      </c>
    </row>
    <row r="1352" spans="1:18" customFormat="1" x14ac:dyDescent="0.45">
      <c r="A1352" t="s">
        <v>523</v>
      </c>
      <c r="B1352">
        <v>1351</v>
      </c>
      <c r="C1352" t="s">
        <v>2444</v>
      </c>
      <c r="D1352" t="s">
        <v>2445</v>
      </c>
      <c r="E1352">
        <v>20040602</v>
      </c>
      <c r="F1352">
        <v>4</v>
      </c>
      <c r="G1352" t="s">
        <v>4976</v>
      </c>
      <c r="H1352" s="2" t="s">
        <v>261</v>
      </c>
      <c r="I1352" t="s">
        <v>194</v>
      </c>
      <c r="J1352" t="s">
        <v>6497</v>
      </c>
      <c r="L1352">
        <f>IFERROR(INDEX(所属情報!$E:$E,MATCH(男子登録情報!A1352,所属情報!$A:$A,0)),"")</f>
        <v>490054</v>
      </c>
      <c r="M1352" t="str">
        <f t="shared" si="63"/>
        <v>長野　滉之 (4)</v>
      </c>
      <c r="N1352" t="str">
        <f t="shared" si="64"/>
        <v>ﾅｶﾞﾉ ｺｳｼ</v>
      </c>
      <c r="O1352" t="str">
        <f t="shared" si="65"/>
        <v>NAGANO Koshi (04)</v>
      </c>
      <c r="P1352">
        <f>IFERROR(INDEX(リスト!$AE:$AE,MATCH($G1352,リスト!$AD:$AD,0)),"")</f>
        <v>27</v>
      </c>
      <c r="Q1352" t="str">
        <f>IFERROR(INDEX(リスト!$AH:$AH,MATCH($J1352,リスト!$AG:$AG,0)),"")</f>
        <v>JPN</v>
      </c>
      <c r="R1352" s="118" t="str">
        <f>IF($B1352="","",TEXT(RIGHT($E1352,6)*1000+COUNTIF($E$2:$E1352,$E1352),"000000000"))</f>
        <v>040602001</v>
      </c>
    </row>
    <row r="1353" spans="1:18" customFormat="1" x14ac:dyDescent="0.45">
      <c r="A1353" t="s">
        <v>523</v>
      </c>
      <c r="B1353">
        <v>1352</v>
      </c>
      <c r="C1353" t="s">
        <v>5875</v>
      </c>
      <c r="D1353" t="s">
        <v>5876</v>
      </c>
      <c r="E1353">
        <v>20060423</v>
      </c>
      <c r="F1353">
        <v>4</v>
      </c>
      <c r="G1353" t="s">
        <v>4984</v>
      </c>
      <c r="H1353" s="2" t="s">
        <v>7178</v>
      </c>
      <c r="I1353" t="s">
        <v>7179</v>
      </c>
      <c r="J1353" t="s">
        <v>6542</v>
      </c>
      <c r="L1353">
        <f>IFERROR(INDEX(所属情報!$E:$E,MATCH(男子登録情報!A1353,所属情報!$A:$A,0)),"")</f>
        <v>490054</v>
      </c>
      <c r="M1353" t="str">
        <f t="shared" si="63"/>
        <v>アブドュラ　アナンダ (4)</v>
      </c>
      <c r="N1353" t="str">
        <f t="shared" si="64"/>
        <v>ｱﾌﾞﾄﾞｭﾗ ｱﾅﾝﾀﾞ</v>
      </c>
      <c r="O1353" t="str">
        <f t="shared" si="65"/>
        <v>ABDULLAH Ananda (06)</v>
      </c>
      <c r="P1353">
        <f>IFERROR(INDEX(リスト!$AE:$AE,MATCH($G1353,リスト!$AD:$AD,0)),"")</f>
        <v>49</v>
      </c>
      <c r="Q1353" t="str">
        <f>IFERROR(INDEX(リスト!$AH:$AH,MATCH($J1353,リスト!$AG:$AG,0)),"")</f>
        <v>INA</v>
      </c>
      <c r="R1353" s="118" t="str">
        <f>IF($B1353="","",TEXT(RIGHT($E1353,6)*1000+COUNTIF($E$2:$E1353,$E1353),"000000000"))</f>
        <v>060423002</v>
      </c>
    </row>
    <row r="1354" spans="1:18" customFormat="1" x14ac:dyDescent="0.45">
      <c r="A1354" t="s">
        <v>523</v>
      </c>
      <c r="B1354">
        <v>1353</v>
      </c>
      <c r="C1354" t="s">
        <v>3936</v>
      </c>
      <c r="D1354" t="s">
        <v>3937</v>
      </c>
      <c r="E1354">
        <v>20060125</v>
      </c>
      <c r="F1354">
        <v>3</v>
      </c>
      <c r="G1354" t="s">
        <v>4976</v>
      </c>
      <c r="H1354" s="2" t="s">
        <v>376</v>
      </c>
      <c r="I1354" t="s">
        <v>95</v>
      </c>
      <c r="J1354" t="s">
        <v>6497</v>
      </c>
      <c r="L1354">
        <f>IFERROR(INDEX(所属情報!$E:$E,MATCH(男子登録情報!A1354,所属情報!$A:$A,0)),"")</f>
        <v>490054</v>
      </c>
      <c r="M1354" t="str">
        <f t="shared" si="63"/>
        <v>黒田　琥央佑 (3)</v>
      </c>
      <c r="N1354" t="str">
        <f t="shared" si="64"/>
        <v>ｸﾛﾀﾞ ｺｳｽｹ</v>
      </c>
      <c r="O1354" t="str">
        <f t="shared" si="65"/>
        <v>KURODA Kosuke (06)</v>
      </c>
      <c r="P1354">
        <f>IFERROR(INDEX(リスト!$AE:$AE,MATCH($G1354,リスト!$AD:$AD,0)),"")</f>
        <v>27</v>
      </c>
      <c r="Q1354" t="str">
        <f>IFERROR(INDEX(リスト!$AH:$AH,MATCH($J1354,リスト!$AG:$AG,0)),"")</f>
        <v>JPN</v>
      </c>
      <c r="R1354" s="118" t="str">
        <f>IF($B1354="","",TEXT(RIGHT($E1354,6)*1000+COUNTIF($E$2:$E1354,$E1354),"000000000"))</f>
        <v>060125002</v>
      </c>
    </row>
    <row r="1355" spans="1:18" customFormat="1" x14ac:dyDescent="0.45">
      <c r="A1355" t="s">
        <v>523</v>
      </c>
      <c r="B1355">
        <v>1354</v>
      </c>
      <c r="C1355" t="s">
        <v>3938</v>
      </c>
      <c r="D1355" t="s">
        <v>3939</v>
      </c>
      <c r="E1355">
        <v>20050520</v>
      </c>
      <c r="F1355">
        <v>3</v>
      </c>
      <c r="G1355" t="s">
        <v>5743</v>
      </c>
      <c r="H1355" s="2" t="s">
        <v>4789</v>
      </c>
      <c r="I1355" t="s">
        <v>95</v>
      </c>
      <c r="J1355" t="s">
        <v>6497</v>
      </c>
      <c r="L1355">
        <f>IFERROR(INDEX(所属情報!$E:$E,MATCH(男子登録情報!A1355,所属情報!$A:$A,0)),"")</f>
        <v>490054</v>
      </c>
      <c r="M1355" t="str">
        <f t="shared" si="63"/>
        <v>萩原　康介 (3)</v>
      </c>
      <c r="N1355" t="str">
        <f t="shared" si="64"/>
        <v>ﾊｷﾞﾜﾗ ｺｳｽｹ</v>
      </c>
      <c r="O1355" t="str">
        <f t="shared" si="65"/>
        <v>HAGIWARA Kosuke (05)</v>
      </c>
      <c r="P1355">
        <f>IFERROR(INDEX(リスト!$AE:$AE,MATCH($G1355,リスト!$AD:$AD,0)),"")</f>
        <v>10</v>
      </c>
      <c r="Q1355" t="str">
        <f>IFERROR(INDEX(リスト!$AH:$AH,MATCH($J1355,リスト!$AG:$AG,0)),"")</f>
        <v>JPN</v>
      </c>
      <c r="R1355" s="118" t="str">
        <f>IF($B1355="","",TEXT(RIGHT($E1355,6)*1000+COUNTIF($E$2:$E1355,$E1355),"000000000"))</f>
        <v>050520002</v>
      </c>
    </row>
    <row r="1356" spans="1:18" customFormat="1" x14ac:dyDescent="0.45">
      <c r="A1356" t="s">
        <v>523</v>
      </c>
      <c r="B1356">
        <v>1355</v>
      </c>
      <c r="C1356" t="s">
        <v>5877</v>
      </c>
      <c r="D1356" t="s">
        <v>3940</v>
      </c>
      <c r="E1356">
        <v>20051129</v>
      </c>
      <c r="F1356">
        <v>3</v>
      </c>
      <c r="G1356" t="s">
        <v>4975</v>
      </c>
      <c r="H1356" s="2" t="s">
        <v>560</v>
      </c>
      <c r="I1356" t="s">
        <v>405</v>
      </c>
      <c r="J1356" t="s">
        <v>6497</v>
      </c>
      <c r="L1356">
        <f>IFERROR(INDEX(所属情報!$E:$E,MATCH(男子登録情報!A1356,所属情報!$A:$A,0)),"")</f>
        <v>490054</v>
      </c>
      <c r="M1356" t="str">
        <f t="shared" si="63"/>
        <v>東　倫太朗 (3)</v>
      </c>
      <c r="N1356" t="str">
        <f t="shared" si="64"/>
        <v>ｱｽﾞﾏ ﾘﾝﾀﾛｳ</v>
      </c>
      <c r="O1356" t="str">
        <f t="shared" si="65"/>
        <v>AZUMA Rintaro (05)</v>
      </c>
      <c r="P1356">
        <f>IFERROR(INDEX(リスト!$AE:$AE,MATCH($G1356,リスト!$AD:$AD,0)),"")</f>
        <v>28</v>
      </c>
      <c r="Q1356" t="str">
        <f>IFERROR(INDEX(リスト!$AH:$AH,MATCH($J1356,リスト!$AG:$AG,0)),"")</f>
        <v>JPN</v>
      </c>
      <c r="R1356" s="118" t="str">
        <f>IF($B1356="","",TEXT(RIGHT($E1356,6)*1000+COUNTIF($E$2:$E1356,$E1356),"000000000"))</f>
        <v>051129003</v>
      </c>
    </row>
    <row r="1357" spans="1:18" customFormat="1" x14ac:dyDescent="0.45">
      <c r="A1357" t="s">
        <v>523</v>
      </c>
      <c r="B1357">
        <v>1356</v>
      </c>
      <c r="C1357" t="s">
        <v>3941</v>
      </c>
      <c r="D1357" t="s">
        <v>3942</v>
      </c>
      <c r="E1357">
        <v>20060207</v>
      </c>
      <c r="F1357">
        <v>3</v>
      </c>
      <c r="G1357" t="s">
        <v>4976</v>
      </c>
      <c r="H1357" s="2" t="s">
        <v>433</v>
      </c>
      <c r="I1357" t="s">
        <v>270</v>
      </c>
      <c r="J1357" t="s">
        <v>6497</v>
      </c>
      <c r="L1357">
        <f>IFERROR(INDEX(所属情報!$E:$E,MATCH(男子登録情報!A1357,所属情報!$A:$A,0)),"")</f>
        <v>490054</v>
      </c>
      <c r="M1357" t="str">
        <f t="shared" si="63"/>
        <v>土居　弘季 (3)</v>
      </c>
      <c r="N1357" t="str">
        <f t="shared" si="64"/>
        <v>ﾄﾞｲ ﾋﾛｷ</v>
      </c>
      <c r="O1357" t="str">
        <f t="shared" si="65"/>
        <v>DOI Hiroki (06)</v>
      </c>
      <c r="P1357">
        <f>IFERROR(INDEX(リスト!$AE:$AE,MATCH($G1357,リスト!$AD:$AD,0)),"")</f>
        <v>27</v>
      </c>
      <c r="Q1357" t="str">
        <f>IFERROR(INDEX(リスト!$AH:$AH,MATCH($J1357,リスト!$AG:$AG,0)),"")</f>
        <v>JPN</v>
      </c>
      <c r="R1357" s="118" t="str">
        <f>IF($B1357="","",TEXT(RIGHT($E1357,6)*1000+COUNTIF($E$2:$E1357,$E1357),"000000000"))</f>
        <v>060207001</v>
      </c>
    </row>
    <row r="1358" spans="1:18" customFormat="1" x14ac:dyDescent="0.45">
      <c r="A1358" t="s">
        <v>523</v>
      </c>
      <c r="B1358">
        <v>1357</v>
      </c>
      <c r="C1358" t="s">
        <v>3943</v>
      </c>
      <c r="D1358" t="s">
        <v>3944</v>
      </c>
      <c r="E1358">
        <v>20050522</v>
      </c>
      <c r="F1358">
        <v>3</v>
      </c>
      <c r="G1358" t="s">
        <v>4979</v>
      </c>
      <c r="H1358" s="2" t="s">
        <v>4790</v>
      </c>
      <c r="I1358" t="s">
        <v>78</v>
      </c>
      <c r="J1358" t="s">
        <v>6497</v>
      </c>
      <c r="L1358">
        <f>IFERROR(INDEX(所属情報!$E:$E,MATCH(男子登録情報!A1358,所属情報!$A:$A,0)),"")</f>
        <v>490054</v>
      </c>
      <c r="M1358" t="str">
        <f t="shared" si="63"/>
        <v>湊　大智 (3)</v>
      </c>
      <c r="N1358" t="str">
        <f t="shared" si="64"/>
        <v>ﾐﾅﾄ ﾀｲﾁ</v>
      </c>
      <c r="O1358" t="str">
        <f t="shared" si="65"/>
        <v>MINATO Taichi (05)</v>
      </c>
      <c r="P1358">
        <f>IFERROR(INDEX(リスト!$AE:$AE,MATCH($G1358,リスト!$AD:$AD,0)),"")</f>
        <v>29</v>
      </c>
      <c r="Q1358" t="str">
        <f>IFERROR(INDEX(リスト!$AH:$AH,MATCH($J1358,リスト!$AG:$AG,0)),"")</f>
        <v>JPN</v>
      </c>
      <c r="R1358" s="118" t="str">
        <f>IF($B1358="","",TEXT(RIGHT($E1358,6)*1000+COUNTIF($E$2:$E1358,$E1358),"000000000"))</f>
        <v>050522002</v>
      </c>
    </row>
    <row r="1359" spans="1:18" customFormat="1" x14ac:dyDescent="0.45">
      <c r="A1359" t="s">
        <v>523</v>
      </c>
      <c r="B1359">
        <v>1358</v>
      </c>
      <c r="C1359" t="s">
        <v>3945</v>
      </c>
      <c r="D1359" t="s">
        <v>3946</v>
      </c>
      <c r="E1359">
        <v>20050720</v>
      </c>
      <c r="F1359">
        <v>3</v>
      </c>
      <c r="G1359" t="s">
        <v>4975</v>
      </c>
      <c r="H1359" s="2" t="s">
        <v>264</v>
      </c>
      <c r="I1359" t="s">
        <v>3061</v>
      </c>
      <c r="J1359" t="s">
        <v>6497</v>
      </c>
      <c r="L1359">
        <f>IFERROR(INDEX(所属情報!$E:$E,MATCH(男子登録情報!A1359,所属情報!$A:$A,0)),"")</f>
        <v>490054</v>
      </c>
      <c r="M1359" t="str">
        <f t="shared" si="63"/>
        <v>松原　蒼 (3)</v>
      </c>
      <c r="N1359" t="str">
        <f t="shared" si="64"/>
        <v>ﾏﾂﾊﾞﾗ ｱｵｲ</v>
      </c>
      <c r="O1359" t="str">
        <f t="shared" si="65"/>
        <v>MATSUBARA Aoi (05)</v>
      </c>
      <c r="P1359">
        <f>IFERROR(INDEX(リスト!$AE:$AE,MATCH($G1359,リスト!$AD:$AD,0)),"")</f>
        <v>28</v>
      </c>
      <c r="Q1359" t="str">
        <f>IFERROR(INDEX(リスト!$AH:$AH,MATCH($J1359,リスト!$AG:$AG,0)),"")</f>
        <v>JPN</v>
      </c>
      <c r="R1359" s="118" t="str">
        <f>IF($B1359="","",TEXT(RIGHT($E1359,6)*1000+COUNTIF($E$2:$E1359,$E1359),"000000000"))</f>
        <v>050720002</v>
      </c>
    </row>
    <row r="1360" spans="1:18" customFormat="1" x14ac:dyDescent="0.45">
      <c r="A1360" t="s">
        <v>523</v>
      </c>
      <c r="B1360">
        <v>1359</v>
      </c>
      <c r="C1360" t="s">
        <v>3947</v>
      </c>
      <c r="D1360" t="s">
        <v>3948</v>
      </c>
      <c r="E1360">
        <v>20051006</v>
      </c>
      <c r="F1360">
        <v>3</v>
      </c>
      <c r="G1360" t="s">
        <v>4989</v>
      </c>
      <c r="H1360" s="2" t="s">
        <v>245</v>
      </c>
      <c r="I1360" t="s">
        <v>270</v>
      </c>
      <c r="J1360" t="s">
        <v>6497</v>
      </c>
      <c r="L1360">
        <f>IFERROR(INDEX(所属情報!$E:$E,MATCH(男子登録情報!A1360,所属情報!$A:$A,0)),"")</f>
        <v>490054</v>
      </c>
      <c r="M1360" t="str">
        <f t="shared" si="63"/>
        <v>前川　弘樹 (3)</v>
      </c>
      <c r="N1360" t="str">
        <f t="shared" si="64"/>
        <v>ﾏｴｶﾜ ﾋﾛｷ</v>
      </c>
      <c r="O1360" t="str">
        <f t="shared" si="65"/>
        <v>MAEKAWA Hiroki (05)</v>
      </c>
      <c r="P1360">
        <f>IFERROR(INDEX(リスト!$AE:$AE,MATCH($G1360,リスト!$AD:$AD,0)),"")</f>
        <v>25</v>
      </c>
      <c r="Q1360" t="str">
        <f>IFERROR(INDEX(リスト!$AH:$AH,MATCH($J1360,リスト!$AG:$AG,0)),"")</f>
        <v>JPN</v>
      </c>
      <c r="R1360" s="118" t="str">
        <f>IF($B1360="","",TEXT(RIGHT($E1360,6)*1000+COUNTIF($E$2:$E1360,$E1360),"000000000"))</f>
        <v>051006002</v>
      </c>
    </row>
    <row r="1361" spans="1:18" customFormat="1" x14ac:dyDescent="0.45">
      <c r="A1361" t="s">
        <v>523</v>
      </c>
      <c r="B1361">
        <v>1360</v>
      </c>
      <c r="C1361" t="s">
        <v>3949</v>
      </c>
      <c r="D1361" t="s">
        <v>3950</v>
      </c>
      <c r="E1361">
        <v>20050523</v>
      </c>
      <c r="F1361">
        <v>3</v>
      </c>
      <c r="G1361" t="s">
        <v>5243</v>
      </c>
      <c r="H1361" s="2" t="s">
        <v>4792</v>
      </c>
      <c r="I1361" t="s">
        <v>222</v>
      </c>
      <c r="J1361" t="s">
        <v>6497</v>
      </c>
      <c r="L1361">
        <f>IFERROR(INDEX(所属情報!$E:$E,MATCH(男子登録情報!A1361,所属情報!$A:$A,0)),"")</f>
        <v>490054</v>
      </c>
      <c r="M1361" t="str">
        <f t="shared" si="63"/>
        <v>尾嶋　祥太 (3)</v>
      </c>
      <c r="N1361" t="str">
        <f t="shared" si="64"/>
        <v>ｵｼﾞﾏ ｼｮｳﾀ</v>
      </c>
      <c r="O1361" t="str">
        <f t="shared" si="65"/>
        <v>OJIMA Shota (05)</v>
      </c>
      <c r="P1361">
        <f>IFERROR(INDEX(リスト!$AE:$AE,MATCH($G1361,リスト!$AD:$AD,0)),"")</f>
        <v>18</v>
      </c>
      <c r="Q1361" t="str">
        <f>IFERROR(INDEX(リスト!$AH:$AH,MATCH($J1361,リスト!$AG:$AG,0)),"")</f>
        <v>JPN</v>
      </c>
      <c r="R1361" s="118" t="str">
        <f>IF($B1361="","",TEXT(RIGHT($E1361,6)*1000+COUNTIF($E$2:$E1361,$E1361),"000000000"))</f>
        <v>050523002</v>
      </c>
    </row>
    <row r="1362" spans="1:18" customFormat="1" x14ac:dyDescent="0.45">
      <c r="A1362" t="s">
        <v>523</v>
      </c>
      <c r="B1362">
        <v>1361</v>
      </c>
      <c r="C1362" t="s">
        <v>3951</v>
      </c>
      <c r="D1362" t="s">
        <v>3952</v>
      </c>
      <c r="E1362">
        <v>20050503</v>
      </c>
      <c r="F1362">
        <v>3</v>
      </c>
      <c r="G1362" t="s">
        <v>4976</v>
      </c>
      <c r="H1362" s="2" t="s">
        <v>4793</v>
      </c>
      <c r="I1362" t="s">
        <v>144</v>
      </c>
      <c r="J1362" t="s">
        <v>6497</v>
      </c>
      <c r="L1362">
        <f>IFERROR(INDEX(所属情報!$E:$E,MATCH(男子登録情報!A1362,所属情報!$A:$A,0)),"")</f>
        <v>490054</v>
      </c>
      <c r="M1362" t="str">
        <f t="shared" si="63"/>
        <v>葛城　悠太 (3)</v>
      </c>
      <c r="N1362" t="str">
        <f t="shared" si="64"/>
        <v>ｶﾂﾗｷﾞ ﾕｳﾀ</v>
      </c>
      <c r="O1362" t="str">
        <f t="shared" si="65"/>
        <v>KATSURAGI Yuta (05)</v>
      </c>
      <c r="P1362">
        <f>IFERROR(INDEX(リスト!$AE:$AE,MATCH($G1362,リスト!$AD:$AD,0)),"")</f>
        <v>27</v>
      </c>
      <c r="Q1362" t="str">
        <f>IFERROR(INDEX(リスト!$AH:$AH,MATCH($J1362,リスト!$AG:$AG,0)),"")</f>
        <v>JPN</v>
      </c>
      <c r="R1362" s="118" t="str">
        <f>IF($B1362="","",TEXT(RIGHT($E1362,6)*1000+COUNTIF($E$2:$E1362,$E1362),"000000000"))</f>
        <v>050503003</v>
      </c>
    </row>
    <row r="1363" spans="1:18" customFormat="1" x14ac:dyDescent="0.45">
      <c r="A1363" t="s">
        <v>523</v>
      </c>
      <c r="B1363">
        <v>1362</v>
      </c>
      <c r="C1363" t="s">
        <v>3953</v>
      </c>
      <c r="D1363" t="s">
        <v>3954</v>
      </c>
      <c r="E1363">
        <v>20050709</v>
      </c>
      <c r="F1363">
        <v>3</v>
      </c>
      <c r="G1363" t="s">
        <v>4978</v>
      </c>
      <c r="H1363" s="2" t="s">
        <v>154</v>
      </c>
      <c r="I1363" t="s">
        <v>78</v>
      </c>
      <c r="J1363" t="s">
        <v>6497</v>
      </c>
      <c r="L1363">
        <f>IFERROR(INDEX(所属情報!$E:$E,MATCH(男子登録情報!A1363,所属情報!$A:$A,0)),"")</f>
        <v>490054</v>
      </c>
      <c r="M1363" t="str">
        <f t="shared" si="63"/>
        <v>松村　泰知 (3)</v>
      </c>
      <c r="N1363" t="str">
        <f t="shared" si="64"/>
        <v>ﾏﾂﾑﾗ ﾀｲﾁ</v>
      </c>
      <c r="O1363" t="str">
        <f t="shared" si="65"/>
        <v>MATSUMURA Taichi (05)</v>
      </c>
      <c r="P1363">
        <f>IFERROR(INDEX(リスト!$AE:$AE,MATCH($G1363,リスト!$AD:$AD,0)),"")</f>
        <v>30</v>
      </c>
      <c r="Q1363" t="str">
        <f>IFERROR(INDEX(リスト!$AH:$AH,MATCH($J1363,リスト!$AG:$AG,0)),"")</f>
        <v>JPN</v>
      </c>
      <c r="R1363" s="118" t="str">
        <f>IF($B1363="","",TEXT(RIGHT($E1363,6)*1000+COUNTIF($E$2:$E1363,$E1363),"000000000"))</f>
        <v>050709001</v>
      </c>
    </row>
    <row r="1364" spans="1:18" customFormat="1" x14ac:dyDescent="0.45">
      <c r="A1364" t="s">
        <v>523</v>
      </c>
      <c r="B1364">
        <v>1363</v>
      </c>
      <c r="C1364" t="s">
        <v>3955</v>
      </c>
      <c r="D1364" t="s">
        <v>3956</v>
      </c>
      <c r="E1364">
        <v>20050422</v>
      </c>
      <c r="F1364">
        <v>3</v>
      </c>
      <c r="G1364" t="s">
        <v>4978</v>
      </c>
      <c r="H1364" s="2" t="s">
        <v>4794</v>
      </c>
      <c r="I1364" t="s">
        <v>4795</v>
      </c>
      <c r="J1364" t="s">
        <v>6497</v>
      </c>
      <c r="L1364">
        <f>IFERROR(INDEX(所属情報!$E:$E,MATCH(男子登録情報!A1364,所属情報!$A:$A,0)),"")</f>
        <v>490054</v>
      </c>
      <c r="M1364" t="str">
        <f t="shared" si="63"/>
        <v>上地　白竜 (3)</v>
      </c>
      <c r="N1364" t="str">
        <f t="shared" si="64"/>
        <v>ｶﾐｼﾞ ﾊｸﾘｭｳ</v>
      </c>
      <c r="O1364" t="str">
        <f t="shared" si="65"/>
        <v>KAMIJI Hakuryu (05)</v>
      </c>
      <c r="P1364">
        <f>IFERROR(INDEX(リスト!$AE:$AE,MATCH($G1364,リスト!$AD:$AD,0)),"")</f>
        <v>30</v>
      </c>
      <c r="Q1364" t="str">
        <f>IFERROR(INDEX(リスト!$AH:$AH,MATCH($J1364,リスト!$AG:$AG,0)),"")</f>
        <v>JPN</v>
      </c>
      <c r="R1364" s="118" t="str">
        <f>IF($B1364="","",TEXT(RIGHT($E1364,6)*1000+COUNTIF($E$2:$E1364,$E1364),"000000000"))</f>
        <v>050422003</v>
      </c>
    </row>
    <row r="1365" spans="1:18" customFormat="1" x14ac:dyDescent="0.45">
      <c r="A1365" t="s">
        <v>523</v>
      </c>
      <c r="B1365">
        <v>1364</v>
      </c>
      <c r="C1365" t="s">
        <v>5878</v>
      </c>
      <c r="D1365" t="s">
        <v>5879</v>
      </c>
      <c r="E1365">
        <v>20060607</v>
      </c>
      <c r="F1365">
        <v>2</v>
      </c>
      <c r="G1365" t="s">
        <v>4975</v>
      </c>
      <c r="H1365" s="2" t="s">
        <v>498</v>
      </c>
      <c r="I1365" t="s">
        <v>74</v>
      </c>
      <c r="J1365" t="s">
        <v>6497</v>
      </c>
      <c r="L1365">
        <f>IFERROR(INDEX(所属情報!$E:$E,MATCH(男子登録情報!A1365,所属情報!$A:$A,0)),"")</f>
        <v>490054</v>
      </c>
      <c r="M1365" t="str">
        <f t="shared" si="63"/>
        <v>川﨑　雄介 (2)</v>
      </c>
      <c r="N1365" t="str">
        <f t="shared" si="64"/>
        <v>ｶﾜｻｷ ﾕｳｽｹ</v>
      </c>
      <c r="O1365" t="str">
        <f t="shared" si="65"/>
        <v>KAWASAKI Yusuke (06)</v>
      </c>
      <c r="P1365">
        <f>IFERROR(INDEX(リスト!$AE:$AE,MATCH($G1365,リスト!$AD:$AD,0)),"")</f>
        <v>28</v>
      </c>
      <c r="Q1365" t="str">
        <f>IFERROR(INDEX(リスト!$AH:$AH,MATCH($J1365,リスト!$AG:$AG,0)),"")</f>
        <v>JPN</v>
      </c>
      <c r="R1365" s="118" t="str">
        <f>IF($B1365="","",TEXT(RIGHT($E1365,6)*1000+COUNTIF($E$2:$E1365,$E1365),"000000000"))</f>
        <v>060607003</v>
      </c>
    </row>
    <row r="1366" spans="1:18" customFormat="1" x14ac:dyDescent="0.45">
      <c r="A1366" t="s">
        <v>523</v>
      </c>
      <c r="B1366">
        <v>1365</v>
      </c>
      <c r="C1366" t="s">
        <v>5880</v>
      </c>
      <c r="D1366" t="s">
        <v>5881</v>
      </c>
      <c r="E1366">
        <v>20070326</v>
      </c>
      <c r="F1366">
        <v>2</v>
      </c>
      <c r="G1366" t="s">
        <v>4975</v>
      </c>
      <c r="H1366" s="2" t="s">
        <v>7180</v>
      </c>
      <c r="I1366" t="s">
        <v>32</v>
      </c>
      <c r="J1366" t="s">
        <v>6497</v>
      </c>
      <c r="L1366">
        <f>IFERROR(INDEX(所属情報!$E:$E,MATCH(男子登録情報!A1366,所属情報!$A:$A,0)),"")</f>
        <v>490054</v>
      </c>
      <c r="M1366" t="str">
        <f t="shared" si="63"/>
        <v>東影　勇哉 (2)</v>
      </c>
      <c r="N1366" t="str">
        <f t="shared" si="64"/>
        <v>ﾋｶﾞｼｶｹﾞ ﾕｳﾔ</v>
      </c>
      <c r="O1366" t="str">
        <f t="shared" si="65"/>
        <v>HIGASHIKAGE Yuya (07)</v>
      </c>
      <c r="P1366">
        <f>IFERROR(INDEX(リスト!$AE:$AE,MATCH($G1366,リスト!$AD:$AD,0)),"")</f>
        <v>28</v>
      </c>
      <c r="Q1366" t="str">
        <f>IFERROR(INDEX(リスト!$AH:$AH,MATCH($J1366,リスト!$AG:$AG,0)),"")</f>
        <v>JPN</v>
      </c>
      <c r="R1366" s="118" t="str">
        <f>IF($B1366="","",TEXT(RIGHT($E1366,6)*1000+COUNTIF($E$2:$E1366,$E1366),"000000000"))</f>
        <v>070326002</v>
      </c>
    </row>
    <row r="1367" spans="1:18" customFormat="1" x14ac:dyDescent="0.45">
      <c r="A1367" t="s">
        <v>523</v>
      </c>
      <c r="B1367">
        <v>1366</v>
      </c>
      <c r="C1367" t="s">
        <v>5882</v>
      </c>
      <c r="D1367" t="s">
        <v>5883</v>
      </c>
      <c r="E1367">
        <v>20060705</v>
      </c>
      <c r="F1367">
        <v>2</v>
      </c>
      <c r="G1367" t="s">
        <v>4989</v>
      </c>
      <c r="H1367" s="2" t="s">
        <v>282</v>
      </c>
      <c r="I1367" t="s">
        <v>144</v>
      </c>
      <c r="J1367" t="s">
        <v>6497</v>
      </c>
      <c r="L1367">
        <f>IFERROR(INDEX(所属情報!$E:$E,MATCH(男子登録情報!A1367,所属情報!$A:$A,0)),"")</f>
        <v>490054</v>
      </c>
      <c r="M1367" t="str">
        <f t="shared" si="63"/>
        <v>和田　悠汰 (2)</v>
      </c>
      <c r="N1367" t="str">
        <f t="shared" si="64"/>
        <v>ﾜﾀﾞ ﾕｳﾀ</v>
      </c>
      <c r="O1367" t="str">
        <f t="shared" si="65"/>
        <v>WADA Yuta (06)</v>
      </c>
      <c r="P1367">
        <f>IFERROR(INDEX(リスト!$AE:$AE,MATCH($G1367,リスト!$AD:$AD,0)),"")</f>
        <v>25</v>
      </c>
      <c r="Q1367" t="str">
        <f>IFERROR(INDEX(リスト!$AH:$AH,MATCH($J1367,リスト!$AG:$AG,0)),"")</f>
        <v>JPN</v>
      </c>
      <c r="R1367" s="118" t="str">
        <f>IF($B1367="","",TEXT(RIGHT($E1367,6)*1000+COUNTIF($E$2:$E1367,$E1367),"000000000"))</f>
        <v>060705002</v>
      </c>
    </row>
    <row r="1368" spans="1:18" customFormat="1" x14ac:dyDescent="0.45">
      <c r="A1368" t="s">
        <v>523</v>
      </c>
      <c r="B1368">
        <v>1367</v>
      </c>
      <c r="C1368" t="s">
        <v>5884</v>
      </c>
      <c r="D1368" t="s">
        <v>5885</v>
      </c>
      <c r="E1368">
        <v>20060630</v>
      </c>
      <c r="F1368">
        <v>2</v>
      </c>
      <c r="G1368" t="s">
        <v>4975</v>
      </c>
      <c r="H1368" s="2" t="s">
        <v>157</v>
      </c>
      <c r="I1368" t="s">
        <v>215</v>
      </c>
      <c r="J1368" t="s">
        <v>6497</v>
      </c>
      <c r="L1368">
        <f>IFERROR(INDEX(所属情報!$E:$E,MATCH(男子登録情報!A1368,所属情報!$A:$A,0)),"")</f>
        <v>490054</v>
      </c>
      <c r="M1368" t="str">
        <f t="shared" si="63"/>
        <v>石田　宇登 (2)</v>
      </c>
      <c r="N1368" t="str">
        <f t="shared" si="64"/>
        <v>ｲｼﾀﾞ ﾀｶﾄ</v>
      </c>
      <c r="O1368" t="str">
        <f t="shared" si="65"/>
        <v>ISHIDA Takato (06)</v>
      </c>
      <c r="P1368">
        <f>IFERROR(INDEX(リスト!$AE:$AE,MATCH($G1368,リスト!$AD:$AD,0)),"")</f>
        <v>28</v>
      </c>
      <c r="Q1368" t="str">
        <f>IFERROR(INDEX(リスト!$AH:$AH,MATCH($J1368,リスト!$AG:$AG,0)),"")</f>
        <v>JPN</v>
      </c>
      <c r="R1368" s="118" t="str">
        <f>IF($B1368="","",TEXT(RIGHT($E1368,6)*1000+COUNTIF($E$2:$E1368,$E1368),"000000000"))</f>
        <v>060630002</v>
      </c>
    </row>
    <row r="1369" spans="1:18" customFormat="1" x14ac:dyDescent="0.45">
      <c r="A1369" t="s">
        <v>523</v>
      </c>
      <c r="B1369">
        <v>1368</v>
      </c>
      <c r="C1369" t="s">
        <v>5886</v>
      </c>
      <c r="D1369" t="s">
        <v>5887</v>
      </c>
      <c r="E1369">
        <v>20070201</v>
      </c>
      <c r="F1369">
        <v>2</v>
      </c>
      <c r="G1369" t="s">
        <v>4975</v>
      </c>
      <c r="H1369" s="2" t="s">
        <v>81</v>
      </c>
      <c r="I1369" t="s">
        <v>3110</v>
      </c>
      <c r="J1369" t="s">
        <v>6497</v>
      </c>
      <c r="L1369">
        <f>IFERROR(INDEX(所属情報!$E:$E,MATCH(男子登録情報!A1369,所属情報!$A:$A,0)),"")</f>
        <v>490054</v>
      </c>
      <c r="M1369" t="str">
        <f t="shared" si="63"/>
        <v>小林　温眞 (2)</v>
      </c>
      <c r="N1369" t="str">
        <f t="shared" si="64"/>
        <v>ｺﾊﾞﾔｼ ﾊﾙﾏ</v>
      </c>
      <c r="O1369" t="str">
        <f t="shared" si="65"/>
        <v>KOBAYASHI Haruma (07)</v>
      </c>
      <c r="P1369">
        <f>IFERROR(INDEX(リスト!$AE:$AE,MATCH($G1369,リスト!$AD:$AD,0)),"")</f>
        <v>28</v>
      </c>
      <c r="Q1369" t="str">
        <f>IFERROR(INDEX(リスト!$AH:$AH,MATCH($J1369,リスト!$AG:$AG,0)),"")</f>
        <v>JPN</v>
      </c>
      <c r="R1369" s="118" t="str">
        <f>IF($B1369="","",TEXT(RIGHT($E1369,6)*1000+COUNTIF($E$2:$E1369,$E1369),"000000000"))</f>
        <v>070201002</v>
      </c>
    </row>
    <row r="1370" spans="1:18" customFormat="1" x14ac:dyDescent="0.45">
      <c r="A1370" t="s">
        <v>523</v>
      </c>
      <c r="B1370">
        <v>1369</v>
      </c>
      <c r="C1370" t="s">
        <v>5888</v>
      </c>
      <c r="D1370" t="s">
        <v>5889</v>
      </c>
      <c r="E1370">
        <v>20070309</v>
      </c>
      <c r="F1370">
        <v>2</v>
      </c>
      <c r="G1370" t="s">
        <v>4988</v>
      </c>
      <c r="H1370" s="2" t="s">
        <v>415</v>
      </c>
      <c r="I1370" t="s">
        <v>659</v>
      </c>
      <c r="J1370" t="s">
        <v>6497</v>
      </c>
      <c r="L1370">
        <f>IFERROR(INDEX(所属情報!$E:$E,MATCH(男子登録情報!A1370,所属情報!$A:$A,0)),"")</f>
        <v>490054</v>
      </c>
      <c r="M1370" t="str">
        <f t="shared" si="63"/>
        <v>野田　健司 (2)</v>
      </c>
      <c r="N1370" t="str">
        <f t="shared" si="64"/>
        <v>ﾉﾀﾞ ｹﾝｼﾞ</v>
      </c>
      <c r="O1370" t="str">
        <f t="shared" si="65"/>
        <v>NODA Kenji (07)</v>
      </c>
      <c r="P1370">
        <f>IFERROR(INDEX(リスト!$AE:$AE,MATCH($G1370,リスト!$AD:$AD,0)),"")</f>
        <v>40</v>
      </c>
      <c r="Q1370" t="str">
        <f>IFERROR(INDEX(リスト!$AH:$AH,MATCH($J1370,リスト!$AG:$AG,0)),"")</f>
        <v>JPN</v>
      </c>
      <c r="R1370" s="118" t="str">
        <f>IF($B1370="","",TEXT(RIGHT($E1370,6)*1000+COUNTIF($E$2:$E1370,$E1370),"000000000"))</f>
        <v>070309002</v>
      </c>
    </row>
    <row r="1371" spans="1:18" customFormat="1" x14ac:dyDescent="0.45">
      <c r="A1371" t="s">
        <v>523</v>
      </c>
      <c r="B1371">
        <v>1370</v>
      </c>
      <c r="C1371" t="s">
        <v>5890</v>
      </c>
      <c r="D1371" t="s">
        <v>5891</v>
      </c>
      <c r="E1371">
        <v>20060304</v>
      </c>
      <c r="F1371">
        <v>2</v>
      </c>
      <c r="G1371" t="s">
        <v>4975</v>
      </c>
      <c r="H1371" s="2" t="s">
        <v>7181</v>
      </c>
      <c r="I1371" t="s">
        <v>7182</v>
      </c>
      <c r="J1371" t="s">
        <v>6497</v>
      </c>
      <c r="L1371">
        <f>IFERROR(INDEX(所属情報!$E:$E,MATCH(男子登録情報!A1371,所属情報!$A:$A,0)),"")</f>
        <v>490054</v>
      </c>
      <c r="M1371" t="str">
        <f t="shared" si="63"/>
        <v>長坂　周一 (2)</v>
      </c>
      <c r="N1371" t="str">
        <f t="shared" si="64"/>
        <v>ﾅｶﾞｻｶ ｼｭｳｲﾁ</v>
      </c>
      <c r="O1371" t="str">
        <f t="shared" si="65"/>
        <v>NAGASAKA Shuichi (06)</v>
      </c>
      <c r="P1371">
        <f>IFERROR(INDEX(リスト!$AE:$AE,MATCH($G1371,リスト!$AD:$AD,0)),"")</f>
        <v>28</v>
      </c>
      <c r="Q1371" t="str">
        <f>IFERROR(INDEX(リスト!$AH:$AH,MATCH($J1371,リスト!$AG:$AG,0)),"")</f>
        <v>JPN</v>
      </c>
      <c r="R1371" s="118" t="str">
        <f>IF($B1371="","",TEXT(RIGHT($E1371,6)*1000+COUNTIF($E$2:$E1371,$E1371),"000000000"))</f>
        <v>060304001</v>
      </c>
    </row>
    <row r="1372" spans="1:18" customFormat="1" x14ac:dyDescent="0.45">
      <c r="A1372" t="s">
        <v>523</v>
      </c>
      <c r="B1372">
        <v>1371</v>
      </c>
      <c r="C1372" t="s">
        <v>5892</v>
      </c>
      <c r="D1372" t="s">
        <v>5893</v>
      </c>
      <c r="E1372">
        <v>20051012</v>
      </c>
      <c r="F1372">
        <v>2</v>
      </c>
      <c r="G1372" t="s">
        <v>4976</v>
      </c>
      <c r="H1372" s="2" t="s">
        <v>7183</v>
      </c>
      <c r="I1372" t="s">
        <v>7184</v>
      </c>
      <c r="J1372" t="s">
        <v>6497</v>
      </c>
      <c r="L1372">
        <f>IFERROR(INDEX(所属情報!$E:$E,MATCH(男子登録情報!A1372,所属情報!$A:$A,0)),"")</f>
        <v>490054</v>
      </c>
      <c r="M1372" t="str">
        <f t="shared" si="63"/>
        <v>萩井　卯一 (2)</v>
      </c>
      <c r="N1372" t="str">
        <f t="shared" si="64"/>
        <v>ﾊｷﾞｲ ｳｲﾁ</v>
      </c>
      <c r="O1372" t="str">
        <f t="shared" si="65"/>
        <v>HAGII Uichi (05)</v>
      </c>
      <c r="P1372">
        <f>IFERROR(INDEX(リスト!$AE:$AE,MATCH($G1372,リスト!$AD:$AD,0)),"")</f>
        <v>27</v>
      </c>
      <c r="Q1372" t="str">
        <f>IFERROR(INDEX(リスト!$AH:$AH,MATCH($J1372,リスト!$AG:$AG,0)),"")</f>
        <v>JPN</v>
      </c>
      <c r="R1372" s="118" t="str">
        <f>IF($B1372="","",TEXT(RIGHT($E1372,6)*1000+COUNTIF($E$2:$E1372,$E1372),"000000000"))</f>
        <v>051012002</v>
      </c>
    </row>
    <row r="1373" spans="1:18" customFormat="1" x14ac:dyDescent="0.45">
      <c r="A1373" t="s">
        <v>523</v>
      </c>
      <c r="B1373">
        <v>1372</v>
      </c>
      <c r="C1373" t="s">
        <v>5894</v>
      </c>
      <c r="D1373" t="s">
        <v>5895</v>
      </c>
      <c r="E1373">
        <v>20060327</v>
      </c>
      <c r="F1373">
        <v>2</v>
      </c>
      <c r="G1373" t="s">
        <v>4975</v>
      </c>
      <c r="H1373" s="2" t="s">
        <v>387</v>
      </c>
      <c r="I1373" t="s">
        <v>142</v>
      </c>
      <c r="J1373" t="s">
        <v>6497</v>
      </c>
      <c r="L1373">
        <f>IFERROR(INDEX(所属情報!$E:$E,MATCH(男子登録情報!A1373,所属情報!$A:$A,0)),"")</f>
        <v>490054</v>
      </c>
      <c r="M1373" t="str">
        <f t="shared" si="63"/>
        <v>本田　康陽 (2)</v>
      </c>
      <c r="N1373" t="str">
        <f t="shared" si="64"/>
        <v>ﾎﾝﾀﾞ ｺｳﾖｳ</v>
      </c>
      <c r="O1373" t="str">
        <f t="shared" si="65"/>
        <v>HONDA Koyo (06)</v>
      </c>
      <c r="P1373">
        <f>IFERROR(INDEX(リスト!$AE:$AE,MATCH($G1373,リスト!$AD:$AD,0)),"")</f>
        <v>28</v>
      </c>
      <c r="Q1373" t="str">
        <f>IFERROR(INDEX(リスト!$AH:$AH,MATCH($J1373,リスト!$AG:$AG,0)),"")</f>
        <v>JPN</v>
      </c>
      <c r="R1373" s="118" t="str">
        <f>IF($B1373="","",TEXT(RIGHT($E1373,6)*1000+COUNTIF($E$2:$E1373,$E1373),"000000000"))</f>
        <v>060327001</v>
      </c>
    </row>
    <row r="1374" spans="1:18" customFormat="1" x14ac:dyDescent="0.45">
      <c r="A1374" t="s">
        <v>523</v>
      </c>
      <c r="B1374">
        <v>1373</v>
      </c>
      <c r="C1374" t="s">
        <v>5896</v>
      </c>
      <c r="D1374" t="s">
        <v>5897</v>
      </c>
      <c r="E1374">
        <v>20060801</v>
      </c>
      <c r="F1374">
        <v>2</v>
      </c>
      <c r="G1374" t="s">
        <v>4989</v>
      </c>
      <c r="H1374" s="2" t="s">
        <v>7185</v>
      </c>
      <c r="I1374" t="s">
        <v>7186</v>
      </c>
      <c r="J1374" t="s">
        <v>6497</v>
      </c>
      <c r="L1374">
        <f>IFERROR(INDEX(所属情報!$E:$E,MATCH(男子登録情報!A1374,所属情報!$A:$A,0)),"")</f>
        <v>490054</v>
      </c>
      <c r="M1374" t="str">
        <f t="shared" si="63"/>
        <v>上川　達郎 (2)</v>
      </c>
      <c r="N1374" t="str">
        <f t="shared" si="64"/>
        <v>ｶﾐｶﾜ ﾀﾂﾛｳ</v>
      </c>
      <c r="O1374" t="str">
        <f t="shared" si="65"/>
        <v>KAMIKAWA Tatsuro (06)</v>
      </c>
      <c r="P1374">
        <f>IFERROR(INDEX(リスト!$AE:$AE,MATCH($G1374,リスト!$AD:$AD,0)),"")</f>
        <v>25</v>
      </c>
      <c r="Q1374" t="str">
        <f>IFERROR(INDEX(リスト!$AH:$AH,MATCH($J1374,リスト!$AG:$AG,0)),"")</f>
        <v>JPN</v>
      </c>
      <c r="R1374" s="118" t="str">
        <f>IF($B1374="","",TEXT(RIGHT($E1374,6)*1000+COUNTIF($E$2:$E1374,$E1374),"000000000"))</f>
        <v>060801002</v>
      </c>
    </row>
    <row r="1375" spans="1:18" customFormat="1" x14ac:dyDescent="0.45">
      <c r="A1375" t="s">
        <v>523</v>
      </c>
      <c r="B1375">
        <v>1374</v>
      </c>
      <c r="C1375" t="s">
        <v>5898</v>
      </c>
      <c r="D1375" t="s">
        <v>5899</v>
      </c>
      <c r="E1375">
        <v>20061231</v>
      </c>
      <c r="F1375">
        <v>2</v>
      </c>
      <c r="G1375" t="s">
        <v>5119</v>
      </c>
      <c r="H1375" s="2" t="s">
        <v>3104</v>
      </c>
      <c r="I1375" t="s">
        <v>564</v>
      </c>
      <c r="J1375" t="s">
        <v>6497</v>
      </c>
      <c r="L1375">
        <f>IFERROR(INDEX(所属情報!$E:$E,MATCH(男子登録情報!A1375,所属情報!$A:$A,0)),"")</f>
        <v>490054</v>
      </c>
      <c r="M1375" t="str">
        <f t="shared" si="63"/>
        <v>松浦　気吹 (2)</v>
      </c>
      <c r="N1375" t="str">
        <f t="shared" si="64"/>
        <v>ﾏﾂｳﾗ ｲﾌﾞｷ</v>
      </c>
      <c r="O1375" t="str">
        <f t="shared" si="65"/>
        <v>MATSUURA Ibuki (06)</v>
      </c>
      <c r="P1375">
        <f>IFERROR(INDEX(リスト!$AE:$AE,MATCH($G1375,リスト!$AD:$AD,0)),"")</f>
        <v>38</v>
      </c>
      <c r="Q1375" t="str">
        <f>IFERROR(INDEX(リスト!$AH:$AH,MATCH($J1375,リスト!$AG:$AG,0)),"")</f>
        <v>JPN</v>
      </c>
      <c r="R1375" s="118" t="str">
        <f>IF($B1375="","",TEXT(RIGHT($E1375,6)*1000+COUNTIF($E$2:$E1375,$E1375),"000000000"))</f>
        <v>061231002</v>
      </c>
    </row>
    <row r="1376" spans="1:18" customFormat="1" x14ac:dyDescent="0.45">
      <c r="A1376" t="s">
        <v>523</v>
      </c>
      <c r="B1376">
        <v>1375</v>
      </c>
      <c r="C1376" t="s">
        <v>5900</v>
      </c>
      <c r="D1376" t="s">
        <v>5901</v>
      </c>
      <c r="E1376">
        <v>20060425</v>
      </c>
      <c r="F1376">
        <v>2</v>
      </c>
      <c r="G1376" t="s">
        <v>4977</v>
      </c>
      <c r="H1376" s="2" t="s">
        <v>7187</v>
      </c>
      <c r="I1376" t="s">
        <v>71</v>
      </c>
      <c r="J1376" t="s">
        <v>6497</v>
      </c>
      <c r="L1376">
        <f>IFERROR(INDEX(所属情報!$E:$E,MATCH(男子登録情報!A1376,所属情報!$A:$A,0)),"")</f>
        <v>490054</v>
      </c>
      <c r="M1376" t="str">
        <f t="shared" si="63"/>
        <v>髙垣　宗大 (2)</v>
      </c>
      <c r="N1376" t="str">
        <f t="shared" si="64"/>
        <v>ﾀｶｶﾞｷ ｿｳﾀ</v>
      </c>
      <c r="O1376" t="str">
        <f t="shared" si="65"/>
        <v>TAKAGAKI Sota (06)</v>
      </c>
      <c r="P1376">
        <f>IFERROR(INDEX(リスト!$AE:$AE,MATCH($G1376,リスト!$AD:$AD,0)),"")</f>
        <v>34</v>
      </c>
      <c r="Q1376" t="str">
        <f>IFERROR(INDEX(リスト!$AH:$AH,MATCH($J1376,リスト!$AG:$AG,0)),"")</f>
        <v>JPN</v>
      </c>
      <c r="R1376" s="118" t="str">
        <f>IF($B1376="","",TEXT(RIGHT($E1376,6)*1000+COUNTIF($E$2:$E1376,$E1376),"000000000"))</f>
        <v>060425002</v>
      </c>
    </row>
    <row r="1377" spans="1:18" customFormat="1" x14ac:dyDescent="0.45">
      <c r="A1377" t="s">
        <v>523</v>
      </c>
      <c r="B1377">
        <v>1376</v>
      </c>
      <c r="C1377" t="s">
        <v>5902</v>
      </c>
      <c r="D1377" t="s">
        <v>5903</v>
      </c>
      <c r="E1377">
        <v>20060812</v>
      </c>
      <c r="F1377">
        <v>2</v>
      </c>
      <c r="G1377" t="s">
        <v>5532</v>
      </c>
      <c r="H1377" s="2" t="s">
        <v>1982</v>
      </c>
      <c r="I1377" t="s">
        <v>653</v>
      </c>
      <c r="J1377" t="s">
        <v>6497</v>
      </c>
      <c r="L1377">
        <f>IFERROR(INDEX(所属情報!$E:$E,MATCH(男子登録情報!A1377,所属情報!$A:$A,0)),"")</f>
        <v>490054</v>
      </c>
      <c r="M1377" t="str">
        <f t="shared" si="63"/>
        <v>坂根　慧斗 (2)</v>
      </c>
      <c r="N1377" t="str">
        <f t="shared" si="64"/>
        <v>ｻｶﾈ ｹｲﾄ</v>
      </c>
      <c r="O1377" t="str">
        <f t="shared" si="65"/>
        <v>SAKANE Keito (06)</v>
      </c>
      <c r="P1377">
        <f>IFERROR(INDEX(リスト!$AE:$AE,MATCH($G1377,リスト!$AD:$AD,0)),"")</f>
        <v>16</v>
      </c>
      <c r="Q1377" t="str">
        <f>IFERROR(INDEX(リスト!$AH:$AH,MATCH($J1377,リスト!$AG:$AG,0)),"")</f>
        <v>JPN</v>
      </c>
      <c r="R1377" s="118" t="str">
        <f>IF($B1377="","",TEXT(RIGHT($E1377,6)*1000+COUNTIF($E$2:$E1377,$E1377),"000000000"))</f>
        <v>060812001</v>
      </c>
    </row>
    <row r="1378" spans="1:18" customFormat="1" x14ac:dyDescent="0.45">
      <c r="A1378" t="s">
        <v>523</v>
      </c>
      <c r="B1378">
        <v>1377</v>
      </c>
      <c r="C1378" t="s">
        <v>5904</v>
      </c>
      <c r="D1378" t="s">
        <v>5905</v>
      </c>
      <c r="E1378">
        <v>20070315</v>
      </c>
      <c r="F1378">
        <v>2</v>
      </c>
      <c r="G1378" t="s">
        <v>4983</v>
      </c>
      <c r="H1378" s="2" t="s">
        <v>52</v>
      </c>
      <c r="I1378" t="s">
        <v>344</v>
      </c>
      <c r="J1378" t="s">
        <v>6497</v>
      </c>
      <c r="L1378">
        <f>IFERROR(INDEX(所属情報!$E:$E,MATCH(男子登録情報!A1378,所属情報!$A:$A,0)),"")</f>
        <v>490054</v>
      </c>
      <c r="M1378" t="str">
        <f t="shared" si="63"/>
        <v>伊藤　滉人 (2)</v>
      </c>
      <c r="N1378" t="str">
        <f t="shared" si="64"/>
        <v>ｲﾄｳ ﾋﾛﾄ</v>
      </c>
      <c r="O1378" t="str">
        <f t="shared" si="65"/>
        <v>ITO Hiroto (07)</v>
      </c>
      <c r="P1378">
        <f>IFERROR(INDEX(リスト!$AE:$AE,MATCH($G1378,リスト!$AD:$AD,0)),"")</f>
        <v>23</v>
      </c>
      <c r="Q1378" t="str">
        <f>IFERROR(INDEX(リスト!$AH:$AH,MATCH($J1378,リスト!$AG:$AG,0)),"")</f>
        <v>JPN</v>
      </c>
      <c r="R1378" s="118" t="str">
        <f>IF($B1378="","",TEXT(RIGHT($E1378,6)*1000+COUNTIF($E$2:$E1378,$E1378),"000000000"))</f>
        <v>070315001</v>
      </c>
    </row>
    <row r="1379" spans="1:18" customFormat="1" x14ac:dyDescent="0.45">
      <c r="A1379" t="s">
        <v>523</v>
      </c>
      <c r="B1379">
        <v>1378</v>
      </c>
      <c r="C1379" t="s">
        <v>5906</v>
      </c>
      <c r="D1379" t="s">
        <v>5907</v>
      </c>
      <c r="E1379">
        <v>20060712</v>
      </c>
      <c r="F1379">
        <v>2</v>
      </c>
      <c r="G1379" t="s">
        <v>4976</v>
      </c>
      <c r="H1379" s="2" t="s">
        <v>7188</v>
      </c>
      <c r="I1379" t="s">
        <v>42</v>
      </c>
      <c r="J1379" t="s">
        <v>6497</v>
      </c>
      <c r="L1379">
        <f>IFERROR(INDEX(所属情報!$E:$E,MATCH(男子登録情報!A1379,所属情報!$A:$A,0)),"")</f>
        <v>490054</v>
      </c>
      <c r="M1379" t="str">
        <f t="shared" si="63"/>
        <v>阿座上　拓巳 (2)</v>
      </c>
      <c r="N1379" t="str">
        <f t="shared" si="64"/>
        <v>ｱｻﾞｶﾐ ﾀｸﾐ</v>
      </c>
      <c r="O1379" t="str">
        <f t="shared" si="65"/>
        <v>AZAKAMI Takumi (06)</v>
      </c>
      <c r="P1379">
        <f>IFERROR(INDEX(リスト!$AE:$AE,MATCH($G1379,リスト!$AD:$AD,0)),"")</f>
        <v>27</v>
      </c>
      <c r="Q1379" t="str">
        <f>IFERROR(INDEX(リスト!$AH:$AH,MATCH($J1379,リスト!$AG:$AG,0)),"")</f>
        <v>JPN</v>
      </c>
      <c r="R1379" s="118" t="str">
        <f>IF($B1379="","",TEXT(RIGHT($E1379,6)*1000+COUNTIF($E$2:$E1379,$E1379),"000000000"))</f>
        <v>060712001</v>
      </c>
    </row>
    <row r="1380" spans="1:18" customFormat="1" x14ac:dyDescent="0.45">
      <c r="A1380" t="s">
        <v>559</v>
      </c>
      <c r="B1380">
        <v>1379</v>
      </c>
      <c r="C1380" t="s">
        <v>1749</v>
      </c>
      <c r="D1380" t="s">
        <v>1750</v>
      </c>
      <c r="E1380">
        <v>20031222</v>
      </c>
      <c r="F1380">
        <v>4</v>
      </c>
      <c r="G1380" t="s">
        <v>4982</v>
      </c>
      <c r="H1380" s="2" t="s">
        <v>450</v>
      </c>
      <c r="I1380" t="s">
        <v>236</v>
      </c>
      <c r="J1380" t="s">
        <v>6497</v>
      </c>
      <c r="L1380">
        <f>IFERROR(INDEX(所属情報!$E:$E,MATCH(男子登録情報!A1380,所属情報!$A:$A,0)),"")</f>
        <v>492355</v>
      </c>
      <c r="M1380" t="str">
        <f t="shared" si="63"/>
        <v>北澤　太晟 (4)</v>
      </c>
      <c r="N1380" t="str">
        <f t="shared" si="64"/>
        <v>ｷﾀｻﾞﾜ ﾀｲｾｲ</v>
      </c>
      <c r="O1380" t="str">
        <f t="shared" si="65"/>
        <v>KITAZAWA Taisei (03)</v>
      </c>
      <c r="P1380">
        <f>IFERROR(INDEX(リスト!$AE:$AE,MATCH($G1380,リスト!$AD:$AD,0)),"")</f>
        <v>26</v>
      </c>
      <c r="Q1380" t="str">
        <f>IFERROR(INDEX(リスト!$AH:$AH,MATCH($J1380,リスト!$AG:$AG,0)),"")</f>
        <v>JPN</v>
      </c>
      <c r="R1380" s="118" t="str">
        <f>IF($B1380="","",TEXT(RIGHT($E1380,6)*1000+COUNTIF($E$2:$E1380,$E1380),"000000000"))</f>
        <v>031222001</v>
      </c>
    </row>
    <row r="1381" spans="1:18" customFormat="1" x14ac:dyDescent="0.45">
      <c r="A1381" t="s">
        <v>559</v>
      </c>
      <c r="B1381">
        <v>1380</v>
      </c>
      <c r="C1381" t="s">
        <v>1751</v>
      </c>
      <c r="D1381" t="s">
        <v>1752</v>
      </c>
      <c r="E1381">
        <v>20030803</v>
      </c>
      <c r="F1381">
        <v>4</v>
      </c>
      <c r="G1381" t="s">
        <v>4982</v>
      </c>
      <c r="H1381" s="2" t="s">
        <v>1753</v>
      </c>
      <c r="I1381" t="s">
        <v>241</v>
      </c>
      <c r="J1381" t="s">
        <v>6497</v>
      </c>
      <c r="L1381">
        <f>IFERROR(INDEX(所属情報!$E:$E,MATCH(男子登録情報!A1381,所属情報!$A:$A,0)),"")</f>
        <v>492355</v>
      </c>
      <c r="M1381" t="str">
        <f t="shared" si="63"/>
        <v>飛田　駿星 (4)</v>
      </c>
      <c r="N1381" t="str">
        <f t="shared" si="64"/>
        <v>ﾄﾋﾞﾀ ﾘｭｳﾄ</v>
      </c>
      <c r="O1381" t="str">
        <f t="shared" si="65"/>
        <v>TOBITA Ryuto (03)</v>
      </c>
      <c r="P1381">
        <f>IFERROR(INDEX(リスト!$AE:$AE,MATCH($G1381,リスト!$AD:$AD,0)),"")</f>
        <v>26</v>
      </c>
      <c r="Q1381" t="str">
        <f>IFERROR(INDEX(リスト!$AH:$AH,MATCH($J1381,リスト!$AG:$AG,0)),"")</f>
        <v>JPN</v>
      </c>
      <c r="R1381" s="118" t="str">
        <f>IF($B1381="","",TEXT(RIGHT($E1381,6)*1000+COUNTIF($E$2:$E1381,$E1381),"000000000"))</f>
        <v>030803001</v>
      </c>
    </row>
    <row r="1382" spans="1:18" customFormat="1" x14ac:dyDescent="0.45">
      <c r="A1382" t="s">
        <v>559</v>
      </c>
      <c r="B1382">
        <v>1381</v>
      </c>
      <c r="C1382" t="s">
        <v>1754</v>
      </c>
      <c r="D1382" t="s">
        <v>1755</v>
      </c>
      <c r="E1382">
        <v>20040812</v>
      </c>
      <c r="F1382">
        <v>4</v>
      </c>
      <c r="G1382" t="s">
        <v>4976</v>
      </c>
      <c r="H1382" s="2" t="s">
        <v>635</v>
      </c>
      <c r="I1382" t="s">
        <v>281</v>
      </c>
      <c r="J1382" t="s">
        <v>6497</v>
      </c>
      <c r="L1382">
        <f>IFERROR(INDEX(所属情報!$E:$E,MATCH(男子登録情報!A1382,所属情報!$A:$A,0)),"")</f>
        <v>492355</v>
      </c>
      <c r="M1382" t="str">
        <f t="shared" si="63"/>
        <v>井口　士心 (4)</v>
      </c>
      <c r="N1382" t="str">
        <f t="shared" si="64"/>
        <v>ｲｸﾞﾁ ﾔﾏﾄ</v>
      </c>
      <c r="O1382" t="str">
        <f t="shared" si="65"/>
        <v>IGUCHI Yamato (04)</v>
      </c>
      <c r="P1382">
        <f>IFERROR(INDEX(リスト!$AE:$AE,MATCH($G1382,リスト!$AD:$AD,0)),"")</f>
        <v>27</v>
      </c>
      <c r="Q1382" t="str">
        <f>IFERROR(INDEX(リスト!$AH:$AH,MATCH($J1382,リスト!$AG:$AG,0)),"")</f>
        <v>JPN</v>
      </c>
      <c r="R1382" s="118" t="str">
        <f>IF($B1382="","",TEXT(RIGHT($E1382,6)*1000+COUNTIF($E$2:$E1382,$E1382),"000000000"))</f>
        <v>040812003</v>
      </c>
    </row>
    <row r="1383" spans="1:18" customFormat="1" x14ac:dyDescent="0.45">
      <c r="A1383" t="s">
        <v>559</v>
      </c>
      <c r="B1383">
        <v>1382</v>
      </c>
      <c r="C1383" t="s">
        <v>1756</v>
      </c>
      <c r="D1383" t="s">
        <v>1757</v>
      </c>
      <c r="E1383">
        <v>20050311</v>
      </c>
      <c r="F1383">
        <v>4</v>
      </c>
      <c r="G1383" t="s">
        <v>4982</v>
      </c>
      <c r="H1383" s="2" t="s">
        <v>422</v>
      </c>
      <c r="I1383" t="s">
        <v>122</v>
      </c>
      <c r="J1383" t="s">
        <v>6497</v>
      </c>
      <c r="L1383">
        <f>IFERROR(INDEX(所属情報!$E:$E,MATCH(男子登録情報!A1383,所属情報!$A:$A,0)),"")</f>
        <v>492355</v>
      </c>
      <c r="M1383" t="str">
        <f t="shared" si="63"/>
        <v>泉　佑真 (4)</v>
      </c>
      <c r="N1383" t="str">
        <f t="shared" si="64"/>
        <v>ｲｽﾞﾐ ﾕｳﾏ</v>
      </c>
      <c r="O1383" t="str">
        <f t="shared" si="65"/>
        <v>IZUMI Yuma (05)</v>
      </c>
      <c r="P1383">
        <f>IFERROR(INDEX(リスト!$AE:$AE,MATCH($G1383,リスト!$AD:$AD,0)),"")</f>
        <v>26</v>
      </c>
      <c r="Q1383" t="str">
        <f>IFERROR(INDEX(リスト!$AH:$AH,MATCH($J1383,リスト!$AG:$AG,0)),"")</f>
        <v>JPN</v>
      </c>
      <c r="R1383" s="118" t="str">
        <f>IF($B1383="","",TEXT(RIGHT($E1383,6)*1000+COUNTIF($E$2:$E1383,$E1383),"000000000"))</f>
        <v>050311002</v>
      </c>
    </row>
    <row r="1384" spans="1:18" customFormat="1" x14ac:dyDescent="0.45">
      <c r="A1384" t="s">
        <v>559</v>
      </c>
      <c r="B1384">
        <v>1383</v>
      </c>
      <c r="C1384" t="s">
        <v>1758</v>
      </c>
      <c r="D1384" t="s">
        <v>1759</v>
      </c>
      <c r="E1384">
        <v>20040416</v>
      </c>
      <c r="F1384">
        <v>4</v>
      </c>
      <c r="G1384" t="s">
        <v>4982</v>
      </c>
      <c r="H1384" s="2" t="s">
        <v>3020</v>
      </c>
      <c r="I1384" t="s">
        <v>192</v>
      </c>
      <c r="J1384" t="s">
        <v>6497</v>
      </c>
      <c r="L1384">
        <f>IFERROR(INDEX(所属情報!$E:$E,MATCH(男子登録情報!A1384,所属情報!$A:$A,0)),"")</f>
        <v>492355</v>
      </c>
      <c r="M1384" t="str">
        <f t="shared" si="63"/>
        <v>大狩　伸太郎 (4)</v>
      </c>
      <c r="N1384" t="str">
        <f t="shared" si="64"/>
        <v>ｵｵｶﾞﾘ ｼﾝﾀﾛｳ</v>
      </c>
      <c r="O1384" t="str">
        <f t="shared" si="65"/>
        <v>OGARI Shintaro (04)</v>
      </c>
      <c r="P1384">
        <f>IFERROR(INDEX(リスト!$AE:$AE,MATCH($G1384,リスト!$AD:$AD,0)),"")</f>
        <v>26</v>
      </c>
      <c r="Q1384" t="str">
        <f>IFERROR(INDEX(リスト!$AH:$AH,MATCH($J1384,リスト!$AG:$AG,0)),"")</f>
        <v>JPN</v>
      </c>
      <c r="R1384" s="118" t="str">
        <f>IF($B1384="","",TEXT(RIGHT($E1384,6)*1000+COUNTIF($E$2:$E1384,$E1384),"000000000"))</f>
        <v>040416004</v>
      </c>
    </row>
    <row r="1385" spans="1:18" customFormat="1" x14ac:dyDescent="0.45">
      <c r="A1385" t="s">
        <v>559</v>
      </c>
      <c r="B1385">
        <v>1384</v>
      </c>
      <c r="C1385" t="s">
        <v>1760</v>
      </c>
      <c r="D1385" t="s">
        <v>1761</v>
      </c>
      <c r="E1385">
        <v>20040618</v>
      </c>
      <c r="F1385">
        <v>4</v>
      </c>
      <c r="G1385" t="s">
        <v>4976</v>
      </c>
      <c r="H1385" s="2" t="s">
        <v>29</v>
      </c>
      <c r="I1385" t="s">
        <v>639</v>
      </c>
      <c r="J1385" t="s">
        <v>6497</v>
      </c>
      <c r="L1385">
        <f>IFERROR(INDEX(所属情報!$E:$E,MATCH(男子登録情報!A1385,所属情報!$A:$A,0)),"")</f>
        <v>492355</v>
      </c>
      <c r="M1385" t="str">
        <f t="shared" si="63"/>
        <v>岡田　優作 (4)</v>
      </c>
      <c r="N1385" t="str">
        <f t="shared" si="64"/>
        <v>ｵｶﾀﾞ ﾕｳｻｸ</v>
      </c>
      <c r="O1385" t="str">
        <f t="shared" si="65"/>
        <v>OKADA Yusaku (04)</v>
      </c>
      <c r="P1385">
        <f>IFERROR(INDEX(リスト!$AE:$AE,MATCH($G1385,リスト!$AD:$AD,0)),"")</f>
        <v>27</v>
      </c>
      <c r="Q1385" t="str">
        <f>IFERROR(INDEX(リスト!$AH:$AH,MATCH($J1385,リスト!$AG:$AG,0)),"")</f>
        <v>JPN</v>
      </c>
      <c r="R1385" s="118" t="str">
        <f>IF($B1385="","",TEXT(RIGHT($E1385,6)*1000+COUNTIF($E$2:$E1385,$E1385),"000000000"))</f>
        <v>040618002</v>
      </c>
    </row>
    <row r="1386" spans="1:18" customFormat="1" x14ac:dyDescent="0.45">
      <c r="A1386" t="s">
        <v>559</v>
      </c>
      <c r="B1386">
        <v>1385</v>
      </c>
      <c r="C1386" t="s">
        <v>1762</v>
      </c>
      <c r="D1386" t="s">
        <v>1763</v>
      </c>
      <c r="E1386">
        <v>20050209</v>
      </c>
      <c r="F1386">
        <v>4</v>
      </c>
      <c r="G1386" t="s">
        <v>4976</v>
      </c>
      <c r="H1386" s="2" t="s">
        <v>100</v>
      </c>
      <c r="I1386" t="s">
        <v>2873</v>
      </c>
      <c r="J1386" t="s">
        <v>6497</v>
      </c>
      <c r="L1386">
        <f>IFERROR(INDEX(所属情報!$E:$E,MATCH(男子登録情報!A1386,所属情報!$A:$A,0)),"")</f>
        <v>492355</v>
      </c>
      <c r="M1386" t="str">
        <f t="shared" si="63"/>
        <v>田中　一郎 (4)</v>
      </c>
      <c r="N1386" t="str">
        <f t="shared" si="64"/>
        <v>ﾀﾅｶ ｲﾁﾛｳ</v>
      </c>
      <c r="O1386" t="str">
        <f t="shared" si="65"/>
        <v>TANAKA Ichiro (05)</v>
      </c>
      <c r="P1386">
        <f>IFERROR(INDEX(リスト!$AE:$AE,MATCH($G1386,リスト!$AD:$AD,0)),"")</f>
        <v>27</v>
      </c>
      <c r="Q1386" t="str">
        <f>IFERROR(INDEX(リスト!$AH:$AH,MATCH($J1386,リスト!$AG:$AG,0)),"")</f>
        <v>JPN</v>
      </c>
      <c r="R1386" s="118" t="str">
        <f>IF($B1386="","",TEXT(RIGHT($E1386,6)*1000+COUNTIF($E$2:$E1386,$E1386),"000000000"))</f>
        <v>050209002</v>
      </c>
    </row>
    <row r="1387" spans="1:18" customFormat="1" x14ac:dyDescent="0.45">
      <c r="A1387" t="s">
        <v>559</v>
      </c>
      <c r="B1387">
        <v>1386</v>
      </c>
      <c r="C1387" t="s">
        <v>1764</v>
      </c>
      <c r="D1387" t="s">
        <v>1765</v>
      </c>
      <c r="E1387">
        <v>20050214</v>
      </c>
      <c r="F1387">
        <v>4</v>
      </c>
      <c r="G1387" t="s">
        <v>4976</v>
      </c>
      <c r="H1387" s="2" t="s">
        <v>461</v>
      </c>
      <c r="I1387" t="s">
        <v>27</v>
      </c>
      <c r="J1387" t="s">
        <v>6497</v>
      </c>
      <c r="L1387">
        <f>IFERROR(INDEX(所属情報!$E:$E,MATCH(男子登録情報!A1387,所属情報!$A:$A,0)),"")</f>
        <v>492355</v>
      </c>
      <c r="M1387" t="str">
        <f t="shared" si="63"/>
        <v>冨永　康太郎 (4)</v>
      </c>
      <c r="N1387" t="str">
        <f t="shared" si="64"/>
        <v>ﾄﾐﾅｶﾞ ｺｳﾀﾛｳ</v>
      </c>
      <c r="O1387" t="str">
        <f t="shared" si="65"/>
        <v>TOMINAGA Kotaro (05)</v>
      </c>
      <c r="P1387">
        <f>IFERROR(INDEX(リスト!$AE:$AE,MATCH($G1387,リスト!$AD:$AD,0)),"")</f>
        <v>27</v>
      </c>
      <c r="Q1387" t="str">
        <f>IFERROR(INDEX(リスト!$AH:$AH,MATCH($J1387,リスト!$AG:$AG,0)),"")</f>
        <v>JPN</v>
      </c>
      <c r="R1387" s="118" t="str">
        <f>IF($B1387="","",TEXT(RIGHT($E1387,6)*1000+COUNTIF($E$2:$E1387,$E1387),"000000000"))</f>
        <v>050214002</v>
      </c>
    </row>
    <row r="1388" spans="1:18" customFormat="1" x14ac:dyDescent="0.45">
      <c r="A1388" t="s">
        <v>559</v>
      </c>
      <c r="B1388">
        <v>1387</v>
      </c>
      <c r="C1388" t="s">
        <v>1766</v>
      </c>
      <c r="D1388" t="s">
        <v>1767</v>
      </c>
      <c r="E1388">
        <v>20050208</v>
      </c>
      <c r="F1388">
        <v>4</v>
      </c>
      <c r="G1388" t="s">
        <v>4976</v>
      </c>
      <c r="H1388" s="2" t="s">
        <v>473</v>
      </c>
      <c r="I1388" t="s">
        <v>62</v>
      </c>
      <c r="J1388" t="s">
        <v>6497</v>
      </c>
      <c r="L1388">
        <f>IFERROR(INDEX(所属情報!$E:$E,MATCH(男子登録情報!A1388,所属情報!$A:$A,0)),"")</f>
        <v>492355</v>
      </c>
      <c r="M1388" t="str">
        <f t="shared" si="63"/>
        <v>水谷　匠 (4)</v>
      </c>
      <c r="N1388" t="str">
        <f t="shared" si="64"/>
        <v>ﾐｽﾞﾀﾆ ｼｮｳ</v>
      </c>
      <c r="O1388" t="str">
        <f t="shared" si="65"/>
        <v>MIZUTANI Sho (05)</v>
      </c>
      <c r="P1388">
        <f>IFERROR(INDEX(リスト!$AE:$AE,MATCH($G1388,リスト!$AD:$AD,0)),"")</f>
        <v>27</v>
      </c>
      <c r="Q1388" t="str">
        <f>IFERROR(INDEX(リスト!$AH:$AH,MATCH($J1388,リスト!$AG:$AG,0)),"")</f>
        <v>JPN</v>
      </c>
      <c r="R1388" s="118" t="str">
        <f>IF($B1388="","",TEXT(RIGHT($E1388,6)*1000+COUNTIF($E$2:$E1388,$E1388),"000000000"))</f>
        <v>050208002</v>
      </c>
    </row>
    <row r="1389" spans="1:18" customFormat="1" x14ac:dyDescent="0.45">
      <c r="A1389" t="s">
        <v>559</v>
      </c>
      <c r="B1389">
        <v>1388</v>
      </c>
      <c r="C1389" t="s">
        <v>1768</v>
      </c>
      <c r="D1389" t="s">
        <v>1769</v>
      </c>
      <c r="E1389">
        <v>20040527</v>
      </c>
      <c r="F1389">
        <v>4</v>
      </c>
      <c r="G1389" t="s">
        <v>4976</v>
      </c>
      <c r="H1389" s="2" t="s">
        <v>481</v>
      </c>
      <c r="I1389" t="s">
        <v>265</v>
      </c>
      <c r="J1389" t="s">
        <v>6497</v>
      </c>
      <c r="L1389">
        <f>IFERROR(INDEX(所属情報!$E:$E,MATCH(男子登録情報!A1389,所属情報!$A:$A,0)),"")</f>
        <v>492355</v>
      </c>
      <c r="M1389" t="str">
        <f t="shared" si="63"/>
        <v>米田　知真 (4)</v>
      </c>
      <c r="N1389" t="str">
        <f t="shared" si="64"/>
        <v>ﾖﾈﾀﾞ ｶｽﾞﾏ</v>
      </c>
      <c r="O1389" t="str">
        <f t="shared" si="65"/>
        <v>YONEDA Kazuma (04)</v>
      </c>
      <c r="P1389">
        <f>IFERROR(INDEX(リスト!$AE:$AE,MATCH($G1389,リスト!$AD:$AD,0)),"")</f>
        <v>27</v>
      </c>
      <c r="Q1389" t="str">
        <f>IFERROR(INDEX(リスト!$AH:$AH,MATCH($J1389,リスト!$AG:$AG,0)),"")</f>
        <v>JPN</v>
      </c>
      <c r="R1389" s="118" t="str">
        <f>IF($B1389="","",TEXT(RIGHT($E1389,6)*1000+COUNTIF($E$2:$E1389,$E1389),"000000000"))</f>
        <v>040527002</v>
      </c>
    </row>
    <row r="1390" spans="1:18" customFormat="1" x14ac:dyDescent="0.45">
      <c r="A1390" t="s">
        <v>559</v>
      </c>
      <c r="B1390">
        <v>1389</v>
      </c>
      <c r="C1390" t="s">
        <v>1770</v>
      </c>
      <c r="D1390" t="s">
        <v>1771</v>
      </c>
      <c r="E1390">
        <v>20050127</v>
      </c>
      <c r="F1390">
        <v>4</v>
      </c>
      <c r="G1390" t="s">
        <v>4975</v>
      </c>
      <c r="H1390" s="2" t="s">
        <v>338</v>
      </c>
      <c r="I1390" t="s">
        <v>666</v>
      </c>
      <c r="J1390" t="s">
        <v>6497</v>
      </c>
      <c r="L1390">
        <f>IFERROR(INDEX(所属情報!$E:$E,MATCH(男子登録情報!A1390,所属情報!$A:$A,0)),"")</f>
        <v>492355</v>
      </c>
      <c r="M1390" t="str">
        <f t="shared" si="63"/>
        <v>佐々本　琉聖 (4)</v>
      </c>
      <c r="N1390" t="str">
        <f t="shared" si="64"/>
        <v>ｻｻﾓﾄ ﾙｷﾔ</v>
      </c>
      <c r="O1390" t="str">
        <f t="shared" si="65"/>
        <v>SASAMOTO Rukiya (05)</v>
      </c>
      <c r="P1390">
        <f>IFERROR(INDEX(リスト!$AE:$AE,MATCH($G1390,リスト!$AD:$AD,0)),"")</f>
        <v>28</v>
      </c>
      <c r="Q1390" t="str">
        <f>IFERROR(INDEX(リスト!$AH:$AH,MATCH($J1390,リスト!$AG:$AG,0)),"")</f>
        <v>JPN</v>
      </c>
      <c r="R1390" s="118" t="str">
        <f>IF($B1390="","",TEXT(RIGHT($E1390,6)*1000+COUNTIF($E$2:$E1390,$E1390),"000000000"))</f>
        <v>050127001</v>
      </c>
    </row>
    <row r="1391" spans="1:18" customFormat="1" x14ac:dyDescent="0.45">
      <c r="A1391" t="s">
        <v>559</v>
      </c>
      <c r="B1391">
        <v>1390</v>
      </c>
      <c r="C1391" t="s">
        <v>1772</v>
      </c>
      <c r="D1391" t="s">
        <v>1773</v>
      </c>
      <c r="E1391">
        <v>20050213</v>
      </c>
      <c r="F1391">
        <v>4</v>
      </c>
      <c r="G1391" t="s">
        <v>4976</v>
      </c>
      <c r="H1391" s="2" t="s">
        <v>1774</v>
      </c>
      <c r="I1391" t="s">
        <v>512</v>
      </c>
      <c r="J1391" t="s">
        <v>6497</v>
      </c>
      <c r="L1391">
        <f>IFERROR(INDEX(所属情報!$E:$E,MATCH(男子登録情報!A1391,所属情報!$A:$A,0)),"")</f>
        <v>492355</v>
      </c>
      <c r="M1391" t="str">
        <f t="shared" si="63"/>
        <v>財津　志仁 (4)</v>
      </c>
      <c r="N1391" t="str">
        <f t="shared" si="64"/>
        <v>ｻﾞｲﾂ ﾕｷﾄ</v>
      </c>
      <c r="O1391" t="str">
        <f t="shared" si="65"/>
        <v>ZAITSU Yukito (05)</v>
      </c>
      <c r="P1391">
        <f>IFERROR(INDEX(リスト!$AE:$AE,MATCH($G1391,リスト!$AD:$AD,0)),"")</f>
        <v>27</v>
      </c>
      <c r="Q1391" t="str">
        <f>IFERROR(INDEX(リスト!$AH:$AH,MATCH($J1391,リスト!$AG:$AG,0)),"")</f>
        <v>JPN</v>
      </c>
      <c r="R1391" s="118" t="str">
        <f>IF($B1391="","",TEXT(RIGHT($E1391,6)*1000+COUNTIF($E$2:$E1391,$E1391),"000000000"))</f>
        <v>050213001</v>
      </c>
    </row>
    <row r="1392" spans="1:18" customFormat="1" x14ac:dyDescent="0.45">
      <c r="A1392" t="s">
        <v>559</v>
      </c>
      <c r="B1392">
        <v>1391</v>
      </c>
      <c r="C1392" t="s">
        <v>1775</v>
      </c>
      <c r="D1392" t="s">
        <v>1776</v>
      </c>
      <c r="E1392">
        <v>20040525</v>
      </c>
      <c r="F1392">
        <v>4</v>
      </c>
      <c r="G1392" t="s">
        <v>4976</v>
      </c>
      <c r="H1392" s="2" t="s">
        <v>245</v>
      </c>
      <c r="I1392" t="s">
        <v>254</v>
      </c>
      <c r="J1392" t="s">
        <v>6497</v>
      </c>
      <c r="L1392">
        <f>IFERROR(INDEX(所属情報!$E:$E,MATCH(男子登録情報!A1392,所属情報!$A:$A,0)),"")</f>
        <v>492355</v>
      </c>
      <c r="M1392" t="str">
        <f t="shared" si="63"/>
        <v>前川　ハル (4)</v>
      </c>
      <c r="N1392" t="str">
        <f t="shared" si="64"/>
        <v>ﾏｴｶﾜ ﾊﾙ</v>
      </c>
      <c r="O1392" t="str">
        <f t="shared" si="65"/>
        <v>MAEKAWA Haru (04)</v>
      </c>
      <c r="P1392">
        <f>IFERROR(INDEX(リスト!$AE:$AE,MATCH($G1392,リスト!$AD:$AD,0)),"")</f>
        <v>27</v>
      </c>
      <c r="Q1392" t="str">
        <f>IFERROR(INDEX(リスト!$AH:$AH,MATCH($J1392,リスト!$AG:$AG,0)),"")</f>
        <v>JPN</v>
      </c>
      <c r="R1392" s="118" t="str">
        <f>IF($B1392="","",TEXT(RIGHT($E1392,6)*1000+COUNTIF($E$2:$E1392,$E1392),"000000000"))</f>
        <v>040525001</v>
      </c>
    </row>
    <row r="1393" spans="1:18" customFormat="1" x14ac:dyDescent="0.45">
      <c r="A1393" t="s">
        <v>559</v>
      </c>
      <c r="B1393">
        <v>1392</v>
      </c>
      <c r="C1393" t="s">
        <v>2553</v>
      </c>
      <c r="D1393" t="s">
        <v>1777</v>
      </c>
      <c r="E1393">
        <v>20040903</v>
      </c>
      <c r="F1393">
        <v>4</v>
      </c>
      <c r="G1393" t="s">
        <v>4976</v>
      </c>
      <c r="H1393" s="2" t="s">
        <v>221</v>
      </c>
      <c r="I1393" t="s">
        <v>32</v>
      </c>
      <c r="J1393" t="s">
        <v>6497</v>
      </c>
      <c r="L1393">
        <f>IFERROR(INDEX(所属情報!$E:$E,MATCH(男子登録情報!A1393,所属情報!$A:$A,0)),"")</f>
        <v>492355</v>
      </c>
      <c r="M1393" t="str">
        <f t="shared" si="63"/>
        <v>渡邉　裕也 (4)</v>
      </c>
      <c r="N1393" t="str">
        <f t="shared" si="64"/>
        <v>ﾜﾀﾅﾍﾞ ﾕｳﾔ</v>
      </c>
      <c r="O1393" t="str">
        <f t="shared" si="65"/>
        <v>WATANABE Yuya (04)</v>
      </c>
      <c r="P1393">
        <f>IFERROR(INDEX(リスト!$AE:$AE,MATCH($G1393,リスト!$AD:$AD,0)),"")</f>
        <v>27</v>
      </c>
      <c r="Q1393" t="str">
        <f>IFERROR(INDEX(リスト!$AH:$AH,MATCH($J1393,リスト!$AG:$AG,0)),"")</f>
        <v>JPN</v>
      </c>
      <c r="R1393" s="118" t="str">
        <f>IF($B1393="","",TEXT(RIGHT($E1393,6)*1000+COUNTIF($E$2:$E1393,$E1393),"000000000"))</f>
        <v>040903001</v>
      </c>
    </row>
    <row r="1394" spans="1:18" customFormat="1" x14ac:dyDescent="0.45">
      <c r="A1394" t="s">
        <v>559</v>
      </c>
      <c r="B1394">
        <v>1393</v>
      </c>
      <c r="C1394" t="s">
        <v>1778</v>
      </c>
      <c r="D1394" t="s">
        <v>1779</v>
      </c>
      <c r="E1394">
        <v>20041108</v>
      </c>
      <c r="F1394">
        <v>4</v>
      </c>
      <c r="G1394" t="s">
        <v>4976</v>
      </c>
      <c r="H1394" s="2" t="s">
        <v>68</v>
      </c>
      <c r="I1394" t="s">
        <v>116</v>
      </c>
      <c r="J1394" t="s">
        <v>6497</v>
      </c>
      <c r="L1394">
        <f>IFERROR(INDEX(所属情報!$E:$E,MATCH(男子登録情報!A1394,所属情報!$A:$A,0)),"")</f>
        <v>492355</v>
      </c>
      <c r="M1394" t="str">
        <f t="shared" si="63"/>
        <v>小谷　陸大 (4)</v>
      </c>
      <c r="N1394" t="str">
        <f t="shared" si="64"/>
        <v>ｺﾀﾆ ﾘｸﾄ</v>
      </c>
      <c r="O1394" t="str">
        <f t="shared" si="65"/>
        <v>KOTANI Rikuto (04)</v>
      </c>
      <c r="P1394">
        <f>IFERROR(INDEX(リスト!$AE:$AE,MATCH($G1394,リスト!$AD:$AD,0)),"")</f>
        <v>27</v>
      </c>
      <c r="Q1394" t="str">
        <f>IFERROR(INDEX(リスト!$AH:$AH,MATCH($J1394,リスト!$AG:$AG,0)),"")</f>
        <v>JPN</v>
      </c>
      <c r="R1394" s="118" t="str">
        <f>IF($B1394="","",TEXT(RIGHT($E1394,6)*1000+COUNTIF($E$2:$E1394,$E1394),"000000000"))</f>
        <v>041108002</v>
      </c>
    </row>
    <row r="1395" spans="1:18" customFormat="1" x14ac:dyDescent="0.45">
      <c r="A1395" t="s">
        <v>559</v>
      </c>
      <c r="B1395">
        <v>1394</v>
      </c>
      <c r="C1395" t="s">
        <v>2554</v>
      </c>
      <c r="D1395" t="s">
        <v>1780</v>
      </c>
      <c r="E1395">
        <v>20040623</v>
      </c>
      <c r="F1395">
        <v>4</v>
      </c>
      <c r="G1395" t="s">
        <v>4976</v>
      </c>
      <c r="H1395" s="2" t="s">
        <v>221</v>
      </c>
      <c r="I1395" t="s">
        <v>40</v>
      </c>
      <c r="J1395" t="s">
        <v>6497</v>
      </c>
      <c r="L1395">
        <f>IFERROR(INDEX(所属情報!$E:$E,MATCH(男子登録情報!A1395,所属情報!$A:$A,0)),"")</f>
        <v>492355</v>
      </c>
      <c r="M1395" t="str">
        <f t="shared" si="63"/>
        <v>渡邉　雅也 (4)</v>
      </c>
      <c r="N1395" t="str">
        <f t="shared" si="64"/>
        <v>ﾜﾀﾅﾍﾞ ﾏｻﾔ</v>
      </c>
      <c r="O1395" t="str">
        <f t="shared" si="65"/>
        <v>WATANABE Masaya (04)</v>
      </c>
      <c r="P1395">
        <f>IFERROR(INDEX(リスト!$AE:$AE,MATCH($G1395,リスト!$AD:$AD,0)),"")</f>
        <v>27</v>
      </c>
      <c r="Q1395" t="str">
        <f>IFERROR(INDEX(リスト!$AH:$AH,MATCH($J1395,リスト!$AG:$AG,0)),"")</f>
        <v>JPN</v>
      </c>
      <c r="R1395" s="118" t="str">
        <f>IF($B1395="","",TEXT(RIGHT($E1395,6)*1000+COUNTIF($E$2:$E1395,$E1395),"000000000"))</f>
        <v>040623002</v>
      </c>
    </row>
    <row r="1396" spans="1:18" customFormat="1" x14ac:dyDescent="0.45">
      <c r="A1396" t="s">
        <v>559</v>
      </c>
      <c r="B1396">
        <v>1395</v>
      </c>
      <c r="C1396" t="s">
        <v>1781</v>
      </c>
      <c r="D1396" t="s">
        <v>1782</v>
      </c>
      <c r="E1396">
        <v>20040407</v>
      </c>
      <c r="F1396">
        <v>4</v>
      </c>
      <c r="G1396" t="s">
        <v>4982</v>
      </c>
      <c r="H1396" s="2" t="s">
        <v>1783</v>
      </c>
      <c r="I1396" t="s">
        <v>344</v>
      </c>
      <c r="J1396" t="s">
        <v>6497</v>
      </c>
      <c r="L1396">
        <f>IFERROR(INDEX(所属情報!$E:$E,MATCH(男子登録情報!A1396,所属情報!$A:$A,0)),"")</f>
        <v>492355</v>
      </c>
      <c r="M1396" t="str">
        <f t="shared" si="63"/>
        <v>渡部　宏斗 (4)</v>
      </c>
      <c r="N1396" t="str">
        <f t="shared" si="64"/>
        <v>ﾜﾀﾍﾞ ﾋﾛﾄ</v>
      </c>
      <c r="O1396" t="str">
        <f t="shared" si="65"/>
        <v>WATABE Hiroto (04)</v>
      </c>
      <c r="P1396">
        <f>IFERROR(INDEX(リスト!$AE:$AE,MATCH($G1396,リスト!$AD:$AD,0)),"")</f>
        <v>26</v>
      </c>
      <c r="Q1396" t="str">
        <f>IFERROR(INDEX(リスト!$AH:$AH,MATCH($J1396,リスト!$AG:$AG,0)),"")</f>
        <v>JPN</v>
      </c>
      <c r="R1396" s="118" t="str">
        <f>IF($B1396="","",TEXT(RIGHT($E1396,6)*1000+COUNTIF($E$2:$E1396,$E1396),"000000000"))</f>
        <v>040407003</v>
      </c>
    </row>
    <row r="1397" spans="1:18" customFormat="1" x14ac:dyDescent="0.45">
      <c r="A1397" t="s">
        <v>559</v>
      </c>
      <c r="B1397">
        <v>1396</v>
      </c>
      <c r="C1397" t="s">
        <v>1784</v>
      </c>
      <c r="D1397" t="s">
        <v>1785</v>
      </c>
      <c r="E1397">
        <v>20040719</v>
      </c>
      <c r="F1397">
        <v>4</v>
      </c>
      <c r="G1397" t="s">
        <v>4976</v>
      </c>
      <c r="H1397" s="2" t="s">
        <v>831</v>
      </c>
      <c r="I1397" t="s">
        <v>249</v>
      </c>
      <c r="J1397" t="s">
        <v>6497</v>
      </c>
      <c r="L1397">
        <f>IFERROR(INDEX(所属情報!$E:$E,MATCH(男子登録情報!A1397,所属情報!$A:$A,0)),"")</f>
        <v>492355</v>
      </c>
      <c r="M1397" t="str">
        <f t="shared" si="63"/>
        <v>中戸　俊哉 (4)</v>
      </c>
      <c r="N1397" t="str">
        <f t="shared" si="64"/>
        <v>ﾅｶﾄ ｼｭﾝﾔ</v>
      </c>
      <c r="O1397" t="str">
        <f t="shared" si="65"/>
        <v>NAKATO Shunya (04)</v>
      </c>
      <c r="P1397">
        <f>IFERROR(INDEX(リスト!$AE:$AE,MATCH($G1397,リスト!$AD:$AD,0)),"")</f>
        <v>27</v>
      </c>
      <c r="Q1397" t="str">
        <f>IFERROR(INDEX(リスト!$AH:$AH,MATCH($J1397,リスト!$AG:$AG,0)),"")</f>
        <v>JPN</v>
      </c>
      <c r="R1397" s="118" t="str">
        <f>IF($B1397="","",TEXT(RIGHT($E1397,6)*1000+COUNTIF($E$2:$E1397,$E1397),"000000000"))</f>
        <v>040719001</v>
      </c>
    </row>
    <row r="1398" spans="1:18" customFormat="1" x14ac:dyDescent="0.45">
      <c r="A1398" t="s">
        <v>559</v>
      </c>
      <c r="B1398">
        <v>1397</v>
      </c>
      <c r="C1398" t="s">
        <v>1786</v>
      </c>
      <c r="D1398" t="s">
        <v>1787</v>
      </c>
      <c r="E1398">
        <v>20041121</v>
      </c>
      <c r="F1398">
        <v>4</v>
      </c>
      <c r="G1398" t="s">
        <v>4976</v>
      </c>
      <c r="H1398" s="2" t="s">
        <v>350</v>
      </c>
      <c r="I1398" t="s">
        <v>234</v>
      </c>
      <c r="J1398" t="s">
        <v>6497</v>
      </c>
      <c r="L1398">
        <f>IFERROR(INDEX(所属情報!$E:$E,MATCH(男子登録情報!A1398,所属情報!$A:$A,0)),"")</f>
        <v>492355</v>
      </c>
      <c r="M1398" t="str">
        <f t="shared" si="63"/>
        <v>吉本　良真 (4)</v>
      </c>
      <c r="N1398" t="str">
        <f t="shared" si="64"/>
        <v>ﾖｼﾓﾄ ﾘｮｳﾏ</v>
      </c>
      <c r="O1398" t="str">
        <f t="shared" si="65"/>
        <v>YOSHIMOTO Ryoma (04)</v>
      </c>
      <c r="P1398">
        <f>IFERROR(INDEX(リスト!$AE:$AE,MATCH($G1398,リスト!$AD:$AD,0)),"")</f>
        <v>27</v>
      </c>
      <c r="Q1398" t="str">
        <f>IFERROR(INDEX(リスト!$AH:$AH,MATCH($J1398,リスト!$AG:$AG,0)),"")</f>
        <v>JPN</v>
      </c>
      <c r="R1398" s="118" t="str">
        <f>IF($B1398="","",TEXT(RIGHT($E1398,6)*1000+COUNTIF($E$2:$E1398,$E1398),"000000000"))</f>
        <v>041121001</v>
      </c>
    </row>
    <row r="1399" spans="1:18" customFormat="1" x14ac:dyDescent="0.45">
      <c r="A1399" t="s">
        <v>559</v>
      </c>
      <c r="B1399">
        <v>1398</v>
      </c>
      <c r="C1399" t="s">
        <v>1788</v>
      </c>
      <c r="D1399" t="s">
        <v>1789</v>
      </c>
      <c r="E1399">
        <v>20040901</v>
      </c>
      <c r="F1399">
        <v>4</v>
      </c>
      <c r="G1399" t="s">
        <v>4979</v>
      </c>
      <c r="H1399" s="2" t="s">
        <v>305</v>
      </c>
      <c r="I1399" t="s">
        <v>807</v>
      </c>
      <c r="J1399" t="s">
        <v>6497</v>
      </c>
      <c r="L1399">
        <f>IFERROR(INDEX(所属情報!$E:$E,MATCH(男子登録情報!A1399,所属情報!$A:$A,0)),"")</f>
        <v>492355</v>
      </c>
      <c r="M1399" t="str">
        <f t="shared" si="63"/>
        <v>森　陽太 (4)</v>
      </c>
      <c r="N1399" t="str">
        <f t="shared" si="64"/>
        <v>ﾓﾘ ﾋﾅﾀ</v>
      </c>
      <c r="O1399" t="str">
        <f t="shared" si="65"/>
        <v>MORI Hinata (04)</v>
      </c>
      <c r="P1399">
        <f>IFERROR(INDEX(リスト!$AE:$AE,MATCH($G1399,リスト!$AD:$AD,0)),"")</f>
        <v>29</v>
      </c>
      <c r="Q1399" t="str">
        <f>IFERROR(INDEX(リスト!$AH:$AH,MATCH($J1399,リスト!$AG:$AG,0)),"")</f>
        <v>JPN</v>
      </c>
      <c r="R1399" s="118" t="str">
        <f>IF($B1399="","",TEXT(RIGHT($E1399,6)*1000+COUNTIF($E$2:$E1399,$E1399),"000000000"))</f>
        <v>040901003</v>
      </c>
    </row>
    <row r="1400" spans="1:18" customFormat="1" x14ac:dyDescent="0.45">
      <c r="A1400" t="s">
        <v>559</v>
      </c>
      <c r="B1400">
        <v>1399</v>
      </c>
      <c r="C1400" t="s">
        <v>2555</v>
      </c>
      <c r="D1400" t="s">
        <v>2556</v>
      </c>
      <c r="E1400">
        <v>20050224</v>
      </c>
      <c r="F1400">
        <v>4</v>
      </c>
      <c r="G1400" t="s">
        <v>4976</v>
      </c>
      <c r="H1400" s="2" t="s">
        <v>3021</v>
      </c>
      <c r="I1400" t="s">
        <v>35</v>
      </c>
      <c r="J1400" t="s">
        <v>6497</v>
      </c>
      <c r="L1400">
        <f>IFERROR(INDEX(所属情報!$E:$E,MATCH(男子登録情報!A1400,所属情報!$A:$A,0)),"")</f>
        <v>492355</v>
      </c>
      <c r="M1400" t="str">
        <f t="shared" si="63"/>
        <v>南地　祐希 (4)</v>
      </c>
      <c r="N1400" t="str">
        <f t="shared" si="64"/>
        <v>ﾐﾅﾐﾁﾞ ﾕｳｷ</v>
      </c>
      <c r="O1400" t="str">
        <f t="shared" si="65"/>
        <v>MINAMIJI Yuki (05)</v>
      </c>
      <c r="P1400">
        <f>IFERROR(INDEX(リスト!$AE:$AE,MATCH($G1400,リスト!$AD:$AD,0)),"")</f>
        <v>27</v>
      </c>
      <c r="Q1400" t="str">
        <f>IFERROR(INDEX(リスト!$AH:$AH,MATCH($J1400,リスト!$AG:$AG,0)),"")</f>
        <v>JPN</v>
      </c>
      <c r="R1400" s="118" t="str">
        <f>IF($B1400="","",TEXT(RIGHT($E1400,6)*1000+COUNTIF($E$2:$E1400,$E1400),"000000000"))</f>
        <v>050224001</v>
      </c>
    </row>
    <row r="1401" spans="1:18" customFormat="1" x14ac:dyDescent="0.45">
      <c r="A1401" t="s">
        <v>559</v>
      </c>
      <c r="B1401">
        <v>1400</v>
      </c>
      <c r="C1401" t="s">
        <v>2557</v>
      </c>
      <c r="D1401" t="s">
        <v>2558</v>
      </c>
      <c r="E1401">
        <v>20040402</v>
      </c>
      <c r="F1401">
        <v>4</v>
      </c>
      <c r="G1401" t="s">
        <v>4976</v>
      </c>
      <c r="H1401" s="2" t="s">
        <v>3022</v>
      </c>
      <c r="I1401" t="s">
        <v>393</v>
      </c>
      <c r="J1401" t="s">
        <v>6497</v>
      </c>
      <c r="L1401">
        <f>IFERROR(INDEX(所属情報!$E:$E,MATCH(男子登録情報!A1401,所属情報!$A:$A,0)),"")</f>
        <v>492355</v>
      </c>
      <c r="M1401" t="str">
        <f t="shared" si="63"/>
        <v>露谷　悠 (4)</v>
      </c>
      <c r="N1401" t="str">
        <f t="shared" si="64"/>
        <v>ﾂﾕﾀﾆ ﾕｳ</v>
      </c>
      <c r="O1401" t="str">
        <f t="shared" si="65"/>
        <v>TSUYUTANI Yu (04)</v>
      </c>
      <c r="P1401">
        <f>IFERROR(INDEX(リスト!$AE:$AE,MATCH($G1401,リスト!$AD:$AD,0)),"")</f>
        <v>27</v>
      </c>
      <c r="Q1401" t="str">
        <f>IFERROR(INDEX(リスト!$AH:$AH,MATCH($J1401,リスト!$AG:$AG,0)),"")</f>
        <v>JPN</v>
      </c>
      <c r="R1401" s="118" t="str">
        <f>IF($B1401="","",TEXT(RIGHT($E1401,6)*1000+COUNTIF($E$2:$E1401,$E1401),"000000000"))</f>
        <v>040402002</v>
      </c>
    </row>
    <row r="1402" spans="1:18" customFormat="1" x14ac:dyDescent="0.45">
      <c r="A1402" t="s">
        <v>559</v>
      </c>
      <c r="B1402">
        <v>1401</v>
      </c>
      <c r="C1402" t="s">
        <v>2559</v>
      </c>
      <c r="D1402" t="s">
        <v>2560</v>
      </c>
      <c r="E1402">
        <v>20040723</v>
      </c>
      <c r="F1402">
        <v>4</v>
      </c>
      <c r="G1402" t="s">
        <v>4976</v>
      </c>
      <c r="H1402" s="2" t="s">
        <v>2940</v>
      </c>
      <c r="I1402" t="s">
        <v>150</v>
      </c>
      <c r="J1402" t="s">
        <v>6497</v>
      </c>
      <c r="L1402">
        <f>IFERROR(INDEX(所属情報!$E:$E,MATCH(男子登録情報!A1402,所属情報!$A:$A,0)),"")</f>
        <v>492355</v>
      </c>
      <c r="M1402" t="str">
        <f t="shared" si="63"/>
        <v>白石　直樹 (4)</v>
      </c>
      <c r="N1402" t="str">
        <f t="shared" si="64"/>
        <v>ｼﾗｲｼ ﾅｵｷ</v>
      </c>
      <c r="O1402" t="str">
        <f t="shared" si="65"/>
        <v>SHIRAISHI Naoki (04)</v>
      </c>
      <c r="P1402">
        <f>IFERROR(INDEX(リスト!$AE:$AE,MATCH($G1402,リスト!$AD:$AD,0)),"")</f>
        <v>27</v>
      </c>
      <c r="Q1402" t="str">
        <f>IFERROR(INDEX(リスト!$AH:$AH,MATCH($J1402,リスト!$AG:$AG,0)),"")</f>
        <v>JPN</v>
      </c>
      <c r="R1402" s="118" t="str">
        <f>IF($B1402="","",TEXT(RIGHT($E1402,6)*1000+COUNTIF($E$2:$E1402,$E1402),"000000000"))</f>
        <v>040723001</v>
      </c>
    </row>
    <row r="1403" spans="1:18" customFormat="1" x14ac:dyDescent="0.45">
      <c r="A1403" t="s">
        <v>559</v>
      </c>
      <c r="B1403">
        <v>1402</v>
      </c>
      <c r="C1403" t="s">
        <v>2561</v>
      </c>
      <c r="D1403" t="s">
        <v>2562</v>
      </c>
      <c r="E1403">
        <v>20050630</v>
      </c>
      <c r="F1403">
        <v>3</v>
      </c>
      <c r="G1403" t="s">
        <v>4976</v>
      </c>
      <c r="H1403" s="2" t="s">
        <v>3023</v>
      </c>
      <c r="I1403" t="s">
        <v>147</v>
      </c>
      <c r="J1403" t="s">
        <v>6497</v>
      </c>
      <c r="L1403">
        <f>IFERROR(INDEX(所属情報!$E:$E,MATCH(男子登録情報!A1403,所属情報!$A:$A,0)),"")</f>
        <v>492355</v>
      </c>
      <c r="M1403" t="str">
        <f t="shared" si="63"/>
        <v>小坂田　偉月 (3)</v>
      </c>
      <c r="N1403" t="str">
        <f t="shared" si="64"/>
        <v>ｵｻｶﾀﾞ ｲﾂｷ</v>
      </c>
      <c r="O1403" t="str">
        <f t="shared" si="65"/>
        <v>OSAKADA Itsuki (05)</v>
      </c>
      <c r="P1403">
        <f>IFERROR(INDEX(リスト!$AE:$AE,MATCH($G1403,リスト!$AD:$AD,0)),"")</f>
        <v>27</v>
      </c>
      <c r="Q1403" t="str">
        <f>IFERROR(INDEX(リスト!$AH:$AH,MATCH($J1403,リスト!$AG:$AG,0)),"")</f>
        <v>JPN</v>
      </c>
      <c r="R1403" s="118" t="str">
        <f>IF($B1403="","",TEXT(RIGHT($E1403,6)*1000+COUNTIF($E$2:$E1403,$E1403),"000000000"))</f>
        <v>050630003</v>
      </c>
    </row>
    <row r="1404" spans="1:18" customFormat="1" x14ac:dyDescent="0.45">
      <c r="A1404" t="s">
        <v>559</v>
      </c>
      <c r="B1404">
        <v>1403</v>
      </c>
      <c r="C1404" t="s">
        <v>2563</v>
      </c>
      <c r="D1404" t="s">
        <v>2564</v>
      </c>
      <c r="E1404">
        <v>20050811</v>
      </c>
      <c r="F1404">
        <v>3</v>
      </c>
      <c r="G1404" t="s">
        <v>4976</v>
      </c>
      <c r="H1404" s="2" t="s">
        <v>419</v>
      </c>
      <c r="I1404" t="s">
        <v>90</v>
      </c>
      <c r="J1404" t="s">
        <v>6497</v>
      </c>
      <c r="L1404">
        <f>IFERROR(INDEX(所属情報!$E:$E,MATCH(男子登録情報!A1404,所属情報!$A:$A,0)),"")</f>
        <v>492355</v>
      </c>
      <c r="M1404" t="str">
        <f t="shared" si="63"/>
        <v>池田　尚悟 (3)</v>
      </c>
      <c r="N1404" t="str">
        <f t="shared" si="64"/>
        <v>ｲｹﾀﾞ ｼｮｳｺﾞ</v>
      </c>
      <c r="O1404" t="str">
        <f t="shared" si="65"/>
        <v>IKEDA Shogo (05)</v>
      </c>
      <c r="P1404">
        <f>IFERROR(INDEX(リスト!$AE:$AE,MATCH($G1404,リスト!$AD:$AD,0)),"")</f>
        <v>27</v>
      </c>
      <c r="Q1404" t="str">
        <f>IFERROR(INDEX(リスト!$AH:$AH,MATCH($J1404,リスト!$AG:$AG,0)),"")</f>
        <v>JPN</v>
      </c>
      <c r="R1404" s="118" t="str">
        <f>IF($B1404="","",TEXT(RIGHT($E1404,6)*1000+COUNTIF($E$2:$E1404,$E1404),"000000000"))</f>
        <v>050811002</v>
      </c>
    </row>
    <row r="1405" spans="1:18" customFormat="1" x14ac:dyDescent="0.45">
      <c r="A1405" t="s">
        <v>559</v>
      </c>
      <c r="B1405">
        <v>1404</v>
      </c>
      <c r="C1405" t="s">
        <v>2565</v>
      </c>
      <c r="D1405" t="s">
        <v>2566</v>
      </c>
      <c r="E1405">
        <v>20060120</v>
      </c>
      <c r="F1405">
        <v>3</v>
      </c>
      <c r="G1405" t="s">
        <v>4976</v>
      </c>
      <c r="H1405" s="2" t="s">
        <v>3024</v>
      </c>
      <c r="I1405" t="s">
        <v>222</v>
      </c>
      <c r="J1405" t="s">
        <v>6497</v>
      </c>
      <c r="L1405">
        <f>IFERROR(INDEX(所属情報!$E:$E,MATCH(男子登録情報!A1405,所属情報!$A:$A,0)),"")</f>
        <v>492355</v>
      </c>
      <c r="M1405" t="str">
        <f t="shared" si="63"/>
        <v>土江　将太 (3)</v>
      </c>
      <c r="N1405" t="str">
        <f t="shared" si="64"/>
        <v>ﾂﾁｴ ｼｮｳﾀ</v>
      </c>
      <c r="O1405" t="str">
        <f t="shared" si="65"/>
        <v>TSUCHIE Shota (06)</v>
      </c>
      <c r="P1405">
        <f>IFERROR(INDEX(リスト!$AE:$AE,MATCH($G1405,リスト!$AD:$AD,0)),"")</f>
        <v>27</v>
      </c>
      <c r="Q1405" t="str">
        <f>IFERROR(INDEX(リスト!$AH:$AH,MATCH($J1405,リスト!$AG:$AG,0)),"")</f>
        <v>JPN</v>
      </c>
      <c r="R1405" s="118" t="str">
        <f>IF($B1405="","",TEXT(RIGHT($E1405,6)*1000+COUNTIF($E$2:$E1405,$E1405),"000000000"))</f>
        <v>060120001</v>
      </c>
    </row>
    <row r="1406" spans="1:18" customFormat="1" x14ac:dyDescent="0.45">
      <c r="A1406" t="s">
        <v>559</v>
      </c>
      <c r="B1406">
        <v>1405</v>
      </c>
      <c r="C1406" t="s">
        <v>2567</v>
      </c>
      <c r="D1406" t="s">
        <v>2568</v>
      </c>
      <c r="E1406">
        <v>20060304</v>
      </c>
      <c r="F1406">
        <v>3</v>
      </c>
      <c r="G1406" t="s">
        <v>4976</v>
      </c>
      <c r="H1406" s="2" t="s">
        <v>3016</v>
      </c>
      <c r="I1406" t="s">
        <v>388</v>
      </c>
      <c r="J1406" t="s">
        <v>6497</v>
      </c>
      <c r="L1406">
        <f>IFERROR(INDEX(所属情報!$E:$E,MATCH(男子登録情報!A1406,所属情報!$A:$A,0)),"")</f>
        <v>492355</v>
      </c>
      <c r="M1406" t="str">
        <f t="shared" si="63"/>
        <v>三宅　貴大 (3)</v>
      </c>
      <c r="N1406" t="str">
        <f t="shared" si="64"/>
        <v>ﾐﾔｹ ﾀｶﾋﾛ</v>
      </c>
      <c r="O1406" t="str">
        <f t="shared" si="65"/>
        <v>MIYAKE Takahiro (06)</v>
      </c>
      <c r="P1406">
        <f>IFERROR(INDEX(リスト!$AE:$AE,MATCH($G1406,リスト!$AD:$AD,0)),"")</f>
        <v>27</v>
      </c>
      <c r="Q1406" t="str">
        <f>IFERROR(INDEX(リスト!$AH:$AH,MATCH($J1406,リスト!$AG:$AG,0)),"")</f>
        <v>JPN</v>
      </c>
      <c r="R1406" s="118" t="str">
        <f>IF($B1406="","",TEXT(RIGHT($E1406,6)*1000+COUNTIF($E$2:$E1406,$E1406),"000000000"))</f>
        <v>060304002</v>
      </c>
    </row>
    <row r="1407" spans="1:18" customFormat="1" x14ac:dyDescent="0.45">
      <c r="A1407" t="s">
        <v>559</v>
      </c>
      <c r="B1407">
        <v>1406</v>
      </c>
      <c r="C1407" t="s">
        <v>2569</v>
      </c>
      <c r="D1407" t="s">
        <v>2570</v>
      </c>
      <c r="E1407">
        <v>20051024</v>
      </c>
      <c r="F1407">
        <v>3</v>
      </c>
      <c r="G1407" t="s">
        <v>4976</v>
      </c>
      <c r="H1407" s="2" t="s">
        <v>3025</v>
      </c>
      <c r="I1407" t="s">
        <v>145</v>
      </c>
      <c r="J1407" t="s">
        <v>6497</v>
      </c>
      <c r="L1407">
        <f>IFERROR(INDEX(所属情報!$E:$E,MATCH(男子登録情報!A1407,所属情報!$A:$A,0)),"")</f>
        <v>492355</v>
      </c>
      <c r="M1407" t="str">
        <f t="shared" si="63"/>
        <v>向井　亮太 (3)</v>
      </c>
      <c r="N1407" t="str">
        <f t="shared" si="64"/>
        <v>ﾑｶｲ ﾘｮｳﾀ</v>
      </c>
      <c r="O1407" t="str">
        <f t="shared" si="65"/>
        <v>MUKAI Ryota (05)</v>
      </c>
      <c r="P1407">
        <f>IFERROR(INDEX(リスト!$AE:$AE,MATCH($G1407,リスト!$AD:$AD,0)),"")</f>
        <v>27</v>
      </c>
      <c r="Q1407" t="str">
        <f>IFERROR(INDEX(リスト!$AH:$AH,MATCH($J1407,リスト!$AG:$AG,0)),"")</f>
        <v>JPN</v>
      </c>
      <c r="R1407" s="118" t="str">
        <f>IF($B1407="","",TEXT(RIGHT($E1407,6)*1000+COUNTIF($E$2:$E1407,$E1407),"000000000"))</f>
        <v>051024003</v>
      </c>
    </row>
    <row r="1408" spans="1:18" customFormat="1" x14ac:dyDescent="0.45">
      <c r="A1408" t="s">
        <v>559</v>
      </c>
      <c r="B1408">
        <v>1407</v>
      </c>
      <c r="C1408" t="s">
        <v>2571</v>
      </c>
      <c r="D1408" t="s">
        <v>2572</v>
      </c>
      <c r="E1408">
        <v>20050906</v>
      </c>
      <c r="F1408">
        <v>3</v>
      </c>
      <c r="G1408" t="s">
        <v>4976</v>
      </c>
      <c r="H1408" s="2" t="s">
        <v>3026</v>
      </c>
      <c r="I1408" t="s">
        <v>71</v>
      </c>
      <c r="J1408" t="s">
        <v>6497</v>
      </c>
      <c r="L1408">
        <f>IFERROR(INDEX(所属情報!$E:$E,MATCH(男子登録情報!A1408,所属情報!$A:$A,0)),"")</f>
        <v>492355</v>
      </c>
      <c r="M1408" t="str">
        <f t="shared" si="63"/>
        <v>神戸　奏汰 (3)</v>
      </c>
      <c r="N1408" t="str">
        <f t="shared" si="64"/>
        <v>ｺｳﾍﾞ ｿｳﾀ</v>
      </c>
      <c r="O1408" t="str">
        <f t="shared" si="65"/>
        <v>KOBE Sota (05)</v>
      </c>
      <c r="P1408">
        <f>IFERROR(INDEX(リスト!$AE:$AE,MATCH($G1408,リスト!$AD:$AD,0)),"")</f>
        <v>27</v>
      </c>
      <c r="Q1408" t="str">
        <f>IFERROR(INDEX(リスト!$AH:$AH,MATCH($J1408,リスト!$AG:$AG,0)),"")</f>
        <v>JPN</v>
      </c>
      <c r="R1408" s="118" t="str">
        <f>IF($B1408="","",TEXT(RIGHT($E1408,6)*1000+COUNTIF($E$2:$E1408,$E1408),"000000000"))</f>
        <v>050906003</v>
      </c>
    </row>
    <row r="1409" spans="1:18" customFormat="1" x14ac:dyDescent="0.45">
      <c r="A1409" t="s">
        <v>559</v>
      </c>
      <c r="B1409">
        <v>1408</v>
      </c>
      <c r="C1409" t="s">
        <v>2573</v>
      </c>
      <c r="D1409" t="s">
        <v>2574</v>
      </c>
      <c r="E1409">
        <v>20060217</v>
      </c>
      <c r="F1409">
        <v>3</v>
      </c>
      <c r="G1409" t="s">
        <v>4976</v>
      </c>
      <c r="H1409" s="2" t="s">
        <v>245</v>
      </c>
      <c r="I1409" t="s">
        <v>3027</v>
      </c>
      <c r="J1409" t="s">
        <v>6497</v>
      </c>
      <c r="L1409">
        <f>IFERROR(INDEX(所属情報!$E:$E,MATCH(男子登録情報!A1409,所属情報!$A:$A,0)),"")</f>
        <v>492355</v>
      </c>
      <c r="M1409" t="str">
        <f t="shared" si="63"/>
        <v>前川　幸来 (3)</v>
      </c>
      <c r="N1409" t="str">
        <f t="shared" si="64"/>
        <v>ﾏｴｶﾜ ﾕﾗ</v>
      </c>
      <c r="O1409" t="str">
        <f t="shared" si="65"/>
        <v>MAEKAWA Yura (06)</v>
      </c>
      <c r="P1409">
        <f>IFERROR(INDEX(リスト!$AE:$AE,MATCH($G1409,リスト!$AD:$AD,0)),"")</f>
        <v>27</v>
      </c>
      <c r="Q1409" t="str">
        <f>IFERROR(INDEX(リスト!$AH:$AH,MATCH($J1409,リスト!$AG:$AG,0)),"")</f>
        <v>JPN</v>
      </c>
      <c r="R1409" s="118" t="str">
        <f>IF($B1409="","",TEXT(RIGHT($E1409,6)*1000+COUNTIF($E$2:$E1409,$E1409),"000000000"))</f>
        <v>060217001</v>
      </c>
    </row>
    <row r="1410" spans="1:18" customFormat="1" x14ac:dyDescent="0.45">
      <c r="A1410" t="s">
        <v>559</v>
      </c>
      <c r="B1410">
        <v>1409</v>
      </c>
      <c r="C1410" t="s">
        <v>2575</v>
      </c>
      <c r="D1410" t="s">
        <v>2576</v>
      </c>
      <c r="E1410">
        <v>20050404</v>
      </c>
      <c r="F1410">
        <v>3</v>
      </c>
      <c r="G1410" t="s">
        <v>4976</v>
      </c>
      <c r="H1410" s="2" t="s">
        <v>3028</v>
      </c>
      <c r="I1410" t="s">
        <v>71</v>
      </c>
      <c r="J1410" t="s">
        <v>6497</v>
      </c>
      <c r="L1410">
        <f>IFERROR(INDEX(所属情報!$E:$E,MATCH(男子登録情報!A1410,所属情報!$A:$A,0)),"")</f>
        <v>492355</v>
      </c>
      <c r="M1410" t="str">
        <f t="shared" si="63"/>
        <v>新山　創大 (3)</v>
      </c>
      <c r="N1410" t="str">
        <f t="shared" si="64"/>
        <v>ﾆｲﾔﾏ ｿｳﾀ</v>
      </c>
      <c r="O1410" t="str">
        <f t="shared" si="65"/>
        <v>NIIYAMA Sota (05)</v>
      </c>
      <c r="P1410">
        <f>IFERROR(INDEX(リスト!$AE:$AE,MATCH($G1410,リスト!$AD:$AD,0)),"")</f>
        <v>27</v>
      </c>
      <c r="Q1410" t="str">
        <f>IFERROR(INDEX(リスト!$AH:$AH,MATCH($J1410,リスト!$AG:$AG,0)),"")</f>
        <v>JPN</v>
      </c>
      <c r="R1410" s="118" t="str">
        <f>IF($B1410="","",TEXT(RIGHT($E1410,6)*1000+COUNTIF($E$2:$E1410,$E1410),"000000000"))</f>
        <v>050404003</v>
      </c>
    </row>
    <row r="1411" spans="1:18" customFormat="1" x14ac:dyDescent="0.45">
      <c r="A1411" t="s">
        <v>559</v>
      </c>
      <c r="B1411">
        <v>1410</v>
      </c>
      <c r="C1411" t="s">
        <v>2577</v>
      </c>
      <c r="D1411" t="s">
        <v>2578</v>
      </c>
      <c r="E1411">
        <v>20050624</v>
      </c>
      <c r="F1411">
        <v>3</v>
      </c>
      <c r="G1411" t="s">
        <v>4979</v>
      </c>
      <c r="H1411" s="2" t="s">
        <v>467</v>
      </c>
      <c r="I1411" t="s">
        <v>136</v>
      </c>
      <c r="J1411" t="s">
        <v>6497</v>
      </c>
      <c r="L1411">
        <f>IFERROR(INDEX(所属情報!$E:$E,MATCH(男子登録情報!A1411,所属情報!$A:$A,0)),"")</f>
        <v>492355</v>
      </c>
      <c r="M1411" t="str">
        <f t="shared" ref="M1411:M1474" si="66">$C1411&amp;" "&amp;"("&amp;$F1411&amp;")"</f>
        <v>南　勇成 (3)</v>
      </c>
      <c r="N1411" t="str">
        <f t="shared" ref="N1411:N1474" si="67">$D1411</f>
        <v>ﾐﾅﾐ ﾕｳｾｲ</v>
      </c>
      <c r="O1411" t="str">
        <f t="shared" ref="O1411:O1474" si="68">$H1411&amp;" "&amp;$I1411&amp;" "&amp;"("&amp;MID($E1411,3,2)&amp;")"</f>
        <v>MINAMI Yusei (05)</v>
      </c>
      <c r="P1411">
        <f>IFERROR(INDEX(リスト!$AE:$AE,MATCH($G1411,リスト!$AD:$AD,0)),"")</f>
        <v>29</v>
      </c>
      <c r="Q1411" t="str">
        <f>IFERROR(INDEX(リスト!$AH:$AH,MATCH($J1411,リスト!$AG:$AG,0)),"")</f>
        <v>JPN</v>
      </c>
      <c r="R1411" s="118" t="str">
        <f>IF($B1411="","",TEXT(RIGHT($E1411,6)*1000+COUNTIF($E$2:$E1411,$E1411),"000000000"))</f>
        <v>050624001</v>
      </c>
    </row>
    <row r="1412" spans="1:18" customFormat="1" x14ac:dyDescent="0.45">
      <c r="A1412" t="s">
        <v>559</v>
      </c>
      <c r="B1412">
        <v>1411</v>
      </c>
      <c r="C1412" t="s">
        <v>4197</v>
      </c>
      <c r="D1412" t="s">
        <v>4198</v>
      </c>
      <c r="E1412">
        <v>20051121</v>
      </c>
      <c r="F1412">
        <v>3</v>
      </c>
      <c r="G1412" t="s">
        <v>5199</v>
      </c>
      <c r="H1412" s="2" t="s">
        <v>687</v>
      </c>
      <c r="I1412" t="s">
        <v>95</v>
      </c>
      <c r="J1412" t="s">
        <v>6497</v>
      </c>
      <c r="L1412">
        <f>IFERROR(INDEX(所属情報!$E:$E,MATCH(男子登録情報!A1412,所属情報!$A:$A,0)),"")</f>
        <v>492355</v>
      </c>
      <c r="M1412" t="str">
        <f t="shared" si="66"/>
        <v>岡野　孝祐 (3)</v>
      </c>
      <c r="N1412" t="str">
        <f t="shared" si="67"/>
        <v>ｵｶﾉ ｺｳｽｹ</v>
      </c>
      <c r="O1412" t="str">
        <f t="shared" si="68"/>
        <v>OKANO Kosuke (05)</v>
      </c>
      <c r="P1412">
        <f>IFERROR(INDEX(リスト!$AE:$AE,MATCH($G1412,リスト!$AD:$AD,0)),"")</f>
        <v>39</v>
      </c>
      <c r="Q1412" t="str">
        <f>IFERROR(INDEX(リスト!$AH:$AH,MATCH($J1412,リスト!$AG:$AG,0)),"")</f>
        <v>JPN</v>
      </c>
      <c r="R1412" s="118" t="str">
        <f>IF($B1412="","",TEXT(RIGHT($E1412,6)*1000+COUNTIF($E$2:$E1412,$E1412),"000000000"))</f>
        <v>051121001</v>
      </c>
    </row>
    <row r="1413" spans="1:18" customFormat="1" x14ac:dyDescent="0.45">
      <c r="A1413" t="s">
        <v>559</v>
      </c>
      <c r="B1413">
        <v>1412</v>
      </c>
      <c r="C1413" t="s">
        <v>4199</v>
      </c>
      <c r="D1413" t="s">
        <v>4200</v>
      </c>
      <c r="E1413">
        <v>20050710</v>
      </c>
      <c r="F1413">
        <v>3</v>
      </c>
      <c r="G1413" t="s">
        <v>4982</v>
      </c>
      <c r="H1413" s="2" t="s">
        <v>4849</v>
      </c>
      <c r="I1413" t="s">
        <v>4850</v>
      </c>
      <c r="J1413" t="s">
        <v>6497</v>
      </c>
      <c r="L1413">
        <f>IFERROR(INDEX(所属情報!$E:$E,MATCH(男子登録情報!A1413,所属情報!$A:$A,0)),"")</f>
        <v>492355</v>
      </c>
      <c r="M1413" t="str">
        <f t="shared" si="66"/>
        <v>モンパルゴンザレス　朗偉 (3)</v>
      </c>
      <c r="N1413" t="str">
        <f t="shared" si="67"/>
        <v>ﾓﾝﾊﾟﾙｺﾞﾝｻﾞﾚｽ ﾛｳｲ</v>
      </c>
      <c r="O1413" t="str">
        <f t="shared" si="68"/>
        <v>MOMPARTGONZALEZ Rouy (05)</v>
      </c>
      <c r="P1413">
        <f>IFERROR(INDEX(リスト!$AE:$AE,MATCH($G1413,リスト!$AD:$AD,0)),"")</f>
        <v>26</v>
      </c>
      <c r="Q1413" t="str">
        <f>IFERROR(INDEX(リスト!$AH:$AH,MATCH($J1413,リスト!$AG:$AG,0)),"")</f>
        <v>JPN</v>
      </c>
      <c r="R1413" s="118" t="str">
        <f>IF($B1413="","",TEXT(RIGHT($E1413,6)*1000+COUNTIF($E$2:$E1413,$E1413),"000000000"))</f>
        <v>050710002</v>
      </c>
    </row>
    <row r="1414" spans="1:18" customFormat="1" x14ac:dyDescent="0.45">
      <c r="A1414" t="s">
        <v>559</v>
      </c>
      <c r="B1414">
        <v>1413</v>
      </c>
      <c r="C1414" t="s">
        <v>4201</v>
      </c>
      <c r="D1414" t="s">
        <v>4202</v>
      </c>
      <c r="E1414">
        <v>20070122</v>
      </c>
      <c r="F1414">
        <v>2</v>
      </c>
      <c r="G1414" t="s">
        <v>4976</v>
      </c>
      <c r="H1414" s="2" t="s">
        <v>380</v>
      </c>
      <c r="I1414" t="s">
        <v>807</v>
      </c>
      <c r="J1414" t="s">
        <v>6497</v>
      </c>
      <c r="L1414">
        <f>IFERROR(INDEX(所属情報!$E:$E,MATCH(男子登録情報!A1414,所属情報!$A:$A,0)),"")</f>
        <v>492355</v>
      </c>
      <c r="M1414" t="str">
        <f t="shared" si="66"/>
        <v>大西　陽那太 (2)</v>
      </c>
      <c r="N1414" t="str">
        <f t="shared" si="67"/>
        <v>ｵｵﾆｼ ﾋﾅﾀ</v>
      </c>
      <c r="O1414" t="str">
        <f t="shared" si="68"/>
        <v>ONISHI Hinata (07)</v>
      </c>
      <c r="P1414">
        <f>IFERROR(INDEX(リスト!$AE:$AE,MATCH($G1414,リスト!$AD:$AD,0)),"")</f>
        <v>27</v>
      </c>
      <c r="Q1414" t="str">
        <f>IFERROR(INDEX(リスト!$AH:$AH,MATCH($J1414,リスト!$AG:$AG,0)),"")</f>
        <v>JPN</v>
      </c>
      <c r="R1414" s="118" t="str">
        <f>IF($B1414="","",TEXT(RIGHT($E1414,6)*1000+COUNTIF($E$2:$E1414,$E1414),"000000000"))</f>
        <v>070122002</v>
      </c>
    </row>
    <row r="1415" spans="1:18" customFormat="1" x14ac:dyDescent="0.45">
      <c r="A1415" t="s">
        <v>559</v>
      </c>
      <c r="B1415">
        <v>1414</v>
      </c>
      <c r="C1415" t="s">
        <v>4203</v>
      </c>
      <c r="D1415" t="s">
        <v>4204</v>
      </c>
      <c r="E1415">
        <v>20061109</v>
      </c>
      <c r="F1415">
        <v>2</v>
      </c>
      <c r="G1415" t="s">
        <v>4982</v>
      </c>
      <c r="H1415" s="2" t="s">
        <v>4851</v>
      </c>
      <c r="I1415" t="s">
        <v>262</v>
      </c>
      <c r="J1415" t="s">
        <v>6497</v>
      </c>
      <c r="L1415">
        <f>IFERROR(INDEX(所属情報!$E:$E,MATCH(男子登録情報!A1415,所属情報!$A:$A,0)),"")</f>
        <v>492355</v>
      </c>
      <c r="M1415" t="str">
        <f t="shared" si="66"/>
        <v>奥　洪志郎 (2)</v>
      </c>
      <c r="N1415" t="str">
        <f t="shared" si="67"/>
        <v>ｵｸ ｺｳｼﾛｳ</v>
      </c>
      <c r="O1415" t="str">
        <f t="shared" si="68"/>
        <v>OKU Koshiro (06)</v>
      </c>
      <c r="P1415">
        <f>IFERROR(INDEX(リスト!$AE:$AE,MATCH($G1415,リスト!$AD:$AD,0)),"")</f>
        <v>26</v>
      </c>
      <c r="Q1415" t="str">
        <f>IFERROR(INDEX(リスト!$AH:$AH,MATCH($J1415,リスト!$AG:$AG,0)),"")</f>
        <v>JPN</v>
      </c>
      <c r="R1415" s="118" t="str">
        <f>IF($B1415="","",TEXT(RIGHT($E1415,6)*1000+COUNTIF($E$2:$E1415,$E1415),"000000000"))</f>
        <v>061109002</v>
      </c>
    </row>
    <row r="1416" spans="1:18" customFormat="1" x14ac:dyDescent="0.45">
      <c r="A1416" t="s">
        <v>559</v>
      </c>
      <c r="B1416">
        <v>1415</v>
      </c>
      <c r="C1416" t="s">
        <v>4205</v>
      </c>
      <c r="D1416" t="s">
        <v>4206</v>
      </c>
      <c r="E1416">
        <v>20070212</v>
      </c>
      <c r="F1416">
        <v>2</v>
      </c>
      <c r="G1416" t="s">
        <v>4976</v>
      </c>
      <c r="H1416" s="2" t="s">
        <v>4852</v>
      </c>
      <c r="I1416" t="s">
        <v>4853</v>
      </c>
      <c r="J1416" t="s">
        <v>6497</v>
      </c>
      <c r="L1416">
        <f>IFERROR(INDEX(所属情報!$E:$E,MATCH(男子登録情報!A1416,所属情報!$A:$A,0)),"")</f>
        <v>492355</v>
      </c>
      <c r="M1416" t="str">
        <f t="shared" si="66"/>
        <v>岸　亜室 (2)</v>
      </c>
      <c r="N1416" t="str">
        <f t="shared" si="67"/>
        <v>ｷｼ ｱﾑﾛ</v>
      </c>
      <c r="O1416" t="str">
        <f t="shared" si="68"/>
        <v>KISHI Amuro (07)</v>
      </c>
      <c r="P1416">
        <f>IFERROR(INDEX(リスト!$AE:$AE,MATCH($G1416,リスト!$AD:$AD,0)),"")</f>
        <v>27</v>
      </c>
      <c r="Q1416" t="str">
        <f>IFERROR(INDEX(リスト!$AH:$AH,MATCH($J1416,リスト!$AG:$AG,0)),"")</f>
        <v>JPN</v>
      </c>
      <c r="R1416" s="118" t="str">
        <f>IF($B1416="","",TEXT(RIGHT($E1416,6)*1000+COUNTIF($E$2:$E1416,$E1416),"000000000"))</f>
        <v>070212003</v>
      </c>
    </row>
    <row r="1417" spans="1:18" customFormat="1" x14ac:dyDescent="0.45">
      <c r="A1417" t="s">
        <v>559</v>
      </c>
      <c r="B1417">
        <v>1416</v>
      </c>
      <c r="C1417" t="s">
        <v>4207</v>
      </c>
      <c r="D1417" t="s">
        <v>4208</v>
      </c>
      <c r="E1417">
        <v>20061130</v>
      </c>
      <c r="F1417">
        <v>2</v>
      </c>
      <c r="G1417" t="s">
        <v>4976</v>
      </c>
      <c r="H1417" s="2" t="s">
        <v>668</v>
      </c>
      <c r="I1417" t="s">
        <v>4854</v>
      </c>
      <c r="J1417" t="s">
        <v>6497</v>
      </c>
      <c r="L1417">
        <f>IFERROR(INDEX(所属情報!$E:$E,MATCH(男子登録情報!A1417,所属情報!$A:$A,0)),"")</f>
        <v>492355</v>
      </c>
      <c r="M1417" t="str">
        <f t="shared" si="66"/>
        <v>北川　幸人 (2)</v>
      </c>
      <c r="N1417" t="str">
        <f t="shared" si="67"/>
        <v>ｷﾀｶﾞﾜ ｻﾁﾄ</v>
      </c>
      <c r="O1417" t="str">
        <f t="shared" si="68"/>
        <v>KITAGAWA Sachito (06)</v>
      </c>
      <c r="P1417">
        <f>IFERROR(INDEX(リスト!$AE:$AE,MATCH($G1417,リスト!$AD:$AD,0)),"")</f>
        <v>27</v>
      </c>
      <c r="Q1417" t="str">
        <f>IFERROR(INDEX(リスト!$AH:$AH,MATCH($J1417,リスト!$AG:$AG,0)),"")</f>
        <v>JPN</v>
      </c>
      <c r="R1417" s="118" t="str">
        <f>IF($B1417="","",TEXT(RIGHT($E1417,6)*1000+COUNTIF($E$2:$E1417,$E1417),"000000000"))</f>
        <v>061130001</v>
      </c>
    </row>
    <row r="1418" spans="1:18" customFormat="1" x14ac:dyDescent="0.45">
      <c r="A1418" t="s">
        <v>559</v>
      </c>
      <c r="B1418">
        <v>1417</v>
      </c>
      <c r="C1418" t="s">
        <v>4209</v>
      </c>
      <c r="D1418" t="s">
        <v>4210</v>
      </c>
      <c r="E1418">
        <v>20070215</v>
      </c>
      <c r="F1418">
        <v>2</v>
      </c>
      <c r="G1418" t="s">
        <v>4982</v>
      </c>
      <c r="H1418" s="2" t="s">
        <v>4855</v>
      </c>
      <c r="I1418" t="s">
        <v>344</v>
      </c>
      <c r="J1418" t="s">
        <v>6497</v>
      </c>
      <c r="L1418">
        <f>IFERROR(INDEX(所属情報!$E:$E,MATCH(男子登録情報!A1418,所属情報!$A:$A,0)),"")</f>
        <v>492355</v>
      </c>
      <c r="M1418" t="str">
        <f t="shared" si="66"/>
        <v>北郷　泰都 (2)</v>
      </c>
      <c r="N1418" t="str">
        <f t="shared" si="67"/>
        <v>ｷﾀｺﾞｳ ﾋﾛﾄ</v>
      </c>
      <c r="O1418" t="str">
        <f t="shared" si="68"/>
        <v>KITAGO Hiroto (07)</v>
      </c>
      <c r="P1418">
        <f>IFERROR(INDEX(リスト!$AE:$AE,MATCH($G1418,リスト!$AD:$AD,0)),"")</f>
        <v>26</v>
      </c>
      <c r="Q1418" t="str">
        <f>IFERROR(INDEX(リスト!$AH:$AH,MATCH($J1418,リスト!$AG:$AG,0)),"")</f>
        <v>JPN</v>
      </c>
      <c r="R1418" s="118" t="str">
        <f>IF($B1418="","",TEXT(RIGHT($E1418,6)*1000+COUNTIF($E$2:$E1418,$E1418),"000000000"))</f>
        <v>070215003</v>
      </c>
    </row>
    <row r="1419" spans="1:18" customFormat="1" x14ac:dyDescent="0.45">
      <c r="A1419" t="s">
        <v>559</v>
      </c>
      <c r="B1419">
        <v>1418</v>
      </c>
      <c r="C1419" t="s">
        <v>4211</v>
      </c>
      <c r="D1419" t="s">
        <v>4212</v>
      </c>
      <c r="E1419">
        <v>20060816</v>
      </c>
      <c r="F1419">
        <v>2</v>
      </c>
      <c r="G1419" t="s">
        <v>4984</v>
      </c>
      <c r="H1419" s="2" t="s">
        <v>48</v>
      </c>
      <c r="I1419" t="s">
        <v>222</v>
      </c>
      <c r="J1419" t="s">
        <v>6497</v>
      </c>
      <c r="L1419">
        <f>IFERROR(INDEX(所属情報!$E:$E,MATCH(男子登録情報!A1419,所属情報!$A:$A,0)),"")</f>
        <v>492355</v>
      </c>
      <c r="M1419" t="str">
        <f t="shared" si="66"/>
        <v>北村　翔太 (2)</v>
      </c>
      <c r="N1419" t="str">
        <f t="shared" si="67"/>
        <v>ｷﾀﾑﾗ ｼｮｳﾀ</v>
      </c>
      <c r="O1419" t="str">
        <f t="shared" si="68"/>
        <v>KITAMURA Shota (06)</v>
      </c>
      <c r="P1419">
        <f>IFERROR(INDEX(リスト!$AE:$AE,MATCH($G1419,リスト!$AD:$AD,0)),"")</f>
        <v>49</v>
      </c>
      <c r="Q1419" t="str">
        <f>IFERROR(INDEX(リスト!$AH:$AH,MATCH($J1419,リスト!$AG:$AG,0)),"")</f>
        <v>JPN</v>
      </c>
      <c r="R1419" s="118" t="str">
        <f>IF($B1419="","",TEXT(RIGHT($E1419,6)*1000+COUNTIF($E$2:$E1419,$E1419),"000000000"))</f>
        <v>060816002</v>
      </c>
    </row>
    <row r="1420" spans="1:18" customFormat="1" x14ac:dyDescent="0.45">
      <c r="A1420" t="s">
        <v>559</v>
      </c>
      <c r="B1420">
        <v>1419</v>
      </c>
      <c r="C1420" t="s">
        <v>4213</v>
      </c>
      <c r="D1420" t="s">
        <v>4214</v>
      </c>
      <c r="E1420">
        <v>20061225</v>
      </c>
      <c r="F1420">
        <v>2</v>
      </c>
      <c r="G1420" t="s">
        <v>4984</v>
      </c>
      <c r="H1420" s="2" t="s">
        <v>4856</v>
      </c>
      <c r="I1420" t="s">
        <v>35</v>
      </c>
      <c r="J1420" t="s">
        <v>6497</v>
      </c>
      <c r="L1420">
        <f>IFERROR(INDEX(所属情報!$E:$E,MATCH(男子登録情報!A1420,所属情報!$A:$A,0)),"")</f>
        <v>492355</v>
      </c>
      <c r="M1420" t="str">
        <f t="shared" si="66"/>
        <v>小谷口　柚希 (2)</v>
      </c>
      <c r="N1420" t="str">
        <f t="shared" si="67"/>
        <v>ｺﾀﾆｸﾞﾁ ﾕｳｷ</v>
      </c>
      <c r="O1420" t="str">
        <f t="shared" si="68"/>
        <v>KOTANIGUCHI Yuki (06)</v>
      </c>
      <c r="P1420">
        <f>IFERROR(INDEX(リスト!$AE:$AE,MATCH($G1420,リスト!$AD:$AD,0)),"")</f>
        <v>49</v>
      </c>
      <c r="Q1420" t="str">
        <f>IFERROR(INDEX(リスト!$AH:$AH,MATCH($J1420,リスト!$AG:$AG,0)),"")</f>
        <v>JPN</v>
      </c>
      <c r="R1420" s="118" t="str">
        <f>IF($B1420="","",TEXT(RIGHT($E1420,6)*1000+COUNTIF($E$2:$E1420,$E1420),"000000000"))</f>
        <v>061225003</v>
      </c>
    </row>
    <row r="1421" spans="1:18" customFormat="1" x14ac:dyDescent="0.45">
      <c r="A1421" t="s">
        <v>559</v>
      </c>
      <c r="B1421">
        <v>1420</v>
      </c>
      <c r="C1421" t="s">
        <v>4215</v>
      </c>
      <c r="D1421" t="s">
        <v>4216</v>
      </c>
      <c r="E1421">
        <v>20061205</v>
      </c>
      <c r="F1421">
        <v>2</v>
      </c>
      <c r="G1421" t="s">
        <v>4976</v>
      </c>
      <c r="H1421" s="2" t="s">
        <v>4691</v>
      </c>
      <c r="I1421" t="s">
        <v>144</v>
      </c>
      <c r="J1421" t="s">
        <v>6497</v>
      </c>
      <c r="L1421">
        <f>IFERROR(INDEX(所属情報!$E:$E,MATCH(男子登録情報!A1421,所属情報!$A:$A,0)),"")</f>
        <v>492355</v>
      </c>
      <c r="M1421" t="str">
        <f t="shared" si="66"/>
        <v>小浜　優太 (2)</v>
      </c>
      <c r="N1421" t="str">
        <f t="shared" si="67"/>
        <v>ｺﾊﾏ ﾕｳﾀ</v>
      </c>
      <c r="O1421" t="str">
        <f t="shared" si="68"/>
        <v>KOHAMA Yuta (06)</v>
      </c>
      <c r="P1421">
        <f>IFERROR(INDEX(リスト!$AE:$AE,MATCH($G1421,リスト!$AD:$AD,0)),"")</f>
        <v>27</v>
      </c>
      <c r="Q1421" t="str">
        <f>IFERROR(INDEX(リスト!$AH:$AH,MATCH($J1421,リスト!$AG:$AG,0)),"")</f>
        <v>JPN</v>
      </c>
      <c r="R1421" s="118" t="str">
        <f>IF($B1421="","",TEXT(RIGHT($E1421,6)*1000+COUNTIF($E$2:$E1421,$E1421),"000000000"))</f>
        <v>061205003</v>
      </c>
    </row>
    <row r="1422" spans="1:18" customFormat="1" x14ac:dyDescent="0.45">
      <c r="A1422" t="s">
        <v>559</v>
      </c>
      <c r="B1422">
        <v>1421</v>
      </c>
      <c r="C1422" t="s">
        <v>4217</v>
      </c>
      <c r="D1422" t="s">
        <v>4218</v>
      </c>
      <c r="E1422">
        <v>20061220</v>
      </c>
      <c r="F1422">
        <v>2</v>
      </c>
      <c r="G1422" t="s">
        <v>4976</v>
      </c>
      <c r="H1422" s="2" t="s">
        <v>4857</v>
      </c>
      <c r="I1422" t="s">
        <v>129</v>
      </c>
      <c r="J1422" t="s">
        <v>6497</v>
      </c>
      <c r="L1422">
        <f>IFERROR(INDEX(所属情報!$E:$E,MATCH(男子登録情報!A1422,所属情報!$A:$A,0)),"")</f>
        <v>492355</v>
      </c>
      <c r="M1422" t="str">
        <f t="shared" si="66"/>
        <v>榊　洪晟 (2)</v>
      </c>
      <c r="N1422" t="str">
        <f t="shared" si="67"/>
        <v>ｻｶｷ ｺｳｾｲ</v>
      </c>
      <c r="O1422" t="str">
        <f t="shared" si="68"/>
        <v>SAKAKI Kosei (06)</v>
      </c>
      <c r="P1422">
        <f>IFERROR(INDEX(リスト!$AE:$AE,MATCH($G1422,リスト!$AD:$AD,0)),"")</f>
        <v>27</v>
      </c>
      <c r="Q1422" t="str">
        <f>IFERROR(INDEX(リスト!$AH:$AH,MATCH($J1422,リスト!$AG:$AG,0)),"")</f>
        <v>JPN</v>
      </c>
      <c r="R1422" s="118" t="str">
        <f>IF($B1422="","",TEXT(RIGHT($E1422,6)*1000+COUNTIF($E$2:$E1422,$E1422),"000000000"))</f>
        <v>061220001</v>
      </c>
    </row>
    <row r="1423" spans="1:18" customFormat="1" x14ac:dyDescent="0.45">
      <c r="A1423" t="s">
        <v>559</v>
      </c>
      <c r="B1423">
        <v>1422</v>
      </c>
      <c r="C1423" t="s">
        <v>4219</v>
      </c>
      <c r="D1423" t="s">
        <v>4220</v>
      </c>
      <c r="E1423">
        <v>20070303</v>
      </c>
      <c r="F1423">
        <v>2</v>
      </c>
      <c r="G1423" t="s">
        <v>4984</v>
      </c>
      <c r="H1423" s="2" t="s">
        <v>399</v>
      </c>
      <c r="I1423" t="s">
        <v>273</v>
      </c>
      <c r="J1423" t="s">
        <v>6497</v>
      </c>
      <c r="L1423">
        <f>IFERROR(INDEX(所属情報!$E:$E,MATCH(男子登録情報!A1423,所属情報!$A:$A,0)),"")</f>
        <v>492355</v>
      </c>
      <c r="M1423" t="str">
        <f t="shared" si="66"/>
        <v>櫻井　喬文 (2)</v>
      </c>
      <c r="N1423" t="str">
        <f t="shared" si="67"/>
        <v>ｻｸﾗｲ ﾀｶﾌﾐ</v>
      </c>
      <c r="O1423" t="str">
        <f t="shared" si="68"/>
        <v>SAKURAI Takafumi (07)</v>
      </c>
      <c r="P1423">
        <f>IFERROR(INDEX(リスト!$AE:$AE,MATCH($G1423,リスト!$AD:$AD,0)),"")</f>
        <v>49</v>
      </c>
      <c r="Q1423" t="str">
        <f>IFERROR(INDEX(リスト!$AH:$AH,MATCH($J1423,リスト!$AG:$AG,0)),"")</f>
        <v>JPN</v>
      </c>
      <c r="R1423" s="118" t="str">
        <f>IF($B1423="","",TEXT(RIGHT($E1423,6)*1000+COUNTIF($E$2:$E1423,$E1423),"000000000"))</f>
        <v>070303001</v>
      </c>
    </row>
    <row r="1424" spans="1:18" customFormat="1" x14ac:dyDescent="0.45">
      <c r="A1424" t="s">
        <v>559</v>
      </c>
      <c r="B1424">
        <v>1423</v>
      </c>
      <c r="C1424" t="s">
        <v>4221</v>
      </c>
      <c r="D1424" t="s">
        <v>4222</v>
      </c>
      <c r="E1424">
        <v>20060918</v>
      </c>
      <c r="F1424">
        <v>2</v>
      </c>
      <c r="G1424" t="s">
        <v>4976</v>
      </c>
      <c r="H1424" s="2" t="s">
        <v>4858</v>
      </c>
      <c r="I1424" t="s">
        <v>428</v>
      </c>
      <c r="J1424" t="s">
        <v>6497</v>
      </c>
      <c r="L1424">
        <f>IFERROR(INDEX(所属情報!$E:$E,MATCH(男子登録情報!A1424,所属情報!$A:$A,0)),"")</f>
        <v>492355</v>
      </c>
      <c r="M1424" t="str">
        <f t="shared" si="66"/>
        <v>末綱　真啓 (2)</v>
      </c>
      <c r="N1424" t="str">
        <f t="shared" si="67"/>
        <v>ｽｴﾂﾅ ﾏｻﾋﾛ</v>
      </c>
      <c r="O1424" t="str">
        <f t="shared" si="68"/>
        <v>SUETSUNA Masahiro (06)</v>
      </c>
      <c r="P1424">
        <f>IFERROR(INDEX(リスト!$AE:$AE,MATCH($G1424,リスト!$AD:$AD,0)),"")</f>
        <v>27</v>
      </c>
      <c r="Q1424" t="str">
        <f>IFERROR(INDEX(リスト!$AH:$AH,MATCH($J1424,リスト!$AG:$AG,0)),"")</f>
        <v>JPN</v>
      </c>
      <c r="R1424" s="118" t="str">
        <f>IF($B1424="","",TEXT(RIGHT($E1424,6)*1000+COUNTIF($E$2:$E1424,$E1424),"000000000"))</f>
        <v>060918005</v>
      </c>
    </row>
    <row r="1425" spans="1:18" customFormat="1" x14ac:dyDescent="0.45">
      <c r="A1425" t="s">
        <v>559</v>
      </c>
      <c r="B1425">
        <v>1424</v>
      </c>
      <c r="C1425" t="s">
        <v>4223</v>
      </c>
      <c r="D1425" t="s">
        <v>4224</v>
      </c>
      <c r="E1425">
        <v>20070306</v>
      </c>
      <c r="F1425">
        <v>2</v>
      </c>
      <c r="G1425" t="s">
        <v>4976</v>
      </c>
      <c r="H1425" s="2" t="s">
        <v>4859</v>
      </c>
      <c r="I1425" t="s">
        <v>4860</v>
      </c>
      <c r="J1425" t="s">
        <v>6497</v>
      </c>
      <c r="L1425">
        <f>IFERROR(INDEX(所属情報!$E:$E,MATCH(男子登録情報!A1425,所属情報!$A:$A,0)),"")</f>
        <v>492355</v>
      </c>
      <c r="M1425" t="str">
        <f t="shared" si="66"/>
        <v>園田　侑路 (2)</v>
      </c>
      <c r="N1425" t="str">
        <f t="shared" si="67"/>
        <v>ｿﾉﾀﾞ ﾕｳﾛ</v>
      </c>
      <c r="O1425" t="str">
        <f t="shared" si="68"/>
        <v>SONODA Yuro (07)</v>
      </c>
      <c r="P1425">
        <f>IFERROR(INDEX(リスト!$AE:$AE,MATCH($G1425,リスト!$AD:$AD,0)),"")</f>
        <v>27</v>
      </c>
      <c r="Q1425" t="str">
        <f>IFERROR(INDEX(リスト!$AH:$AH,MATCH($J1425,リスト!$AG:$AG,0)),"")</f>
        <v>JPN</v>
      </c>
      <c r="R1425" s="118" t="str">
        <f>IF($B1425="","",TEXT(RIGHT($E1425,6)*1000+COUNTIF($E$2:$E1425,$E1425),"000000000"))</f>
        <v>070306003</v>
      </c>
    </row>
    <row r="1426" spans="1:18" customFormat="1" x14ac:dyDescent="0.45">
      <c r="A1426" t="s">
        <v>559</v>
      </c>
      <c r="B1426">
        <v>1425</v>
      </c>
      <c r="C1426" t="s">
        <v>4225</v>
      </c>
      <c r="D1426" t="s">
        <v>4226</v>
      </c>
      <c r="E1426">
        <v>20060501</v>
      </c>
      <c r="F1426">
        <v>2</v>
      </c>
      <c r="G1426" t="s">
        <v>4976</v>
      </c>
      <c r="H1426" s="2" t="s">
        <v>307</v>
      </c>
      <c r="I1426" t="s">
        <v>228</v>
      </c>
      <c r="J1426" t="s">
        <v>6497</v>
      </c>
      <c r="L1426">
        <f>IFERROR(INDEX(所属情報!$E:$E,MATCH(男子登録情報!A1426,所属情報!$A:$A,0)),"")</f>
        <v>492355</v>
      </c>
      <c r="M1426" t="str">
        <f t="shared" si="66"/>
        <v>髙橋　俊介 (2)</v>
      </c>
      <c r="N1426" t="str">
        <f t="shared" si="67"/>
        <v>ﾀｶﾊｼ ｼｭﾝｽｹ</v>
      </c>
      <c r="O1426" t="str">
        <f t="shared" si="68"/>
        <v>TAKAHASHI Shunsuke (06)</v>
      </c>
      <c r="P1426">
        <f>IFERROR(INDEX(リスト!$AE:$AE,MATCH($G1426,リスト!$AD:$AD,0)),"")</f>
        <v>27</v>
      </c>
      <c r="Q1426" t="str">
        <f>IFERROR(INDEX(リスト!$AH:$AH,MATCH($J1426,リスト!$AG:$AG,0)),"")</f>
        <v>JPN</v>
      </c>
      <c r="R1426" s="118" t="str">
        <f>IF($B1426="","",TEXT(RIGHT($E1426,6)*1000+COUNTIF($E$2:$E1426,$E1426),"000000000"))</f>
        <v>060501002</v>
      </c>
    </row>
    <row r="1427" spans="1:18" customFormat="1" x14ac:dyDescent="0.45">
      <c r="A1427" t="s">
        <v>559</v>
      </c>
      <c r="B1427">
        <v>1426</v>
      </c>
      <c r="C1427" t="s">
        <v>5908</v>
      </c>
      <c r="D1427" t="s">
        <v>4227</v>
      </c>
      <c r="E1427">
        <v>20060411</v>
      </c>
      <c r="F1427">
        <v>2</v>
      </c>
      <c r="G1427" t="s">
        <v>4976</v>
      </c>
      <c r="H1427" s="2" t="s">
        <v>4861</v>
      </c>
      <c r="I1427" t="s">
        <v>4862</v>
      </c>
      <c r="J1427" t="s">
        <v>6497</v>
      </c>
      <c r="L1427">
        <f>IFERROR(INDEX(所属情報!$E:$E,MATCH(男子登録情報!A1427,所属情報!$A:$A,0)),"")</f>
        <v>492355</v>
      </c>
      <c r="M1427" t="str">
        <f t="shared" si="66"/>
        <v>永﨑　嵩人 (2)</v>
      </c>
      <c r="N1427" t="str">
        <f t="shared" si="67"/>
        <v>ﾅｶﾞｻｷ ﾀｶﾋﾄ</v>
      </c>
      <c r="O1427" t="str">
        <f t="shared" si="68"/>
        <v>NAGASAKI Takahito (06)</v>
      </c>
      <c r="P1427">
        <f>IFERROR(INDEX(リスト!$AE:$AE,MATCH($G1427,リスト!$AD:$AD,0)),"")</f>
        <v>27</v>
      </c>
      <c r="Q1427" t="str">
        <f>IFERROR(INDEX(リスト!$AH:$AH,MATCH($J1427,リスト!$AG:$AG,0)),"")</f>
        <v>JPN</v>
      </c>
      <c r="R1427" s="118" t="str">
        <f>IF($B1427="","",TEXT(RIGHT($E1427,6)*1000+COUNTIF($E$2:$E1427,$E1427),"000000000"))</f>
        <v>060411002</v>
      </c>
    </row>
    <row r="1428" spans="1:18" customFormat="1" x14ac:dyDescent="0.45">
      <c r="A1428" t="s">
        <v>559</v>
      </c>
      <c r="B1428">
        <v>1427</v>
      </c>
      <c r="C1428" t="s">
        <v>4228</v>
      </c>
      <c r="D1428" t="s">
        <v>4229</v>
      </c>
      <c r="E1428">
        <v>20060807</v>
      </c>
      <c r="F1428">
        <v>2</v>
      </c>
      <c r="G1428" t="s">
        <v>4979</v>
      </c>
      <c r="H1428" s="2" t="s">
        <v>125</v>
      </c>
      <c r="I1428" t="s">
        <v>258</v>
      </c>
      <c r="J1428" t="s">
        <v>6497</v>
      </c>
      <c r="L1428">
        <f>IFERROR(INDEX(所属情報!$E:$E,MATCH(男子登録情報!A1428,所属情報!$A:$A,0)),"")</f>
        <v>492355</v>
      </c>
      <c r="M1428" t="str">
        <f t="shared" si="66"/>
        <v>中谷　倖也 (2)</v>
      </c>
      <c r="N1428" t="str">
        <f t="shared" si="67"/>
        <v>ﾅｶﾀﾆ ﾕｷﾔ</v>
      </c>
      <c r="O1428" t="str">
        <f t="shared" si="68"/>
        <v>NAKATANI Yukiya (06)</v>
      </c>
      <c r="P1428">
        <f>IFERROR(INDEX(リスト!$AE:$AE,MATCH($G1428,リスト!$AD:$AD,0)),"")</f>
        <v>29</v>
      </c>
      <c r="Q1428" t="str">
        <f>IFERROR(INDEX(リスト!$AH:$AH,MATCH($J1428,リスト!$AG:$AG,0)),"")</f>
        <v>JPN</v>
      </c>
      <c r="R1428" s="118" t="str">
        <f>IF($B1428="","",TEXT(RIGHT($E1428,6)*1000+COUNTIF($E$2:$E1428,$E1428),"000000000"))</f>
        <v>060807001</v>
      </c>
    </row>
    <row r="1429" spans="1:18" customFormat="1" x14ac:dyDescent="0.45">
      <c r="A1429" t="s">
        <v>559</v>
      </c>
      <c r="B1429">
        <v>1428</v>
      </c>
      <c r="C1429" t="s">
        <v>4230</v>
      </c>
      <c r="D1429" t="s">
        <v>4231</v>
      </c>
      <c r="E1429">
        <v>20070201</v>
      </c>
      <c r="F1429">
        <v>2</v>
      </c>
      <c r="G1429" t="s">
        <v>4982</v>
      </c>
      <c r="H1429" s="2" t="s">
        <v>4863</v>
      </c>
      <c r="I1429" t="s">
        <v>71</v>
      </c>
      <c r="J1429" t="s">
        <v>6497</v>
      </c>
      <c r="L1429">
        <f>IFERROR(INDEX(所属情報!$E:$E,MATCH(男子登録情報!A1429,所属情報!$A:$A,0)),"")</f>
        <v>492355</v>
      </c>
      <c r="M1429" t="str">
        <f t="shared" si="66"/>
        <v>西窪　蒼太 (2)</v>
      </c>
      <c r="N1429" t="str">
        <f t="shared" si="67"/>
        <v>ﾆｼｸﾎﾞ ｿｳﾀ</v>
      </c>
      <c r="O1429" t="str">
        <f t="shared" si="68"/>
        <v>NISHIKUBO Sota (07)</v>
      </c>
      <c r="P1429">
        <f>IFERROR(INDEX(リスト!$AE:$AE,MATCH($G1429,リスト!$AD:$AD,0)),"")</f>
        <v>26</v>
      </c>
      <c r="Q1429" t="str">
        <f>IFERROR(INDEX(リスト!$AH:$AH,MATCH($J1429,リスト!$AG:$AG,0)),"")</f>
        <v>JPN</v>
      </c>
      <c r="R1429" s="118" t="str">
        <f>IF($B1429="","",TEXT(RIGHT($E1429,6)*1000+COUNTIF($E$2:$E1429,$E1429),"000000000"))</f>
        <v>070201003</v>
      </c>
    </row>
    <row r="1430" spans="1:18" customFormat="1" x14ac:dyDescent="0.45">
      <c r="A1430" t="s">
        <v>559</v>
      </c>
      <c r="B1430">
        <v>1429</v>
      </c>
      <c r="C1430" t="s">
        <v>4232</v>
      </c>
      <c r="D1430" t="s">
        <v>4233</v>
      </c>
      <c r="E1430">
        <v>20070316</v>
      </c>
      <c r="F1430">
        <v>2</v>
      </c>
      <c r="G1430" t="s">
        <v>4976</v>
      </c>
      <c r="H1430" s="2" t="s">
        <v>311</v>
      </c>
      <c r="I1430" t="s">
        <v>310</v>
      </c>
      <c r="J1430" t="s">
        <v>6714</v>
      </c>
      <c r="L1430">
        <f>IFERROR(INDEX(所属情報!$E:$E,MATCH(男子登録情報!A1430,所属情報!$A:$A,0)),"")</f>
        <v>492355</v>
      </c>
      <c r="M1430" t="str">
        <f t="shared" si="66"/>
        <v>松岡　泰輝 (2)</v>
      </c>
      <c r="N1430" t="str">
        <f t="shared" si="67"/>
        <v>ﾏﾂｵｶ ﾀｲｷ</v>
      </c>
      <c r="O1430" t="str">
        <f t="shared" si="68"/>
        <v>MATSUOKA Taiki (07)</v>
      </c>
      <c r="P1430">
        <f>IFERROR(INDEX(リスト!$AE:$AE,MATCH($G1430,リスト!$AD:$AD,0)),"")</f>
        <v>27</v>
      </c>
      <c r="Q1430" t="str">
        <f>IFERROR(INDEX(リスト!$AH:$AH,MATCH($J1430,リスト!$AG:$AG,0)),"")</f>
        <v>KOR</v>
      </c>
      <c r="R1430" s="118" t="str">
        <f>IF($B1430="","",TEXT(RIGHT($E1430,6)*1000+COUNTIF($E$2:$E1430,$E1430),"000000000"))</f>
        <v>070316002</v>
      </c>
    </row>
    <row r="1431" spans="1:18" customFormat="1" x14ac:dyDescent="0.45">
      <c r="A1431" t="s">
        <v>559</v>
      </c>
      <c r="B1431">
        <v>1430</v>
      </c>
      <c r="C1431" t="s">
        <v>4234</v>
      </c>
      <c r="D1431" t="s">
        <v>4235</v>
      </c>
      <c r="E1431">
        <v>20060720</v>
      </c>
      <c r="F1431">
        <v>2</v>
      </c>
      <c r="G1431" t="s">
        <v>4976</v>
      </c>
      <c r="H1431" s="2" t="s">
        <v>63</v>
      </c>
      <c r="I1431" t="s">
        <v>129</v>
      </c>
      <c r="J1431" t="s">
        <v>6497</v>
      </c>
      <c r="L1431">
        <f>IFERROR(INDEX(所属情報!$E:$E,MATCH(男子登録情報!A1431,所属情報!$A:$A,0)),"")</f>
        <v>492355</v>
      </c>
      <c r="M1431" t="str">
        <f t="shared" si="66"/>
        <v>松本　幸誠 (2)</v>
      </c>
      <c r="N1431" t="str">
        <f t="shared" si="67"/>
        <v>ﾏﾂﾓﾄ ｺｳｾｲ</v>
      </c>
      <c r="O1431" t="str">
        <f t="shared" si="68"/>
        <v>MATSUMOTO Kosei (06)</v>
      </c>
      <c r="P1431">
        <f>IFERROR(INDEX(リスト!$AE:$AE,MATCH($G1431,リスト!$AD:$AD,0)),"")</f>
        <v>27</v>
      </c>
      <c r="Q1431" t="str">
        <f>IFERROR(INDEX(リスト!$AH:$AH,MATCH($J1431,リスト!$AG:$AG,0)),"")</f>
        <v>JPN</v>
      </c>
      <c r="R1431" s="118" t="str">
        <f>IF($B1431="","",TEXT(RIGHT($E1431,6)*1000+COUNTIF($E$2:$E1431,$E1431),"000000000"))</f>
        <v>060720002</v>
      </c>
    </row>
    <row r="1432" spans="1:18" customFormat="1" x14ac:dyDescent="0.45">
      <c r="A1432" t="s">
        <v>559</v>
      </c>
      <c r="B1432">
        <v>1431</v>
      </c>
      <c r="C1432" t="s">
        <v>4236</v>
      </c>
      <c r="D1432" t="s">
        <v>4237</v>
      </c>
      <c r="E1432">
        <v>20060430</v>
      </c>
      <c r="F1432">
        <v>2</v>
      </c>
      <c r="G1432" t="s">
        <v>4979</v>
      </c>
      <c r="H1432" s="2" t="s">
        <v>172</v>
      </c>
      <c r="I1432" t="s">
        <v>53</v>
      </c>
      <c r="J1432" t="s">
        <v>6497</v>
      </c>
      <c r="L1432">
        <f>IFERROR(INDEX(所属情報!$E:$E,MATCH(男子登録情報!A1432,所属情報!$A:$A,0)),"")</f>
        <v>492355</v>
      </c>
      <c r="M1432" t="str">
        <f t="shared" si="66"/>
        <v>松山　幸樹 (2)</v>
      </c>
      <c r="N1432" t="str">
        <f t="shared" si="67"/>
        <v>ﾏﾂﾔﾏ ｺｳｷ</v>
      </c>
      <c r="O1432" t="str">
        <f t="shared" si="68"/>
        <v>MATSUYAMA Koki (06)</v>
      </c>
      <c r="P1432">
        <f>IFERROR(INDEX(リスト!$AE:$AE,MATCH($G1432,リスト!$AD:$AD,0)),"")</f>
        <v>29</v>
      </c>
      <c r="Q1432" t="str">
        <f>IFERROR(INDEX(リスト!$AH:$AH,MATCH($J1432,リスト!$AG:$AG,0)),"")</f>
        <v>JPN</v>
      </c>
      <c r="R1432" s="118" t="str">
        <f>IF($B1432="","",TEXT(RIGHT($E1432,6)*1000+COUNTIF($E$2:$E1432,$E1432),"000000000"))</f>
        <v>060430003</v>
      </c>
    </row>
    <row r="1433" spans="1:18" customFormat="1" x14ac:dyDescent="0.45">
      <c r="A1433" t="s">
        <v>559</v>
      </c>
      <c r="B1433">
        <v>1432</v>
      </c>
      <c r="C1433" t="s">
        <v>4238</v>
      </c>
      <c r="D1433" t="s">
        <v>4239</v>
      </c>
      <c r="E1433">
        <v>20060531</v>
      </c>
      <c r="F1433">
        <v>2</v>
      </c>
      <c r="G1433" t="s">
        <v>4979</v>
      </c>
      <c r="H1433" s="2" t="s">
        <v>4864</v>
      </c>
      <c r="I1433" t="s">
        <v>301</v>
      </c>
      <c r="J1433" t="s">
        <v>6497</v>
      </c>
      <c r="L1433">
        <f>IFERROR(INDEX(所属情報!$E:$E,MATCH(男子登録情報!A1433,所属情報!$A:$A,0)),"")</f>
        <v>492355</v>
      </c>
      <c r="M1433" t="str">
        <f t="shared" si="66"/>
        <v>三國　純輝 (2)</v>
      </c>
      <c r="N1433" t="str">
        <f t="shared" si="67"/>
        <v>ﾐｸﾆ ｱﾂｷ</v>
      </c>
      <c r="O1433" t="str">
        <f t="shared" si="68"/>
        <v>MIKUNI Atsuki (06)</v>
      </c>
      <c r="P1433">
        <f>IFERROR(INDEX(リスト!$AE:$AE,MATCH($G1433,リスト!$AD:$AD,0)),"")</f>
        <v>29</v>
      </c>
      <c r="Q1433" t="str">
        <f>IFERROR(INDEX(リスト!$AH:$AH,MATCH($J1433,リスト!$AG:$AG,0)),"")</f>
        <v>JPN</v>
      </c>
      <c r="R1433" s="118" t="str">
        <f>IF($B1433="","",TEXT(RIGHT($E1433,6)*1000+COUNTIF($E$2:$E1433,$E1433),"000000000"))</f>
        <v>060531002</v>
      </c>
    </row>
    <row r="1434" spans="1:18" customFormat="1" x14ac:dyDescent="0.45">
      <c r="A1434" t="s">
        <v>559</v>
      </c>
      <c r="B1434">
        <v>1433</v>
      </c>
      <c r="C1434" t="s">
        <v>4240</v>
      </c>
      <c r="D1434" t="s">
        <v>4241</v>
      </c>
      <c r="E1434">
        <v>20060508</v>
      </c>
      <c r="F1434">
        <v>2</v>
      </c>
      <c r="G1434" t="s">
        <v>4976</v>
      </c>
      <c r="H1434" s="2" t="s">
        <v>44</v>
      </c>
      <c r="I1434" t="s">
        <v>1838</v>
      </c>
      <c r="J1434" t="s">
        <v>6497</v>
      </c>
      <c r="L1434">
        <f>IFERROR(INDEX(所属情報!$E:$E,MATCH(男子登録情報!A1434,所属情報!$A:$A,0)),"")</f>
        <v>492355</v>
      </c>
      <c r="M1434" t="str">
        <f t="shared" si="66"/>
        <v>森田　愛琉 (2)</v>
      </c>
      <c r="N1434" t="str">
        <f t="shared" si="67"/>
        <v>ﾓﾘﾀ ｱｲﾙ</v>
      </c>
      <c r="O1434" t="str">
        <f t="shared" si="68"/>
        <v>MORITA Airu (06)</v>
      </c>
      <c r="P1434">
        <f>IFERROR(INDEX(リスト!$AE:$AE,MATCH($G1434,リスト!$AD:$AD,0)),"")</f>
        <v>27</v>
      </c>
      <c r="Q1434" t="str">
        <f>IFERROR(INDEX(リスト!$AH:$AH,MATCH($J1434,リスト!$AG:$AG,0)),"")</f>
        <v>JPN</v>
      </c>
      <c r="R1434" s="118" t="str">
        <f>IF($B1434="","",TEXT(RIGHT($E1434,6)*1000+COUNTIF($E$2:$E1434,$E1434),"000000000"))</f>
        <v>060508004</v>
      </c>
    </row>
    <row r="1435" spans="1:18" customFormat="1" x14ac:dyDescent="0.45">
      <c r="A1435" t="s">
        <v>559</v>
      </c>
      <c r="B1435">
        <v>1434</v>
      </c>
      <c r="C1435" t="s">
        <v>4242</v>
      </c>
      <c r="D1435" t="s">
        <v>4243</v>
      </c>
      <c r="E1435">
        <v>20060822</v>
      </c>
      <c r="F1435">
        <v>2</v>
      </c>
      <c r="G1435" t="s">
        <v>4976</v>
      </c>
      <c r="H1435" s="2" t="s">
        <v>486</v>
      </c>
      <c r="I1435" t="s">
        <v>163</v>
      </c>
      <c r="J1435" t="s">
        <v>6497</v>
      </c>
      <c r="L1435">
        <f>IFERROR(INDEX(所属情報!$E:$E,MATCH(男子登録情報!A1435,所属情報!$A:$A,0)),"")</f>
        <v>492355</v>
      </c>
      <c r="M1435" t="str">
        <f t="shared" si="66"/>
        <v>安井　碧斗 (2)</v>
      </c>
      <c r="N1435" t="str">
        <f t="shared" si="67"/>
        <v>ﾔｽｲ ｱｷﾄ</v>
      </c>
      <c r="O1435" t="str">
        <f t="shared" si="68"/>
        <v>YASUI Akito (06)</v>
      </c>
      <c r="P1435">
        <f>IFERROR(INDEX(リスト!$AE:$AE,MATCH($G1435,リスト!$AD:$AD,0)),"")</f>
        <v>27</v>
      </c>
      <c r="Q1435" t="str">
        <f>IFERROR(INDEX(リスト!$AH:$AH,MATCH($J1435,リスト!$AG:$AG,0)),"")</f>
        <v>JPN</v>
      </c>
      <c r="R1435" s="118" t="str">
        <f>IF($B1435="","",TEXT(RIGHT($E1435,6)*1000+COUNTIF($E$2:$E1435,$E1435),"000000000"))</f>
        <v>060822003</v>
      </c>
    </row>
    <row r="1436" spans="1:18" customFormat="1" x14ac:dyDescent="0.45">
      <c r="A1436" t="s">
        <v>559</v>
      </c>
      <c r="B1436">
        <v>1435</v>
      </c>
      <c r="C1436" t="s">
        <v>4244</v>
      </c>
      <c r="D1436" t="s">
        <v>4245</v>
      </c>
      <c r="E1436">
        <v>20060905</v>
      </c>
      <c r="F1436">
        <v>2</v>
      </c>
      <c r="G1436" t="s">
        <v>4976</v>
      </c>
      <c r="H1436" s="2" t="s">
        <v>37</v>
      </c>
      <c r="I1436" t="s">
        <v>4865</v>
      </c>
      <c r="J1436" t="s">
        <v>6727</v>
      </c>
      <c r="L1436">
        <f>IFERROR(INDEX(所属情報!$E:$E,MATCH(男子登録情報!A1436,所属情報!$A:$A,0)),"")</f>
        <v>492355</v>
      </c>
      <c r="M1436" t="str">
        <f t="shared" si="66"/>
        <v>山田　俊男 (2)</v>
      </c>
      <c r="N1436" t="str">
        <f t="shared" si="67"/>
        <v>ﾔﾏﾀﾞ ﾄｼｵ</v>
      </c>
      <c r="O1436" t="str">
        <f t="shared" si="68"/>
        <v>YAMADA Toshio (06)</v>
      </c>
      <c r="P1436">
        <f>IFERROR(INDEX(リスト!$AE:$AE,MATCH($G1436,リスト!$AD:$AD,0)),"")</f>
        <v>27</v>
      </c>
      <c r="Q1436" t="str">
        <f>IFERROR(INDEX(リスト!$AH:$AH,MATCH($J1436,リスト!$AG:$AG,0)),"")</f>
        <v>CHN</v>
      </c>
      <c r="R1436" s="118" t="str">
        <f>IF($B1436="","",TEXT(RIGHT($E1436,6)*1000+COUNTIF($E$2:$E1436,$E1436),"000000000"))</f>
        <v>060905003</v>
      </c>
    </row>
    <row r="1437" spans="1:18" customFormat="1" x14ac:dyDescent="0.45">
      <c r="A1437" t="s">
        <v>559</v>
      </c>
      <c r="B1437">
        <v>1436</v>
      </c>
      <c r="C1437" t="s">
        <v>4246</v>
      </c>
      <c r="D1437" t="s">
        <v>4247</v>
      </c>
      <c r="E1437">
        <v>20060928</v>
      </c>
      <c r="F1437">
        <v>2</v>
      </c>
      <c r="G1437" t="s">
        <v>4984</v>
      </c>
      <c r="H1437" s="2" t="s">
        <v>444</v>
      </c>
      <c r="I1437" t="s">
        <v>4866</v>
      </c>
      <c r="J1437" t="s">
        <v>6497</v>
      </c>
      <c r="L1437">
        <f>IFERROR(INDEX(所属情報!$E:$E,MATCH(男子登録情報!A1437,所属情報!$A:$A,0)),"")</f>
        <v>492355</v>
      </c>
      <c r="M1437" t="str">
        <f t="shared" si="66"/>
        <v>山代　壱意 (2)</v>
      </c>
      <c r="N1437" t="str">
        <f t="shared" si="67"/>
        <v>ﾔﾏｼﾛ ｲﾁｲ</v>
      </c>
      <c r="O1437" t="str">
        <f t="shared" si="68"/>
        <v>YAMASHIRO Ichii (06)</v>
      </c>
      <c r="P1437">
        <f>IFERROR(INDEX(リスト!$AE:$AE,MATCH($G1437,リスト!$AD:$AD,0)),"")</f>
        <v>49</v>
      </c>
      <c r="Q1437" t="str">
        <f>IFERROR(INDEX(リスト!$AH:$AH,MATCH($J1437,リスト!$AG:$AG,0)),"")</f>
        <v>JPN</v>
      </c>
      <c r="R1437" s="118" t="str">
        <f>IF($B1437="","",TEXT(RIGHT($E1437,6)*1000+COUNTIF($E$2:$E1437,$E1437),"000000000"))</f>
        <v>060928003</v>
      </c>
    </row>
    <row r="1438" spans="1:18" customFormat="1" x14ac:dyDescent="0.45">
      <c r="A1438" t="s">
        <v>559</v>
      </c>
      <c r="B1438">
        <v>1437</v>
      </c>
      <c r="C1438" t="s">
        <v>4248</v>
      </c>
      <c r="D1438" t="s">
        <v>4249</v>
      </c>
      <c r="E1438">
        <v>20061105</v>
      </c>
      <c r="F1438">
        <v>2</v>
      </c>
      <c r="G1438" t="s">
        <v>4984</v>
      </c>
      <c r="H1438" s="2" t="s">
        <v>220</v>
      </c>
      <c r="I1438" t="s">
        <v>3053</v>
      </c>
      <c r="J1438" t="s">
        <v>6497</v>
      </c>
      <c r="L1438">
        <f>IFERROR(INDEX(所属情報!$E:$E,MATCH(男子登録情報!A1438,所属情報!$A:$A,0)),"")</f>
        <v>492355</v>
      </c>
      <c r="M1438" t="str">
        <f t="shared" si="66"/>
        <v>山本　浩千 (2)</v>
      </c>
      <c r="N1438" t="str">
        <f t="shared" si="67"/>
        <v>ﾔﾏﾓﾄ ﾋﾛﾕｷ</v>
      </c>
      <c r="O1438" t="str">
        <f t="shared" si="68"/>
        <v>YAMAMOTO Hiroyuki (06)</v>
      </c>
      <c r="P1438">
        <f>IFERROR(INDEX(リスト!$AE:$AE,MATCH($G1438,リスト!$AD:$AD,0)),"")</f>
        <v>49</v>
      </c>
      <c r="Q1438" t="str">
        <f>IFERROR(INDEX(リスト!$AH:$AH,MATCH($J1438,リスト!$AG:$AG,0)),"")</f>
        <v>JPN</v>
      </c>
      <c r="R1438" s="118" t="str">
        <f>IF($B1438="","",TEXT(RIGHT($E1438,6)*1000+COUNTIF($E$2:$E1438,$E1438),"000000000"))</f>
        <v>061105004</v>
      </c>
    </row>
    <row r="1439" spans="1:18" customFormat="1" x14ac:dyDescent="0.45">
      <c r="A1439" t="s">
        <v>559</v>
      </c>
      <c r="B1439">
        <v>1438</v>
      </c>
      <c r="C1439" t="s">
        <v>4250</v>
      </c>
      <c r="D1439" t="s">
        <v>4251</v>
      </c>
      <c r="E1439">
        <v>20060602</v>
      </c>
      <c r="F1439">
        <v>2</v>
      </c>
      <c r="G1439" t="s">
        <v>4976</v>
      </c>
      <c r="H1439" s="2" t="s">
        <v>4867</v>
      </c>
      <c r="I1439" t="s">
        <v>1691</v>
      </c>
      <c r="J1439" t="s">
        <v>6497</v>
      </c>
      <c r="L1439">
        <f>IFERROR(INDEX(所属情報!$E:$E,MATCH(男子登録情報!A1439,所属情報!$A:$A,0)),"")</f>
        <v>492355</v>
      </c>
      <c r="M1439" t="str">
        <f t="shared" si="66"/>
        <v>藪上　凜音 (2)</v>
      </c>
      <c r="N1439" t="str">
        <f t="shared" si="67"/>
        <v>ﾔﾌﾞｶﾞﾐ ﾘｵﾝ</v>
      </c>
      <c r="O1439" t="str">
        <f t="shared" si="68"/>
        <v>YABUGAMI Rion (06)</v>
      </c>
      <c r="P1439">
        <f>IFERROR(INDEX(リスト!$AE:$AE,MATCH($G1439,リスト!$AD:$AD,0)),"")</f>
        <v>27</v>
      </c>
      <c r="Q1439" t="str">
        <f>IFERROR(INDEX(リスト!$AH:$AH,MATCH($J1439,リスト!$AG:$AG,0)),"")</f>
        <v>JPN</v>
      </c>
      <c r="R1439" s="118" t="str">
        <f>IF($B1439="","",TEXT(RIGHT($E1439,6)*1000+COUNTIF($E$2:$E1439,$E1439),"000000000"))</f>
        <v>060602002</v>
      </c>
    </row>
    <row r="1440" spans="1:18" customFormat="1" x14ac:dyDescent="0.45">
      <c r="A1440" t="s">
        <v>559</v>
      </c>
      <c r="B1440">
        <v>1439</v>
      </c>
      <c r="C1440" t="s">
        <v>4252</v>
      </c>
      <c r="D1440" t="s">
        <v>4253</v>
      </c>
      <c r="E1440">
        <v>20061213</v>
      </c>
      <c r="F1440">
        <v>2</v>
      </c>
      <c r="G1440" t="s">
        <v>4976</v>
      </c>
      <c r="H1440" s="2" t="s">
        <v>4868</v>
      </c>
      <c r="I1440" t="s">
        <v>71</v>
      </c>
      <c r="J1440" t="s">
        <v>6497</v>
      </c>
      <c r="L1440">
        <f>IFERROR(INDEX(所属情報!$E:$E,MATCH(男子登録情報!A1440,所属情報!$A:$A,0)),"")</f>
        <v>492355</v>
      </c>
      <c r="M1440" t="str">
        <f t="shared" si="66"/>
        <v>吉住　蒼太 (2)</v>
      </c>
      <c r="N1440" t="str">
        <f t="shared" si="67"/>
        <v>ﾖｼｽﾞﾐ ｿｳﾀ</v>
      </c>
      <c r="O1440" t="str">
        <f t="shared" si="68"/>
        <v>YOSHIZUMI Sota (06)</v>
      </c>
      <c r="P1440">
        <f>IFERROR(INDEX(リスト!$AE:$AE,MATCH($G1440,リスト!$AD:$AD,0)),"")</f>
        <v>27</v>
      </c>
      <c r="Q1440" t="str">
        <f>IFERROR(INDEX(リスト!$AH:$AH,MATCH($J1440,リスト!$AG:$AG,0)),"")</f>
        <v>JPN</v>
      </c>
      <c r="R1440" s="118" t="str">
        <f>IF($B1440="","",TEXT(RIGHT($E1440,6)*1000+COUNTIF($E$2:$E1440,$E1440),"000000000"))</f>
        <v>061213003</v>
      </c>
    </row>
    <row r="1441" spans="1:18" customFormat="1" x14ac:dyDescent="0.45">
      <c r="A1441" t="s">
        <v>559</v>
      </c>
      <c r="B1441">
        <v>1440</v>
      </c>
      <c r="C1441" t="s">
        <v>4254</v>
      </c>
      <c r="D1441" t="s">
        <v>4255</v>
      </c>
      <c r="E1441">
        <v>20070314</v>
      </c>
      <c r="F1441">
        <v>2</v>
      </c>
      <c r="G1441" t="s">
        <v>4976</v>
      </c>
      <c r="H1441" s="2" t="s">
        <v>268</v>
      </c>
      <c r="I1441" t="s">
        <v>462</v>
      </c>
      <c r="J1441" t="s">
        <v>6497</v>
      </c>
      <c r="L1441">
        <f>IFERROR(INDEX(所属情報!$E:$E,MATCH(男子登録情報!A1441,所属情報!$A:$A,0)),"")</f>
        <v>492355</v>
      </c>
      <c r="M1441" t="str">
        <f t="shared" si="66"/>
        <v>山崎　兼申 (2)</v>
      </c>
      <c r="N1441" t="str">
        <f t="shared" si="67"/>
        <v>ﾔﾏｻｷ ｹﾝｼﾝ</v>
      </c>
      <c r="O1441" t="str">
        <f t="shared" si="68"/>
        <v>YAMASAKI Kenshin (07)</v>
      </c>
      <c r="P1441">
        <f>IFERROR(INDEX(リスト!$AE:$AE,MATCH($G1441,リスト!$AD:$AD,0)),"")</f>
        <v>27</v>
      </c>
      <c r="Q1441" t="str">
        <f>IFERROR(INDEX(リスト!$AH:$AH,MATCH($J1441,リスト!$AG:$AG,0)),"")</f>
        <v>JPN</v>
      </c>
      <c r="R1441" s="118" t="str">
        <f>IF($B1441="","",TEXT(RIGHT($E1441,6)*1000+COUNTIF($E$2:$E1441,$E1441),"000000000"))</f>
        <v>070314001</v>
      </c>
    </row>
    <row r="1442" spans="1:18" customFormat="1" x14ac:dyDescent="0.45">
      <c r="A1442" t="s">
        <v>559</v>
      </c>
      <c r="B1442">
        <v>1441</v>
      </c>
      <c r="C1442" t="s">
        <v>5909</v>
      </c>
      <c r="D1442" t="s">
        <v>5910</v>
      </c>
      <c r="E1442">
        <v>20041228</v>
      </c>
      <c r="F1442">
        <v>4</v>
      </c>
      <c r="G1442" t="s">
        <v>4984</v>
      </c>
      <c r="H1442" s="2" t="s">
        <v>7189</v>
      </c>
      <c r="I1442" t="s">
        <v>53</v>
      </c>
      <c r="J1442" t="s">
        <v>6497</v>
      </c>
      <c r="L1442">
        <f>IFERROR(INDEX(所属情報!$E:$E,MATCH(男子登録情報!A1442,所属情報!$A:$A,0)),"")</f>
        <v>492355</v>
      </c>
      <c r="M1442" t="str">
        <f t="shared" si="66"/>
        <v>寺崎　晃基 (4)</v>
      </c>
      <c r="N1442" t="str">
        <f t="shared" si="67"/>
        <v>ﾃﾗｻｷ ｺｳｷ</v>
      </c>
      <c r="O1442" t="str">
        <f t="shared" si="68"/>
        <v>TERASAKI Koki (04)</v>
      </c>
      <c r="P1442">
        <f>IFERROR(INDEX(リスト!$AE:$AE,MATCH($G1442,リスト!$AD:$AD,0)),"")</f>
        <v>49</v>
      </c>
      <c r="Q1442" t="str">
        <f>IFERROR(INDEX(リスト!$AH:$AH,MATCH($J1442,リスト!$AG:$AG,0)),"")</f>
        <v>JPN</v>
      </c>
      <c r="R1442" s="118" t="str">
        <f>IF($B1442="","",TEXT(RIGHT($E1442,6)*1000+COUNTIF($E$2:$E1442,$E1442),"000000000"))</f>
        <v>041228003</v>
      </c>
    </row>
    <row r="1443" spans="1:18" customFormat="1" x14ac:dyDescent="0.45">
      <c r="A1443" t="s">
        <v>559</v>
      </c>
      <c r="B1443">
        <v>1442</v>
      </c>
      <c r="C1443" t="s">
        <v>5911</v>
      </c>
      <c r="D1443" t="s">
        <v>5912</v>
      </c>
      <c r="E1443">
        <v>20060228</v>
      </c>
      <c r="F1443">
        <v>3</v>
      </c>
      <c r="G1443" t="s">
        <v>4976</v>
      </c>
      <c r="H1443" s="2" t="s">
        <v>59</v>
      </c>
      <c r="I1443" t="s">
        <v>667</v>
      </c>
      <c r="J1443" t="s">
        <v>6497</v>
      </c>
      <c r="L1443">
        <f>IFERROR(INDEX(所属情報!$E:$E,MATCH(男子登録情報!A1443,所属情報!$A:$A,0)),"")</f>
        <v>492355</v>
      </c>
      <c r="M1443" t="str">
        <f t="shared" si="66"/>
        <v>谷口　珀斗 (3)</v>
      </c>
      <c r="N1443" t="str">
        <f t="shared" si="67"/>
        <v>ﾀﾆｸﾞﾁ ﾊｸﾄ</v>
      </c>
      <c r="O1443" t="str">
        <f t="shared" si="68"/>
        <v>TANIGUCHI Hakuto (06)</v>
      </c>
      <c r="P1443">
        <f>IFERROR(INDEX(リスト!$AE:$AE,MATCH($G1443,リスト!$AD:$AD,0)),"")</f>
        <v>27</v>
      </c>
      <c r="Q1443" t="str">
        <f>IFERROR(INDEX(リスト!$AH:$AH,MATCH($J1443,リスト!$AG:$AG,0)),"")</f>
        <v>JPN</v>
      </c>
      <c r="R1443" s="118" t="str">
        <f>IF($B1443="","",TEXT(RIGHT($E1443,6)*1000+COUNTIF($E$2:$E1443,$E1443),"000000000"))</f>
        <v>060228003</v>
      </c>
    </row>
    <row r="1444" spans="1:18" customFormat="1" x14ac:dyDescent="0.45">
      <c r="A1444" t="s">
        <v>559</v>
      </c>
      <c r="B1444">
        <v>1443</v>
      </c>
      <c r="C1444" t="s">
        <v>5913</v>
      </c>
      <c r="D1444" t="s">
        <v>5914</v>
      </c>
      <c r="E1444">
        <v>20060415</v>
      </c>
      <c r="F1444">
        <v>2</v>
      </c>
      <c r="G1444" t="s">
        <v>4976</v>
      </c>
      <c r="H1444" s="2" t="s">
        <v>7190</v>
      </c>
      <c r="I1444" t="s">
        <v>222</v>
      </c>
      <c r="J1444" t="s">
        <v>6497</v>
      </c>
      <c r="L1444">
        <f>IFERROR(INDEX(所属情報!$E:$E,MATCH(男子登録情報!A1444,所属情報!$A:$A,0)),"")</f>
        <v>492355</v>
      </c>
      <c r="M1444" t="str">
        <f t="shared" si="66"/>
        <v>包國　将太 (2)</v>
      </c>
      <c r="N1444" t="str">
        <f t="shared" si="67"/>
        <v>ｶﾈｸﾆ ｼｮｳﾀ</v>
      </c>
      <c r="O1444" t="str">
        <f t="shared" si="68"/>
        <v>KANEKUNI Shota (06)</v>
      </c>
      <c r="P1444">
        <f>IFERROR(INDEX(リスト!$AE:$AE,MATCH($G1444,リスト!$AD:$AD,0)),"")</f>
        <v>27</v>
      </c>
      <c r="Q1444" t="str">
        <f>IFERROR(INDEX(リスト!$AH:$AH,MATCH($J1444,リスト!$AG:$AG,0)),"")</f>
        <v>JPN</v>
      </c>
      <c r="R1444" s="118" t="str">
        <f>IF($B1444="","",TEXT(RIGHT($E1444,6)*1000+COUNTIF($E$2:$E1444,$E1444),"000000000"))</f>
        <v>060415001</v>
      </c>
    </row>
    <row r="1445" spans="1:18" customFormat="1" x14ac:dyDescent="0.45">
      <c r="A1445" t="s">
        <v>559</v>
      </c>
      <c r="B1445">
        <v>1444</v>
      </c>
      <c r="C1445" t="s">
        <v>5915</v>
      </c>
      <c r="D1445" t="s">
        <v>5916</v>
      </c>
      <c r="E1445">
        <v>20060908</v>
      </c>
      <c r="F1445">
        <v>2</v>
      </c>
      <c r="G1445" t="s">
        <v>4984</v>
      </c>
      <c r="H1445" s="2" t="s">
        <v>497</v>
      </c>
      <c r="I1445" t="s">
        <v>180</v>
      </c>
      <c r="J1445" t="s">
        <v>6497</v>
      </c>
      <c r="L1445">
        <f>IFERROR(INDEX(所属情報!$E:$E,MATCH(男子登録情報!A1445,所属情報!$A:$A,0)),"")</f>
        <v>492355</v>
      </c>
      <c r="M1445" t="str">
        <f t="shared" si="66"/>
        <v>大塚　颯 (2)</v>
      </c>
      <c r="N1445" t="str">
        <f t="shared" si="67"/>
        <v>ｵｵﾂｶ ﾊﾔﾃ</v>
      </c>
      <c r="O1445" t="str">
        <f t="shared" si="68"/>
        <v>OTSUKA Hayate (06)</v>
      </c>
      <c r="P1445">
        <f>IFERROR(INDEX(リスト!$AE:$AE,MATCH($G1445,リスト!$AD:$AD,0)),"")</f>
        <v>49</v>
      </c>
      <c r="Q1445" t="str">
        <f>IFERROR(INDEX(リスト!$AH:$AH,MATCH($J1445,リスト!$AG:$AG,0)),"")</f>
        <v>JPN</v>
      </c>
      <c r="R1445" s="118" t="str">
        <f>IF($B1445="","",TEXT(RIGHT($E1445,6)*1000+COUNTIF($E$2:$E1445,$E1445),"000000000"))</f>
        <v>060908002</v>
      </c>
    </row>
    <row r="1446" spans="1:18" customFormat="1" x14ac:dyDescent="0.45">
      <c r="A1446" t="s">
        <v>559</v>
      </c>
      <c r="B1446">
        <v>1445</v>
      </c>
      <c r="C1446" t="s">
        <v>5917</v>
      </c>
      <c r="D1446" t="s">
        <v>5918</v>
      </c>
      <c r="E1446">
        <v>20061110</v>
      </c>
      <c r="F1446">
        <v>2</v>
      </c>
      <c r="G1446" t="s">
        <v>4984</v>
      </c>
      <c r="H1446" s="2" t="s">
        <v>7191</v>
      </c>
      <c r="I1446" t="s">
        <v>7192</v>
      </c>
      <c r="J1446" t="s">
        <v>6497</v>
      </c>
      <c r="L1446">
        <f>IFERROR(INDEX(所属情報!$E:$E,MATCH(男子登録情報!A1446,所属情報!$A:$A,0)),"")</f>
        <v>492355</v>
      </c>
      <c r="M1446" t="str">
        <f t="shared" si="66"/>
        <v>井坪　丈和 (2)</v>
      </c>
      <c r="N1446" t="str">
        <f t="shared" si="67"/>
        <v>ｲﾂﾎﾞ ｼﾞｮｳﾜ</v>
      </c>
      <c r="O1446" t="str">
        <f t="shared" si="68"/>
        <v>ITSUBO Jowa (06)</v>
      </c>
      <c r="P1446">
        <f>IFERROR(INDEX(リスト!$AE:$AE,MATCH($G1446,リスト!$AD:$AD,0)),"")</f>
        <v>49</v>
      </c>
      <c r="Q1446" t="str">
        <f>IFERROR(INDEX(リスト!$AH:$AH,MATCH($J1446,リスト!$AG:$AG,0)),"")</f>
        <v>JPN</v>
      </c>
      <c r="R1446" s="118" t="str">
        <f>IF($B1446="","",TEXT(RIGHT($E1446,6)*1000+COUNTIF($E$2:$E1446,$E1446),"000000000"))</f>
        <v>061110002</v>
      </c>
    </row>
    <row r="1447" spans="1:18" customFormat="1" x14ac:dyDescent="0.45">
      <c r="A1447" t="s">
        <v>559</v>
      </c>
      <c r="B1447">
        <v>1446</v>
      </c>
      <c r="C1447" t="s">
        <v>5919</v>
      </c>
      <c r="D1447" t="s">
        <v>5920</v>
      </c>
      <c r="E1447">
        <v>20070202</v>
      </c>
      <c r="F1447">
        <v>2</v>
      </c>
      <c r="G1447" t="s">
        <v>4984</v>
      </c>
      <c r="H1447" s="2" t="s">
        <v>162</v>
      </c>
      <c r="I1447" t="s">
        <v>147</v>
      </c>
      <c r="J1447" t="s">
        <v>6497</v>
      </c>
      <c r="L1447">
        <f>IFERROR(INDEX(所属情報!$E:$E,MATCH(男子登録情報!A1447,所属情報!$A:$A,0)),"")</f>
        <v>492355</v>
      </c>
      <c r="M1447" t="str">
        <f t="shared" si="66"/>
        <v>近藤　樹 (2)</v>
      </c>
      <c r="N1447" t="str">
        <f t="shared" si="67"/>
        <v>ｺﾝﾄﾞｳ ｲﾂｷ</v>
      </c>
      <c r="O1447" t="str">
        <f t="shared" si="68"/>
        <v>KONDO Itsuki (07)</v>
      </c>
      <c r="P1447">
        <f>IFERROR(INDEX(リスト!$AE:$AE,MATCH($G1447,リスト!$AD:$AD,0)),"")</f>
        <v>49</v>
      </c>
      <c r="Q1447" t="str">
        <f>IFERROR(INDEX(リスト!$AH:$AH,MATCH($J1447,リスト!$AG:$AG,0)),"")</f>
        <v>JPN</v>
      </c>
      <c r="R1447" s="118" t="str">
        <f>IF($B1447="","",TEXT(RIGHT($E1447,6)*1000+COUNTIF($E$2:$E1447,$E1447),"000000000"))</f>
        <v>070202002</v>
      </c>
    </row>
    <row r="1448" spans="1:18" customFormat="1" x14ac:dyDescent="0.45">
      <c r="A1448" t="s">
        <v>559</v>
      </c>
      <c r="B1448">
        <v>1447</v>
      </c>
      <c r="C1448" t="s">
        <v>5921</v>
      </c>
      <c r="D1448" t="s">
        <v>5922</v>
      </c>
      <c r="E1448">
        <v>20060817</v>
      </c>
      <c r="F1448">
        <v>2</v>
      </c>
      <c r="G1448" t="s">
        <v>4984</v>
      </c>
      <c r="H1448" s="2" t="s">
        <v>7083</v>
      </c>
      <c r="I1448" t="s">
        <v>35</v>
      </c>
      <c r="J1448" t="s">
        <v>6497</v>
      </c>
      <c r="L1448">
        <f>IFERROR(INDEX(所属情報!$E:$E,MATCH(男子登録情報!A1448,所属情報!$A:$A,0)),"")</f>
        <v>492355</v>
      </c>
      <c r="M1448" t="str">
        <f t="shared" si="66"/>
        <v>小坂　有輝 (2)</v>
      </c>
      <c r="N1448" t="str">
        <f t="shared" si="67"/>
        <v>ｺｻｶ ﾕｳｷ</v>
      </c>
      <c r="O1448" t="str">
        <f t="shared" si="68"/>
        <v>KOSAKA Yuki (06)</v>
      </c>
      <c r="P1448">
        <f>IFERROR(INDEX(リスト!$AE:$AE,MATCH($G1448,リスト!$AD:$AD,0)),"")</f>
        <v>49</v>
      </c>
      <c r="Q1448" t="str">
        <f>IFERROR(INDEX(リスト!$AH:$AH,MATCH($J1448,リスト!$AG:$AG,0)),"")</f>
        <v>JPN</v>
      </c>
      <c r="R1448" s="118" t="str">
        <f>IF($B1448="","",TEXT(RIGHT($E1448,6)*1000+COUNTIF($E$2:$E1448,$E1448),"000000000"))</f>
        <v>060817002</v>
      </c>
    </row>
    <row r="1449" spans="1:18" customFormat="1" x14ac:dyDescent="0.45">
      <c r="A1449" t="s">
        <v>647</v>
      </c>
      <c r="B1449">
        <v>1448</v>
      </c>
      <c r="C1449" t="s">
        <v>654</v>
      </c>
      <c r="D1449" t="s">
        <v>655</v>
      </c>
      <c r="E1449">
        <v>20020814</v>
      </c>
      <c r="F1449" t="s">
        <v>381</v>
      </c>
      <c r="G1449" t="s">
        <v>4976</v>
      </c>
      <c r="H1449" s="2" t="s">
        <v>264</v>
      </c>
      <c r="I1449" t="s">
        <v>64</v>
      </c>
      <c r="J1449" t="s">
        <v>6497</v>
      </c>
      <c r="L1449">
        <f>IFERROR(INDEX(所属情報!$E:$E,MATCH(男子登録情報!A1449,所属情報!$A:$A,0)),"")</f>
        <v>492329</v>
      </c>
      <c r="M1449" t="str">
        <f t="shared" si="66"/>
        <v>松原　光汰 (M2)</v>
      </c>
      <c r="N1449" t="str">
        <f t="shared" si="67"/>
        <v>ﾏﾂﾊﾞﾗ ｺｳﾀ</v>
      </c>
      <c r="O1449" t="str">
        <f t="shared" si="68"/>
        <v>MATSUBARA Kota (02)</v>
      </c>
      <c r="P1449">
        <f>IFERROR(INDEX(リスト!$AE:$AE,MATCH($G1449,リスト!$AD:$AD,0)),"")</f>
        <v>27</v>
      </c>
      <c r="Q1449" t="str">
        <f>IFERROR(INDEX(リスト!$AH:$AH,MATCH($J1449,リスト!$AG:$AG,0)),"")</f>
        <v>JPN</v>
      </c>
      <c r="R1449" s="118" t="str">
        <f>IF($B1449="","",TEXT(RIGHT($E1449,6)*1000+COUNTIF($E$2:$E1449,$E1449),"000000000"))</f>
        <v>020814001</v>
      </c>
    </row>
    <row r="1450" spans="1:18" customFormat="1" x14ac:dyDescent="0.45">
      <c r="A1450" t="s">
        <v>647</v>
      </c>
      <c r="B1450">
        <v>1449</v>
      </c>
      <c r="C1450" t="s">
        <v>1821</v>
      </c>
      <c r="D1450" t="s">
        <v>1822</v>
      </c>
      <c r="E1450">
        <v>20041224</v>
      </c>
      <c r="F1450">
        <v>4</v>
      </c>
      <c r="G1450" t="s">
        <v>4982</v>
      </c>
      <c r="H1450" s="2" t="s">
        <v>154</v>
      </c>
      <c r="I1450" t="s">
        <v>449</v>
      </c>
      <c r="J1450" t="s">
        <v>6497</v>
      </c>
      <c r="L1450">
        <f>IFERROR(INDEX(所属情報!$E:$E,MATCH(男子登録情報!A1450,所属情報!$A:$A,0)),"")</f>
        <v>492329</v>
      </c>
      <c r="M1450" t="str">
        <f t="shared" si="66"/>
        <v>松村　大輔 (4)</v>
      </c>
      <c r="N1450" t="str">
        <f t="shared" si="67"/>
        <v>ﾏﾂﾑﾗ ﾀﾞｲｽｹ</v>
      </c>
      <c r="O1450" t="str">
        <f t="shared" si="68"/>
        <v>MATSUMURA Daisuke (04)</v>
      </c>
      <c r="P1450">
        <f>IFERROR(INDEX(リスト!$AE:$AE,MATCH($G1450,リスト!$AD:$AD,0)),"")</f>
        <v>26</v>
      </c>
      <c r="Q1450" t="str">
        <f>IFERROR(INDEX(リスト!$AH:$AH,MATCH($J1450,リスト!$AG:$AG,0)),"")</f>
        <v>JPN</v>
      </c>
      <c r="R1450" s="118" t="str">
        <f>IF($B1450="","",TEXT(RIGHT($E1450,6)*1000+COUNTIF($E$2:$E1450,$E1450),"000000000"))</f>
        <v>041224001</v>
      </c>
    </row>
    <row r="1451" spans="1:18" customFormat="1" x14ac:dyDescent="0.45">
      <c r="A1451" t="s">
        <v>647</v>
      </c>
      <c r="B1451">
        <v>1450</v>
      </c>
      <c r="C1451" t="s">
        <v>1823</v>
      </c>
      <c r="D1451" t="s">
        <v>1824</v>
      </c>
      <c r="E1451">
        <v>20041207</v>
      </c>
      <c r="F1451">
        <v>4</v>
      </c>
      <c r="G1451" t="s">
        <v>4980</v>
      </c>
      <c r="H1451" s="2" t="s">
        <v>100</v>
      </c>
      <c r="I1451" t="s">
        <v>3009</v>
      </c>
      <c r="J1451" t="s">
        <v>6497</v>
      </c>
      <c r="L1451">
        <f>IFERROR(INDEX(所属情報!$E:$E,MATCH(男子登録情報!A1451,所属情報!$A:$A,0)),"")</f>
        <v>492329</v>
      </c>
      <c r="M1451" t="str">
        <f t="shared" si="66"/>
        <v>田中　寿芽 (4)</v>
      </c>
      <c r="N1451" t="str">
        <f t="shared" si="67"/>
        <v>ﾀﾅｶ ｼｭｳｶﾞ</v>
      </c>
      <c r="O1451" t="str">
        <f t="shared" si="68"/>
        <v>TANAKA Shuga (04)</v>
      </c>
      <c r="P1451">
        <f>IFERROR(INDEX(リスト!$AE:$AE,MATCH($G1451,リスト!$AD:$AD,0)),"")</f>
        <v>33</v>
      </c>
      <c r="Q1451" t="str">
        <f>IFERROR(INDEX(リスト!$AH:$AH,MATCH($J1451,リスト!$AG:$AG,0)),"")</f>
        <v>JPN</v>
      </c>
      <c r="R1451" s="118" t="str">
        <f>IF($B1451="","",TEXT(RIGHT($E1451,6)*1000+COUNTIF($E$2:$E1451,$E1451),"000000000"))</f>
        <v>041207002</v>
      </c>
    </row>
    <row r="1452" spans="1:18" customFormat="1" x14ac:dyDescent="0.45">
      <c r="A1452" t="s">
        <v>647</v>
      </c>
      <c r="B1452">
        <v>1451</v>
      </c>
      <c r="C1452" t="s">
        <v>1825</v>
      </c>
      <c r="D1452" t="s">
        <v>1826</v>
      </c>
      <c r="E1452">
        <v>20040425</v>
      </c>
      <c r="F1452">
        <v>4</v>
      </c>
      <c r="G1452" t="s">
        <v>4989</v>
      </c>
      <c r="H1452" s="2" t="s">
        <v>1827</v>
      </c>
      <c r="I1452" t="s">
        <v>332</v>
      </c>
      <c r="J1452" t="s">
        <v>6497</v>
      </c>
      <c r="L1452">
        <f>IFERROR(INDEX(所属情報!$E:$E,MATCH(男子登録情報!A1452,所属情報!$A:$A,0)),"")</f>
        <v>492329</v>
      </c>
      <c r="M1452" t="str">
        <f t="shared" si="66"/>
        <v>伊與田　航 (4)</v>
      </c>
      <c r="N1452" t="str">
        <f t="shared" si="67"/>
        <v>ｲﾖﾀ ﾜﾀﾙ</v>
      </c>
      <c r="O1452" t="str">
        <f t="shared" si="68"/>
        <v>IYOTA Wataru (04)</v>
      </c>
      <c r="P1452">
        <f>IFERROR(INDEX(リスト!$AE:$AE,MATCH($G1452,リスト!$AD:$AD,0)),"")</f>
        <v>25</v>
      </c>
      <c r="Q1452" t="str">
        <f>IFERROR(INDEX(リスト!$AH:$AH,MATCH($J1452,リスト!$AG:$AG,0)),"")</f>
        <v>JPN</v>
      </c>
      <c r="R1452" s="118" t="str">
        <f>IF($B1452="","",TEXT(RIGHT($E1452,6)*1000+COUNTIF($E$2:$E1452,$E1452),"000000000"))</f>
        <v>040425001</v>
      </c>
    </row>
    <row r="1453" spans="1:18" customFormat="1" x14ac:dyDescent="0.45">
      <c r="A1453" t="s">
        <v>647</v>
      </c>
      <c r="B1453">
        <v>1452</v>
      </c>
      <c r="C1453" t="s">
        <v>1828</v>
      </c>
      <c r="D1453" t="s">
        <v>1829</v>
      </c>
      <c r="E1453">
        <v>20040412</v>
      </c>
      <c r="F1453">
        <v>4</v>
      </c>
      <c r="G1453" t="s">
        <v>4984</v>
      </c>
      <c r="H1453" s="2" t="s">
        <v>166</v>
      </c>
      <c r="I1453" t="s">
        <v>148</v>
      </c>
      <c r="J1453" t="s">
        <v>6497</v>
      </c>
      <c r="L1453">
        <f>IFERROR(INDEX(所属情報!$E:$E,MATCH(男子登録情報!A1453,所属情報!$A:$A,0)),"")</f>
        <v>492329</v>
      </c>
      <c r="M1453" t="str">
        <f t="shared" si="66"/>
        <v>中川　快斗 (4)</v>
      </c>
      <c r="N1453" t="str">
        <f t="shared" si="67"/>
        <v>ﾅｶｶﾞﾜ ｶｲﾄ</v>
      </c>
      <c r="O1453" t="str">
        <f t="shared" si="68"/>
        <v>NAKAGAWA Kaito (04)</v>
      </c>
      <c r="P1453">
        <f>IFERROR(INDEX(リスト!$AE:$AE,MATCH($G1453,リスト!$AD:$AD,0)),"")</f>
        <v>49</v>
      </c>
      <c r="Q1453" t="str">
        <f>IFERROR(INDEX(リスト!$AH:$AH,MATCH($J1453,リスト!$AG:$AG,0)),"")</f>
        <v>JPN</v>
      </c>
      <c r="R1453" s="118" t="str">
        <f>IF($B1453="","",TEXT(RIGHT($E1453,6)*1000+COUNTIF($E$2:$E1453,$E1453),"000000000"))</f>
        <v>040412004</v>
      </c>
    </row>
    <row r="1454" spans="1:18" customFormat="1" x14ac:dyDescent="0.45">
      <c r="A1454" t="s">
        <v>647</v>
      </c>
      <c r="B1454">
        <v>1453</v>
      </c>
      <c r="C1454" t="s">
        <v>1830</v>
      </c>
      <c r="D1454" t="s">
        <v>1831</v>
      </c>
      <c r="E1454">
        <v>20040728</v>
      </c>
      <c r="F1454">
        <v>4</v>
      </c>
      <c r="G1454" t="s">
        <v>4980</v>
      </c>
      <c r="H1454" s="2" t="s">
        <v>331</v>
      </c>
      <c r="I1454" t="s">
        <v>201</v>
      </c>
      <c r="J1454" t="s">
        <v>6497</v>
      </c>
      <c r="L1454">
        <f>IFERROR(INDEX(所属情報!$E:$E,MATCH(男子登録情報!A1454,所属情報!$A:$A,0)),"")</f>
        <v>492329</v>
      </c>
      <c r="M1454" t="str">
        <f t="shared" si="66"/>
        <v>内田　遥斗 (4)</v>
      </c>
      <c r="N1454" t="str">
        <f t="shared" si="67"/>
        <v>ｳﾁﾀﾞ ﾊﾙﾄ</v>
      </c>
      <c r="O1454" t="str">
        <f t="shared" si="68"/>
        <v>UCHIDA Haruto (04)</v>
      </c>
      <c r="P1454">
        <f>IFERROR(INDEX(リスト!$AE:$AE,MATCH($G1454,リスト!$AD:$AD,0)),"")</f>
        <v>33</v>
      </c>
      <c r="Q1454" t="str">
        <f>IFERROR(INDEX(リスト!$AH:$AH,MATCH($J1454,リスト!$AG:$AG,0)),"")</f>
        <v>JPN</v>
      </c>
      <c r="R1454" s="118" t="str">
        <f>IF($B1454="","",TEXT(RIGHT($E1454,6)*1000+COUNTIF($E$2:$E1454,$E1454),"000000000"))</f>
        <v>040728002</v>
      </c>
    </row>
    <row r="1455" spans="1:18" customFormat="1" x14ac:dyDescent="0.45">
      <c r="A1455" t="s">
        <v>647</v>
      </c>
      <c r="B1455">
        <v>1454</v>
      </c>
      <c r="C1455" t="s">
        <v>1832</v>
      </c>
      <c r="D1455" t="s">
        <v>1833</v>
      </c>
      <c r="E1455">
        <v>20041228</v>
      </c>
      <c r="F1455">
        <v>4</v>
      </c>
      <c r="G1455" t="s">
        <v>5105</v>
      </c>
      <c r="H1455" s="2" t="s">
        <v>686</v>
      </c>
      <c r="I1455" t="s">
        <v>626</v>
      </c>
      <c r="J1455" t="s">
        <v>6497</v>
      </c>
      <c r="L1455">
        <f>IFERROR(INDEX(所属情報!$E:$E,MATCH(男子登録情報!A1455,所属情報!$A:$A,0)),"")</f>
        <v>492329</v>
      </c>
      <c r="M1455" t="str">
        <f t="shared" si="66"/>
        <v>天野　愛都 (4)</v>
      </c>
      <c r="N1455" t="str">
        <f t="shared" si="67"/>
        <v>ｱﾏﾉ ﾏﾅﾄ</v>
      </c>
      <c r="O1455" t="str">
        <f t="shared" si="68"/>
        <v>AMANO Manato (04)</v>
      </c>
      <c r="P1455">
        <f>IFERROR(INDEX(リスト!$AE:$AE,MATCH($G1455,リスト!$AD:$AD,0)),"")</f>
        <v>24</v>
      </c>
      <c r="Q1455" t="str">
        <f>IFERROR(INDEX(リスト!$AH:$AH,MATCH($J1455,リスト!$AG:$AG,0)),"")</f>
        <v>JPN</v>
      </c>
      <c r="R1455" s="118" t="str">
        <f>IF($B1455="","",TEXT(RIGHT($E1455,6)*1000+COUNTIF($E$2:$E1455,$E1455),"000000000"))</f>
        <v>041228004</v>
      </c>
    </row>
    <row r="1456" spans="1:18" customFormat="1" x14ac:dyDescent="0.45">
      <c r="A1456" t="s">
        <v>647</v>
      </c>
      <c r="B1456">
        <v>1455</v>
      </c>
      <c r="C1456" t="s">
        <v>1834</v>
      </c>
      <c r="D1456" t="s">
        <v>1835</v>
      </c>
      <c r="E1456">
        <v>20040913</v>
      </c>
      <c r="F1456">
        <v>4</v>
      </c>
      <c r="G1456" t="s">
        <v>4982</v>
      </c>
      <c r="H1456" s="2" t="s">
        <v>207</v>
      </c>
      <c r="I1456" t="s">
        <v>567</v>
      </c>
      <c r="J1456" t="s">
        <v>6497</v>
      </c>
      <c r="L1456">
        <f>IFERROR(INDEX(所属情報!$E:$E,MATCH(男子登録情報!A1456,所属情報!$A:$A,0)),"")</f>
        <v>492329</v>
      </c>
      <c r="M1456" t="str">
        <f t="shared" si="66"/>
        <v>稲田　翔永 (4)</v>
      </c>
      <c r="N1456" t="str">
        <f t="shared" si="67"/>
        <v>ｲﾅﾀﾞ ｼｮｳｴｲ</v>
      </c>
      <c r="O1456" t="str">
        <f t="shared" si="68"/>
        <v>INADA Shoei (04)</v>
      </c>
      <c r="P1456">
        <f>IFERROR(INDEX(リスト!$AE:$AE,MATCH($G1456,リスト!$AD:$AD,0)),"")</f>
        <v>26</v>
      </c>
      <c r="Q1456" t="str">
        <f>IFERROR(INDEX(リスト!$AH:$AH,MATCH($J1456,リスト!$AG:$AG,0)),"")</f>
        <v>JPN</v>
      </c>
      <c r="R1456" s="118" t="str">
        <f>IF($B1456="","",TEXT(RIGHT($E1456,6)*1000+COUNTIF($E$2:$E1456,$E1456),"000000000"))</f>
        <v>040913002</v>
      </c>
    </row>
    <row r="1457" spans="1:18" customFormat="1" x14ac:dyDescent="0.45">
      <c r="A1457" t="s">
        <v>647</v>
      </c>
      <c r="B1457">
        <v>1456</v>
      </c>
      <c r="C1457" t="s">
        <v>1836</v>
      </c>
      <c r="D1457" t="s">
        <v>1837</v>
      </c>
      <c r="E1457">
        <v>20050224</v>
      </c>
      <c r="F1457">
        <v>4</v>
      </c>
      <c r="G1457" t="s">
        <v>5119</v>
      </c>
      <c r="H1457" s="2" t="s">
        <v>186</v>
      </c>
      <c r="I1457" t="s">
        <v>1838</v>
      </c>
      <c r="J1457" t="s">
        <v>6497</v>
      </c>
      <c r="L1457">
        <f>IFERROR(INDEX(所属情報!$E:$E,MATCH(男子登録情報!A1457,所属情報!$A:$A,0)),"")</f>
        <v>492329</v>
      </c>
      <c r="M1457" t="str">
        <f t="shared" si="66"/>
        <v>大石　愛琉 (4)</v>
      </c>
      <c r="N1457" t="str">
        <f t="shared" si="67"/>
        <v>ｵｵｲｼ ｱｲﾙ</v>
      </c>
      <c r="O1457" t="str">
        <f t="shared" si="68"/>
        <v>OISHI Airu (05)</v>
      </c>
      <c r="P1457">
        <f>IFERROR(INDEX(リスト!$AE:$AE,MATCH($G1457,リスト!$AD:$AD,0)),"")</f>
        <v>38</v>
      </c>
      <c r="Q1457" t="str">
        <f>IFERROR(INDEX(リスト!$AH:$AH,MATCH($J1457,リスト!$AG:$AG,0)),"")</f>
        <v>JPN</v>
      </c>
      <c r="R1457" s="118" t="str">
        <f>IF($B1457="","",TEXT(RIGHT($E1457,6)*1000+COUNTIF($E$2:$E1457,$E1457),"000000000"))</f>
        <v>050224002</v>
      </c>
    </row>
    <row r="1458" spans="1:18" customFormat="1" x14ac:dyDescent="0.45">
      <c r="A1458" t="s">
        <v>647</v>
      </c>
      <c r="B1458">
        <v>1457</v>
      </c>
      <c r="C1458" t="s">
        <v>1839</v>
      </c>
      <c r="D1458" t="s">
        <v>1840</v>
      </c>
      <c r="E1458">
        <v>20040721</v>
      </c>
      <c r="F1458">
        <v>4</v>
      </c>
      <c r="G1458" t="s">
        <v>4984</v>
      </c>
      <c r="H1458" s="2" t="s">
        <v>1841</v>
      </c>
      <c r="I1458" t="s">
        <v>663</v>
      </c>
      <c r="J1458" t="s">
        <v>6497</v>
      </c>
      <c r="L1458">
        <f>IFERROR(INDEX(所属情報!$E:$E,MATCH(男子登録情報!A1458,所属情報!$A:$A,0)),"")</f>
        <v>492329</v>
      </c>
      <c r="M1458" t="str">
        <f t="shared" si="66"/>
        <v>大中　雅智 (4)</v>
      </c>
      <c r="N1458" t="str">
        <f t="shared" si="67"/>
        <v>ｵｵﾅｶ ﾏｻﾄｼ</v>
      </c>
      <c r="O1458" t="str">
        <f t="shared" si="68"/>
        <v>ONAKA Masatoshi (04)</v>
      </c>
      <c r="P1458">
        <f>IFERROR(INDEX(リスト!$AE:$AE,MATCH($G1458,リスト!$AD:$AD,0)),"")</f>
        <v>49</v>
      </c>
      <c r="Q1458" t="str">
        <f>IFERROR(INDEX(リスト!$AH:$AH,MATCH($J1458,リスト!$AG:$AG,0)),"")</f>
        <v>JPN</v>
      </c>
      <c r="R1458" s="118" t="str">
        <f>IF($B1458="","",TEXT(RIGHT($E1458,6)*1000+COUNTIF($E$2:$E1458,$E1458),"000000000"))</f>
        <v>040721003</v>
      </c>
    </row>
    <row r="1459" spans="1:18" customFormat="1" x14ac:dyDescent="0.45">
      <c r="A1459" t="s">
        <v>647</v>
      </c>
      <c r="B1459">
        <v>1458</v>
      </c>
      <c r="C1459" t="s">
        <v>1842</v>
      </c>
      <c r="D1459" t="s">
        <v>1843</v>
      </c>
      <c r="E1459">
        <v>20040721</v>
      </c>
      <c r="F1459">
        <v>4</v>
      </c>
      <c r="G1459" t="s">
        <v>4989</v>
      </c>
      <c r="H1459" s="2" t="s">
        <v>699</v>
      </c>
      <c r="I1459" t="s">
        <v>830</v>
      </c>
      <c r="J1459" t="s">
        <v>6497</v>
      </c>
      <c r="L1459">
        <f>IFERROR(INDEX(所属情報!$E:$E,MATCH(男子登録情報!A1459,所属情報!$A:$A,0)),"")</f>
        <v>492329</v>
      </c>
      <c r="M1459" t="str">
        <f t="shared" si="66"/>
        <v>長尾　海来 (4)</v>
      </c>
      <c r="N1459" t="str">
        <f t="shared" si="67"/>
        <v>ﾅｶﾞｵ ﾐﾗｲ</v>
      </c>
      <c r="O1459" t="str">
        <f t="shared" si="68"/>
        <v>NAGAO Mirai (04)</v>
      </c>
      <c r="P1459">
        <f>IFERROR(INDEX(リスト!$AE:$AE,MATCH($G1459,リスト!$AD:$AD,0)),"")</f>
        <v>25</v>
      </c>
      <c r="Q1459" t="str">
        <f>IFERROR(INDEX(リスト!$AH:$AH,MATCH($J1459,リスト!$AG:$AG,0)),"")</f>
        <v>JPN</v>
      </c>
      <c r="R1459" s="118" t="str">
        <f>IF($B1459="","",TEXT(RIGHT($E1459,6)*1000+COUNTIF($E$2:$E1459,$E1459),"000000000"))</f>
        <v>040721004</v>
      </c>
    </row>
    <row r="1460" spans="1:18" customFormat="1" x14ac:dyDescent="0.45">
      <c r="A1460" t="s">
        <v>647</v>
      </c>
      <c r="B1460">
        <v>1459</v>
      </c>
      <c r="C1460" t="s">
        <v>2542</v>
      </c>
      <c r="D1460" t="s">
        <v>2543</v>
      </c>
      <c r="E1460">
        <v>20041028</v>
      </c>
      <c r="F1460">
        <v>4</v>
      </c>
      <c r="G1460" t="s">
        <v>4981</v>
      </c>
      <c r="H1460" s="2" t="s">
        <v>3010</v>
      </c>
      <c r="I1460" t="s">
        <v>3011</v>
      </c>
      <c r="J1460" t="s">
        <v>6497</v>
      </c>
      <c r="L1460">
        <f>IFERROR(INDEX(所属情報!$E:$E,MATCH(男子登録情報!A1460,所属情報!$A:$A,0)),"")</f>
        <v>492329</v>
      </c>
      <c r="M1460" t="str">
        <f t="shared" si="66"/>
        <v>宮浦　寿明 (4)</v>
      </c>
      <c r="N1460" t="str">
        <f t="shared" si="67"/>
        <v>ﾐﾔｳﾗ ﾄｼｱｷ</v>
      </c>
      <c r="O1460" t="str">
        <f t="shared" si="68"/>
        <v>MIYAURA Toshiaki (04)</v>
      </c>
      <c r="P1460">
        <f>IFERROR(INDEX(リスト!$AE:$AE,MATCH($G1460,リスト!$AD:$AD,0)),"")</f>
        <v>20</v>
      </c>
      <c r="Q1460" t="str">
        <f>IFERROR(INDEX(リスト!$AH:$AH,MATCH($J1460,リスト!$AG:$AG,0)),"")</f>
        <v>JPN</v>
      </c>
      <c r="R1460" s="118" t="str">
        <f>IF($B1460="","",TEXT(RIGHT($E1460,6)*1000+COUNTIF($E$2:$E1460,$E1460),"000000000"))</f>
        <v>041028001</v>
      </c>
    </row>
    <row r="1461" spans="1:18" customFormat="1" x14ac:dyDescent="0.45">
      <c r="A1461" t="s">
        <v>647</v>
      </c>
      <c r="B1461">
        <v>1460</v>
      </c>
      <c r="C1461" t="s">
        <v>4140</v>
      </c>
      <c r="D1461" t="s">
        <v>4141</v>
      </c>
      <c r="E1461">
        <v>20050618</v>
      </c>
      <c r="F1461">
        <v>3</v>
      </c>
      <c r="G1461" t="s">
        <v>4985</v>
      </c>
      <c r="H1461" s="2" t="s">
        <v>3012</v>
      </c>
      <c r="I1461" t="s">
        <v>53</v>
      </c>
      <c r="J1461" t="s">
        <v>6497</v>
      </c>
      <c r="L1461">
        <f>IFERROR(INDEX(所属情報!$E:$E,MATCH(男子登録情報!A1461,所属情報!$A:$A,0)),"")</f>
        <v>492329</v>
      </c>
      <c r="M1461" t="str">
        <f t="shared" si="66"/>
        <v>仲地　昊輝 (3)</v>
      </c>
      <c r="N1461" t="str">
        <f t="shared" si="67"/>
        <v>ﾅｶﾁ ｺｳｷ</v>
      </c>
      <c r="O1461" t="str">
        <f t="shared" si="68"/>
        <v>NAKACHI Koki (05)</v>
      </c>
      <c r="P1461">
        <f>IFERROR(INDEX(リスト!$AE:$AE,MATCH($G1461,リスト!$AD:$AD,0)),"")</f>
        <v>22</v>
      </c>
      <c r="Q1461" t="str">
        <f>IFERROR(INDEX(リスト!$AH:$AH,MATCH($J1461,リスト!$AG:$AG,0)),"")</f>
        <v>JPN</v>
      </c>
      <c r="R1461" s="118" t="str">
        <f>IF($B1461="","",TEXT(RIGHT($E1461,6)*1000+COUNTIF($E$2:$E1461,$E1461),"000000000"))</f>
        <v>050618001</v>
      </c>
    </row>
    <row r="1462" spans="1:18" customFormat="1" x14ac:dyDescent="0.45">
      <c r="A1462" t="s">
        <v>647</v>
      </c>
      <c r="B1462">
        <v>1461</v>
      </c>
      <c r="C1462" t="s">
        <v>2544</v>
      </c>
      <c r="D1462" t="s">
        <v>4142</v>
      </c>
      <c r="E1462">
        <v>20050408</v>
      </c>
      <c r="F1462">
        <v>3</v>
      </c>
      <c r="G1462" t="s">
        <v>4977</v>
      </c>
      <c r="H1462" s="2" t="s">
        <v>248</v>
      </c>
      <c r="I1462" t="s">
        <v>315</v>
      </c>
      <c r="J1462" t="s">
        <v>6497</v>
      </c>
      <c r="L1462">
        <f>IFERROR(INDEX(所属情報!$E:$E,MATCH(男子登録情報!A1462,所属情報!$A:$A,0)),"")</f>
        <v>492329</v>
      </c>
      <c r="M1462" t="str">
        <f t="shared" si="66"/>
        <v>森下　大瑚 (3)</v>
      </c>
      <c r="N1462" t="str">
        <f t="shared" si="67"/>
        <v>ﾓﾘｼﾀ ﾀﾞｲｺﾞ</v>
      </c>
      <c r="O1462" t="str">
        <f t="shared" si="68"/>
        <v>MORISHITA Daigo (05)</v>
      </c>
      <c r="P1462">
        <f>IFERROR(INDEX(リスト!$AE:$AE,MATCH($G1462,リスト!$AD:$AD,0)),"")</f>
        <v>34</v>
      </c>
      <c r="Q1462" t="str">
        <f>IFERROR(INDEX(リスト!$AH:$AH,MATCH($J1462,リスト!$AG:$AG,0)),"")</f>
        <v>JPN</v>
      </c>
      <c r="R1462" s="118" t="str">
        <f>IF($B1462="","",TEXT(RIGHT($E1462,6)*1000+COUNTIF($E$2:$E1462,$E1462),"000000000"))</f>
        <v>050408004</v>
      </c>
    </row>
    <row r="1463" spans="1:18" customFormat="1" x14ac:dyDescent="0.45">
      <c r="A1463" t="s">
        <v>647</v>
      </c>
      <c r="B1463">
        <v>1462</v>
      </c>
      <c r="C1463" t="s">
        <v>2545</v>
      </c>
      <c r="D1463" t="s">
        <v>4143</v>
      </c>
      <c r="E1463">
        <v>20051016</v>
      </c>
      <c r="F1463">
        <v>3</v>
      </c>
      <c r="G1463" t="s">
        <v>4975</v>
      </c>
      <c r="H1463" s="2" t="s">
        <v>3013</v>
      </c>
      <c r="I1463" t="s">
        <v>3014</v>
      </c>
      <c r="J1463" t="s">
        <v>6497</v>
      </c>
      <c r="L1463">
        <f>IFERROR(INDEX(所属情報!$E:$E,MATCH(男子登録情報!A1463,所属情報!$A:$A,0)),"")</f>
        <v>492329</v>
      </c>
      <c r="M1463" t="str">
        <f t="shared" si="66"/>
        <v>金川　和楽 (3)</v>
      </c>
      <c r="N1463" t="str">
        <f t="shared" si="67"/>
        <v>ｶﾅｶﾞﾜ ﾜﾗｸ</v>
      </c>
      <c r="O1463" t="str">
        <f t="shared" si="68"/>
        <v>KANAGAWA Waraku (05)</v>
      </c>
      <c r="P1463">
        <f>IFERROR(INDEX(リスト!$AE:$AE,MATCH($G1463,リスト!$AD:$AD,0)),"")</f>
        <v>28</v>
      </c>
      <c r="Q1463" t="str">
        <f>IFERROR(INDEX(リスト!$AH:$AH,MATCH($J1463,リスト!$AG:$AG,0)),"")</f>
        <v>JPN</v>
      </c>
      <c r="R1463" s="118" t="str">
        <f>IF($B1463="","",TEXT(RIGHT($E1463,6)*1000+COUNTIF($E$2:$E1463,$E1463),"000000000"))</f>
        <v>051016002</v>
      </c>
    </row>
    <row r="1464" spans="1:18" customFormat="1" x14ac:dyDescent="0.45">
      <c r="A1464" t="s">
        <v>647</v>
      </c>
      <c r="B1464">
        <v>1463</v>
      </c>
      <c r="C1464" t="s">
        <v>2546</v>
      </c>
      <c r="D1464" t="s">
        <v>4144</v>
      </c>
      <c r="E1464">
        <v>20051014</v>
      </c>
      <c r="F1464">
        <v>3</v>
      </c>
      <c r="G1464" t="s">
        <v>4980</v>
      </c>
      <c r="H1464" s="2" t="s">
        <v>4838</v>
      </c>
      <c r="I1464" t="s">
        <v>35</v>
      </c>
      <c r="J1464" t="s">
        <v>6497</v>
      </c>
      <c r="L1464">
        <f>IFERROR(INDEX(所属情報!$E:$E,MATCH(男子登録情報!A1464,所属情報!$A:$A,0)),"")</f>
        <v>492329</v>
      </c>
      <c r="M1464" t="str">
        <f t="shared" si="66"/>
        <v>月本　雄基 (3)</v>
      </c>
      <c r="N1464" t="str">
        <f t="shared" si="67"/>
        <v>ﾂｷﾓﾄ ﾕｳｷ</v>
      </c>
      <c r="O1464" t="str">
        <f t="shared" si="68"/>
        <v>TSUKIMOTO Yuki (05)</v>
      </c>
      <c r="P1464">
        <f>IFERROR(INDEX(リスト!$AE:$AE,MATCH($G1464,リスト!$AD:$AD,0)),"")</f>
        <v>33</v>
      </c>
      <c r="Q1464" t="str">
        <f>IFERROR(INDEX(リスト!$AH:$AH,MATCH($J1464,リスト!$AG:$AG,0)),"")</f>
        <v>JPN</v>
      </c>
      <c r="R1464" s="118" t="str">
        <f>IF($B1464="","",TEXT(RIGHT($E1464,6)*1000+COUNTIF($E$2:$E1464,$E1464),"000000000"))</f>
        <v>051014003</v>
      </c>
    </row>
    <row r="1465" spans="1:18" customFormat="1" x14ac:dyDescent="0.45">
      <c r="A1465" t="s">
        <v>647</v>
      </c>
      <c r="B1465">
        <v>1464</v>
      </c>
      <c r="C1465" t="s">
        <v>2547</v>
      </c>
      <c r="D1465" t="s">
        <v>4145</v>
      </c>
      <c r="E1465">
        <v>20051116</v>
      </c>
      <c r="F1465">
        <v>3</v>
      </c>
      <c r="G1465" t="s">
        <v>4982</v>
      </c>
      <c r="H1465" s="2" t="s">
        <v>81</v>
      </c>
      <c r="I1465" t="s">
        <v>3015</v>
      </c>
      <c r="J1465" t="s">
        <v>6497</v>
      </c>
      <c r="L1465">
        <f>IFERROR(INDEX(所属情報!$E:$E,MATCH(男子登録情報!A1465,所属情報!$A:$A,0)),"")</f>
        <v>492329</v>
      </c>
      <c r="M1465" t="str">
        <f t="shared" si="66"/>
        <v>小林　大羽 (3)</v>
      </c>
      <c r="N1465" t="str">
        <f t="shared" si="67"/>
        <v>ｺﾊﾞﾔｼ ﾀﾞｲﾊ</v>
      </c>
      <c r="O1465" t="str">
        <f t="shared" si="68"/>
        <v>KOBAYASHI Daiha (05)</v>
      </c>
      <c r="P1465">
        <f>IFERROR(INDEX(リスト!$AE:$AE,MATCH($G1465,リスト!$AD:$AD,0)),"")</f>
        <v>26</v>
      </c>
      <c r="Q1465" t="str">
        <f>IFERROR(INDEX(リスト!$AH:$AH,MATCH($J1465,リスト!$AG:$AG,0)),"")</f>
        <v>JPN</v>
      </c>
      <c r="R1465" s="118" t="str">
        <f>IF($B1465="","",TEXT(RIGHT($E1465,6)*1000+COUNTIF($E$2:$E1465,$E1465),"000000000"))</f>
        <v>051116001</v>
      </c>
    </row>
    <row r="1466" spans="1:18" customFormat="1" x14ac:dyDescent="0.45">
      <c r="A1466" t="s">
        <v>647</v>
      </c>
      <c r="B1466">
        <v>1465</v>
      </c>
      <c r="C1466" t="s">
        <v>2548</v>
      </c>
      <c r="D1466" t="s">
        <v>4146</v>
      </c>
      <c r="E1466">
        <v>20050526</v>
      </c>
      <c r="F1466">
        <v>3</v>
      </c>
      <c r="G1466" t="s">
        <v>4982</v>
      </c>
      <c r="H1466" s="2" t="s">
        <v>3016</v>
      </c>
      <c r="I1466" t="s">
        <v>116</v>
      </c>
      <c r="J1466" t="s">
        <v>6497</v>
      </c>
      <c r="L1466">
        <f>IFERROR(INDEX(所属情報!$E:$E,MATCH(男子登録情報!A1466,所属情報!$A:$A,0)),"")</f>
        <v>492329</v>
      </c>
      <c r="M1466" t="str">
        <f t="shared" si="66"/>
        <v>三宅　陸斗 (3)</v>
      </c>
      <c r="N1466" t="str">
        <f t="shared" si="67"/>
        <v>ﾐﾔｹ ﾘｸﾄ</v>
      </c>
      <c r="O1466" t="str">
        <f t="shared" si="68"/>
        <v>MIYAKE Rikuto (05)</v>
      </c>
      <c r="P1466">
        <f>IFERROR(INDEX(リスト!$AE:$AE,MATCH($G1466,リスト!$AD:$AD,0)),"")</f>
        <v>26</v>
      </c>
      <c r="Q1466" t="str">
        <f>IFERROR(INDEX(リスト!$AH:$AH,MATCH($J1466,リスト!$AG:$AG,0)),"")</f>
        <v>JPN</v>
      </c>
      <c r="R1466" s="118" t="str">
        <f>IF($B1466="","",TEXT(RIGHT($E1466,6)*1000+COUNTIF($E$2:$E1466,$E1466),"000000000"))</f>
        <v>050526001</v>
      </c>
    </row>
    <row r="1467" spans="1:18" customFormat="1" x14ac:dyDescent="0.45">
      <c r="A1467" t="s">
        <v>647</v>
      </c>
      <c r="B1467">
        <v>1466</v>
      </c>
      <c r="C1467" t="s">
        <v>2549</v>
      </c>
      <c r="D1467" t="s">
        <v>4147</v>
      </c>
      <c r="E1467">
        <v>20050414</v>
      </c>
      <c r="F1467">
        <v>3</v>
      </c>
      <c r="G1467" t="s">
        <v>5243</v>
      </c>
      <c r="H1467" s="2" t="s">
        <v>250</v>
      </c>
      <c r="I1467" t="s">
        <v>201</v>
      </c>
      <c r="J1467" t="s">
        <v>6497</v>
      </c>
      <c r="L1467">
        <f>IFERROR(INDEX(所属情報!$E:$E,MATCH(男子登録情報!A1467,所属情報!$A:$A,0)),"")</f>
        <v>492329</v>
      </c>
      <c r="M1467" t="str">
        <f t="shared" si="66"/>
        <v>山村　春斗 (3)</v>
      </c>
      <c r="N1467" t="str">
        <f t="shared" si="67"/>
        <v>ﾔﾏﾑﾗ ﾊﾙﾄ</v>
      </c>
      <c r="O1467" t="str">
        <f t="shared" si="68"/>
        <v>YAMAMURA Haruto (05)</v>
      </c>
      <c r="P1467">
        <f>IFERROR(INDEX(リスト!$AE:$AE,MATCH($G1467,リスト!$AD:$AD,0)),"")</f>
        <v>18</v>
      </c>
      <c r="Q1467" t="str">
        <f>IFERROR(INDEX(リスト!$AH:$AH,MATCH($J1467,リスト!$AG:$AG,0)),"")</f>
        <v>JPN</v>
      </c>
      <c r="R1467" s="118" t="str">
        <f>IF($B1467="","",TEXT(RIGHT($E1467,6)*1000+COUNTIF($E$2:$E1467,$E1467),"000000000"))</f>
        <v>050414001</v>
      </c>
    </row>
    <row r="1468" spans="1:18" customFormat="1" x14ac:dyDescent="0.45">
      <c r="A1468" t="s">
        <v>647</v>
      </c>
      <c r="B1468">
        <v>1467</v>
      </c>
      <c r="C1468" t="s">
        <v>2550</v>
      </c>
      <c r="D1468" t="s">
        <v>4148</v>
      </c>
      <c r="E1468">
        <v>20060209</v>
      </c>
      <c r="F1468">
        <v>3</v>
      </c>
      <c r="G1468" t="s">
        <v>5923</v>
      </c>
      <c r="H1468" s="2" t="s">
        <v>1472</v>
      </c>
      <c r="I1468" t="s">
        <v>215</v>
      </c>
      <c r="J1468" t="s">
        <v>6497</v>
      </c>
      <c r="L1468">
        <f>IFERROR(INDEX(所属情報!$E:$E,MATCH(男子登録情報!A1468,所属情報!$A:$A,0)),"")</f>
        <v>492329</v>
      </c>
      <c r="M1468" t="str">
        <f t="shared" si="66"/>
        <v>村山　天斗 (3)</v>
      </c>
      <c r="N1468" t="str">
        <f t="shared" si="67"/>
        <v>ﾑﾗﾔﾏ ﾀｶﾄ</v>
      </c>
      <c r="O1468" t="str">
        <f t="shared" si="68"/>
        <v>MURAYAMA Takato (06)</v>
      </c>
      <c r="P1468">
        <f>IFERROR(INDEX(リスト!$AE:$AE,MATCH($G1468,リスト!$AD:$AD,0)),"")</f>
        <v>46</v>
      </c>
      <c r="Q1468" t="str">
        <f>IFERROR(INDEX(リスト!$AH:$AH,MATCH($J1468,リスト!$AG:$AG,0)),"")</f>
        <v>JPN</v>
      </c>
      <c r="R1468" s="118" t="str">
        <f>IF($B1468="","",TEXT(RIGHT($E1468,6)*1000+COUNTIF($E$2:$E1468,$E1468),"000000000"))</f>
        <v>060209001</v>
      </c>
    </row>
    <row r="1469" spans="1:18" customFormat="1" x14ac:dyDescent="0.45">
      <c r="A1469" t="s">
        <v>647</v>
      </c>
      <c r="B1469">
        <v>1468</v>
      </c>
      <c r="C1469" t="s">
        <v>2551</v>
      </c>
      <c r="D1469" t="s">
        <v>4149</v>
      </c>
      <c r="E1469">
        <v>20050925</v>
      </c>
      <c r="F1469">
        <v>3</v>
      </c>
      <c r="G1469" t="s">
        <v>4981</v>
      </c>
      <c r="H1469" s="2" t="s">
        <v>743</v>
      </c>
      <c r="I1469" t="s">
        <v>281</v>
      </c>
      <c r="J1469" t="s">
        <v>6497</v>
      </c>
      <c r="L1469">
        <f>IFERROR(INDEX(所属情報!$E:$E,MATCH(男子登録情報!A1469,所属情報!$A:$A,0)),"")</f>
        <v>492329</v>
      </c>
      <c r="M1469" t="str">
        <f t="shared" si="66"/>
        <v>西端　大和 (3)</v>
      </c>
      <c r="N1469" t="str">
        <f t="shared" si="67"/>
        <v>ﾆｼﾊﾞﾀ ﾔﾏﾄ</v>
      </c>
      <c r="O1469" t="str">
        <f t="shared" si="68"/>
        <v>NISHIBATA Yamato (05)</v>
      </c>
      <c r="P1469">
        <f>IFERROR(INDEX(リスト!$AE:$AE,MATCH($G1469,リスト!$AD:$AD,0)),"")</f>
        <v>20</v>
      </c>
      <c r="Q1469" t="str">
        <f>IFERROR(INDEX(リスト!$AH:$AH,MATCH($J1469,リスト!$AG:$AG,0)),"")</f>
        <v>JPN</v>
      </c>
      <c r="R1469" s="118" t="str">
        <f>IF($B1469="","",TEXT(RIGHT($E1469,6)*1000+COUNTIF($E$2:$E1469,$E1469),"000000000"))</f>
        <v>050925004</v>
      </c>
    </row>
    <row r="1470" spans="1:18" customFormat="1" x14ac:dyDescent="0.45">
      <c r="A1470" t="s">
        <v>647</v>
      </c>
      <c r="B1470">
        <v>1469</v>
      </c>
      <c r="C1470" t="s">
        <v>2552</v>
      </c>
      <c r="D1470" t="s">
        <v>4150</v>
      </c>
      <c r="E1470">
        <v>20050723</v>
      </c>
      <c r="F1470">
        <v>3</v>
      </c>
      <c r="G1470" t="s">
        <v>5923</v>
      </c>
      <c r="H1470" s="2" t="s">
        <v>3017</v>
      </c>
      <c r="I1470" t="s">
        <v>110</v>
      </c>
      <c r="J1470" t="s">
        <v>6497</v>
      </c>
      <c r="L1470">
        <f>IFERROR(INDEX(所属情報!$E:$E,MATCH(男子登録情報!A1470,所属情報!$A:$A,0)),"")</f>
        <v>492329</v>
      </c>
      <c r="M1470" t="str">
        <f t="shared" si="66"/>
        <v>鹿嶋　一希 (3)</v>
      </c>
      <c r="N1470" t="str">
        <f t="shared" si="67"/>
        <v>ｶｼﾏ ｶｽﾞｷ</v>
      </c>
      <c r="O1470" t="str">
        <f t="shared" si="68"/>
        <v>KASHIMA Kazuki (05)</v>
      </c>
      <c r="P1470">
        <f>IFERROR(INDEX(リスト!$AE:$AE,MATCH($G1470,リスト!$AD:$AD,0)),"")</f>
        <v>46</v>
      </c>
      <c r="Q1470" t="str">
        <f>IFERROR(INDEX(リスト!$AH:$AH,MATCH($J1470,リスト!$AG:$AG,0)),"")</f>
        <v>JPN</v>
      </c>
      <c r="R1470" s="118" t="str">
        <f>IF($B1470="","",TEXT(RIGHT($E1470,6)*1000+COUNTIF($E$2:$E1470,$E1470),"000000000"))</f>
        <v>050723002</v>
      </c>
    </row>
    <row r="1471" spans="1:18" customFormat="1" x14ac:dyDescent="0.45">
      <c r="A1471" t="s">
        <v>647</v>
      </c>
      <c r="B1471">
        <v>1470</v>
      </c>
      <c r="C1471" t="s">
        <v>4151</v>
      </c>
      <c r="D1471" t="s">
        <v>4152</v>
      </c>
      <c r="E1471">
        <v>20060418</v>
      </c>
      <c r="F1471">
        <v>2</v>
      </c>
      <c r="G1471" t="s">
        <v>4985</v>
      </c>
      <c r="H1471" s="2" t="s">
        <v>343</v>
      </c>
      <c r="I1471" t="s">
        <v>254</v>
      </c>
      <c r="J1471" t="s">
        <v>6497</v>
      </c>
      <c r="L1471">
        <f>IFERROR(INDEX(所属情報!$E:$E,MATCH(男子登録情報!A1471,所属情報!$A:$A,0)),"")</f>
        <v>492329</v>
      </c>
      <c r="M1471" t="str">
        <f t="shared" si="66"/>
        <v>市川　波琉 (2)</v>
      </c>
      <c r="N1471" t="str">
        <f t="shared" si="67"/>
        <v>ｲﾁｶﾜ ﾊﾙ</v>
      </c>
      <c r="O1471" t="str">
        <f t="shared" si="68"/>
        <v>ICHIKAWA Haru (06)</v>
      </c>
      <c r="P1471">
        <f>IFERROR(INDEX(リスト!$AE:$AE,MATCH($G1471,リスト!$AD:$AD,0)),"")</f>
        <v>22</v>
      </c>
      <c r="Q1471" t="str">
        <f>IFERROR(INDEX(リスト!$AH:$AH,MATCH($J1471,リスト!$AG:$AG,0)),"")</f>
        <v>JPN</v>
      </c>
      <c r="R1471" s="118" t="str">
        <f>IF($B1471="","",TEXT(RIGHT($E1471,6)*1000+COUNTIF($E$2:$E1471,$E1471),"000000000"))</f>
        <v>060418005</v>
      </c>
    </row>
    <row r="1472" spans="1:18" customFormat="1" x14ac:dyDescent="0.45">
      <c r="A1472" t="s">
        <v>647</v>
      </c>
      <c r="B1472">
        <v>1471</v>
      </c>
      <c r="C1472" t="s">
        <v>4153</v>
      </c>
      <c r="D1472" t="s">
        <v>4154</v>
      </c>
      <c r="E1472">
        <v>20060426</v>
      </c>
      <c r="F1472">
        <v>2</v>
      </c>
      <c r="G1472" t="s">
        <v>4990</v>
      </c>
      <c r="H1472" s="2" t="s">
        <v>220</v>
      </c>
      <c r="I1472" t="s">
        <v>148</v>
      </c>
      <c r="J1472" t="s">
        <v>6497</v>
      </c>
      <c r="L1472">
        <f>IFERROR(INDEX(所属情報!$E:$E,MATCH(男子登録情報!A1472,所属情報!$A:$A,0)),"")</f>
        <v>492329</v>
      </c>
      <c r="M1472" t="str">
        <f t="shared" si="66"/>
        <v>山本　海斗 (2)</v>
      </c>
      <c r="N1472" t="str">
        <f t="shared" si="67"/>
        <v>ﾔﾏﾓﾄ ｶｲﾄ</v>
      </c>
      <c r="O1472" t="str">
        <f t="shared" si="68"/>
        <v>YAMAMOTO Kaito (06)</v>
      </c>
      <c r="P1472">
        <f>IFERROR(INDEX(リスト!$AE:$AE,MATCH($G1472,リスト!$AD:$AD,0)),"")</f>
        <v>35</v>
      </c>
      <c r="Q1472" t="str">
        <f>IFERROR(INDEX(リスト!$AH:$AH,MATCH($J1472,リスト!$AG:$AG,0)),"")</f>
        <v>JPN</v>
      </c>
      <c r="R1472" s="118" t="str">
        <f>IF($B1472="","",TEXT(RIGHT($E1472,6)*1000+COUNTIF($E$2:$E1472,$E1472),"000000000"))</f>
        <v>060426001</v>
      </c>
    </row>
    <row r="1473" spans="1:18" customFormat="1" x14ac:dyDescent="0.45">
      <c r="A1473" t="s">
        <v>647</v>
      </c>
      <c r="B1473">
        <v>1472</v>
      </c>
      <c r="C1473" t="s">
        <v>4155</v>
      </c>
      <c r="D1473" t="s">
        <v>4156</v>
      </c>
      <c r="E1473">
        <v>20070220</v>
      </c>
      <c r="F1473">
        <v>2</v>
      </c>
      <c r="G1473" t="s">
        <v>5923</v>
      </c>
      <c r="H1473" s="2" t="s">
        <v>748</v>
      </c>
      <c r="I1473" t="s">
        <v>129</v>
      </c>
      <c r="J1473" t="s">
        <v>6497</v>
      </c>
      <c r="L1473">
        <f>IFERROR(INDEX(所属情報!$E:$E,MATCH(男子登録情報!A1473,所属情報!$A:$A,0)),"")</f>
        <v>492329</v>
      </c>
      <c r="M1473" t="str">
        <f t="shared" si="66"/>
        <v>桑野　康星 (2)</v>
      </c>
      <c r="N1473" t="str">
        <f t="shared" si="67"/>
        <v>ｸﾜﾉ ｺｳｾｲ</v>
      </c>
      <c r="O1473" t="str">
        <f t="shared" si="68"/>
        <v>KUWANO Kosei (07)</v>
      </c>
      <c r="P1473">
        <f>IFERROR(INDEX(リスト!$AE:$AE,MATCH($G1473,リスト!$AD:$AD,0)),"")</f>
        <v>46</v>
      </c>
      <c r="Q1473" t="str">
        <f>IFERROR(INDEX(リスト!$AH:$AH,MATCH($J1473,リスト!$AG:$AG,0)),"")</f>
        <v>JPN</v>
      </c>
      <c r="R1473" s="118" t="str">
        <f>IF($B1473="","",TEXT(RIGHT($E1473,6)*1000+COUNTIF($E$2:$E1473,$E1473),"000000000"))</f>
        <v>070220001</v>
      </c>
    </row>
    <row r="1474" spans="1:18" customFormat="1" x14ac:dyDescent="0.45">
      <c r="A1474" t="s">
        <v>647</v>
      </c>
      <c r="B1474">
        <v>1473</v>
      </c>
      <c r="C1474" t="s">
        <v>5924</v>
      </c>
      <c r="D1474" t="s">
        <v>4157</v>
      </c>
      <c r="E1474">
        <v>20061025</v>
      </c>
      <c r="F1474">
        <v>2</v>
      </c>
      <c r="G1474" t="s">
        <v>5270</v>
      </c>
      <c r="H1474" s="2" t="s">
        <v>4839</v>
      </c>
      <c r="I1474" t="s">
        <v>4840</v>
      </c>
      <c r="J1474" t="s">
        <v>6497</v>
      </c>
      <c r="L1474">
        <f>IFERROR(INDEX(所属情報!$E:$E,MATCH(男子登録情報!A1474,所属情報!$A:$A,0)),"")</f>
        <v>492329</v>
      </c>
      <c r="M1474" t="str">
        <f t="shared" si="66"/>
        <v>秋本　繁歩 (2)</v>
      </c>
      <c r="N1474" t="str">
        <f t="shared" si="67"/>
        <v>ｱｷﾓﾄ ﾊﾝﾄ</v>
      </c>
      <c r="O1474" t="str">
        <f t="shared" si="68"/>
        <v>AKIMOTO Hanto (06)</v>
      </c>
      <c r="P1474">
        <f>IFERROR(INDEX(リスト!$AE:$AE,MATCH($G1474,リスト!$AD:$AD,0)),"")</f>
        <v>43</v>
      </c>
      <c r="Q1474" t="str">
        <f>IFERROR(INDEX(リスト!$AH:$AH,MATCH($J1474,リスト!$AG:$AG,0)),"")</f>
        <v>JPN</v>
      </c>
      <c r="R1474" s="118" t="str">
        <f>IF($B1474="","",TEXT(RIGHT($E1474,6)*1000+COUNTIF($E$2:$E1474,$E1474),"000000000"))</f>
        <v>061025001</v>
      </c>
    </row>
    <row r="1475" spans="1:18" customFormat="1" x14ac:dyDescent="0.45">
      <c r="A1475" t="s">
        <v>647</v>
      </c>
      <c r="B1475">
        <v>1474</v>
      </c>
      <c r="C1475" t="s">
        <v>4158</v>
      </c>
      <c r="D1475" t="s">
        <v>4159</v>
      </c>
      <c r="E1475">
        <v>20060504</v>
      </c>
      <c r="F1475">
        <v>2</v>
      </c>
      <c r="G1475" t="s">
        <v>4982</v>
      </c>
      <c r="H1475" s="2" t="s">
        <v>4841</v>
      </c>
      <c r="I1475" t="s">
        <v>187</v>
      </c>
      <c r="J1475" t="s">
        <v>6497</v>
      </c>
      <c r="L1475">
        <f>IFERROR(INDEX(所属情報!$E:$E,MATCH(男子登録情報!A1475,所属情報!$A:$A,0)),"")</f>
        <v>492329</v>
      </c>
      <c r="M1475" t="str">
        <f t="shared" ref="M1475:M1538" si="69">$C1475&amp;" "&amp;"("&amp;$F1475&amp;")"</f>
        <v>馬田　皓司 (2)</v>
      </c>
      <c r="N1475" t="str">
        <f t="shared" ref="N1475:N1538" si="70">$D1475</f>
        <v>ｳﾏﾀﾞ ｺｳｼﾞ</v>
      </c>
      <c r="O1475" t="str">
        <f t="shared" ref="O1475:O1538" si="71">$H1475&amp;" "&amp;$I1475&amp;" "&amp;"("&amp;MID($E1475,3,2)&amp;")"</f>
        <v>UMADA Koji (06)</v>
      </c>
      <c r="P1475">
        <f>IFERROR(INDEX(リスト!$AE:$AE,MATCH($G1475,リスト!$AD:$AD,0)),"")</f>
        <v>26</v>
      </c>
      <c r="Q1475" t="str">
        <f>IFERROR(INDEX(リスト!$AH:$AH,MATCH($J1475,リスト!$AG:$AG,0)),"")</f>
        <v>JPN</v>
      </c>
      <c r="R1475" s="118" t="str">
        <f>IF($B1475="","",TEXT(RIGHT($E1475,6)*1000+COUNTIF($E$2:$E1475,$E1475),"000000000"))</f>
        <v>060504001</v>
      </c>
    </row>
    <row r="1476" spans="1:18" customFormat="1" x14ac:dyDescent="0.45">
      <c r="A1476" t="s">
        <v>647</v>
      </c>
      <c r="B1476">
        <v>1475</v>
      </c>
      <c r="C1476" t="s">
        <v>4160</v>
      </c>
      <c r="D1476" t="s">
        <v>4161</v>
      </c>
      <c r="E1476">
        <v>20061102</v>
      </c>
      <c r="F1476">
        <v>2</v>
      </c>
      <c r="G1476" t="s">
        <v>5198</v>
      </c>
      <c r="H1476" s="2" t="s">
        <v>4842</v>
      </c>
      <c r="I1476" t="s">
        <v>145</v>
      </c>
      <c r="J1476" t="s">
        <v>6497</v>
      </c>
      <c r="L1476">
        <f>IFERROR(INDEX(所属情報!$E:$E,MATCH(男子登録情報!A1476,所属情報!$A:$A,0)),"")</f>
        <v>492329</v>
      </c>
      <c r="M1476" t="str">
        <f t="shared" si="69"/>
        <v>犬束　亮太 (2)</v>
      </c>
      <c r="N1476" t="str">
        <f t="shared" si="70"/>
        <v>ｲﾇﾂﾞｶ ﾘｮｳﾀ</v>
      </c>
      <c r="O1476" t="str">
        <f t="shared" si="71"/>
        <v>INUZUKA Ryota (06)</v>
      </c>
      <c r="P1476">
        <f>IFERROR(INDEX(リスト!$AE:$AE,MATCH($G1476,リスト!$AD:$AD,0)),"")</f>
        <v>42</v>
      </c>
      <c r="Q1476" t="str">
        <f>IFERROR(INDEX(リスト!$AH:$AH,MATCH($J1476,リスト!$AG:$AG,0)),"")</f>
        <v>JPN</v>
      </c>
      <c r="R1476" s="118" t="str">
        <f>IF($B1476="","",TEXT(RIGHT($E1476,6)*1000+COUNTIF($E$2:$E1476,$E1476),"000000000"))</f>
        <v>061102001</v>
      </c>
    </row>
    <row r="1477" spans="1:18" customFormat="1" x14ac:dyDescent="0.45">
      <c r="A1477" t="s">
        <v>647</v>
      </c>
      <c r="B1477">
        <v>1476</v>
      </c>
      <c r="C1477" t="s">
        <v>4162</v>
      </c>
      <c r="D1477" t="s">
        <v>4163</v>
      </c>
      <c r="E1477">
        <v>20070204</v>
      </c>
      <c r="F1477">
        <v>2</v>
      </c>
      <c r="G1477" t="s">
        <v>4975</v>
      </c>
      <c r="H1477" s="2" t="s">
        <v>4843</v>
      </c>
      <c r="I1477" t="s">
        <v>171</v>
      </c>
      <c r="J1477" t="s">
        <v>6497</v>
      </c>
      <c r="L1477">
        <f>IFERROR(INDEX(所属情報!$E:$E,MATCH(男子登録情報!A1477,所属情報!$A:$A,0)),"")</f>
        <v>492329</v>
      </c>
      <c r="M1477" t="str">
        <f t="shared" si="69"/>
        <v>神澤　悠斗 (2)</v>
      </c>
      <c r="N1477" t="str">
        <f t="shared" si="70"/>
        <v>ｶﾝｻﾞﾜ ﾕｳﾄ</v>
      </c>
      <c r="O1477" t="str">
        <f t="shared" si="71"/>
        <v>KANZAWA Yuto (07)</v>
      </c>
      <c r="P1477">
        <f>IFERROR(INDEX(リスト!$AE:$AE,MATCH($G1477,リスト!$AD:$AD,0)),"")</f>
        <v>28</v>
      </c>
      <c r="Q1477" t="str">
        <f>IFERROR(INDEX(リスト!$AH:$AH,MATCH($J1477,リスト!$AG:$AG,0)),"")</f>
        <v>JPN</v>
      </c>
      <c r="R1477" s="118" t="str">
        <f>IF($B1477="","",TEXT(RIGHT($E1477,6)*1000+COUNTIF($E$2:$E1477,$E1477),"000000000"))</f>
        <v>070204003</v>
      </c>
    </row>
    <row r="1478" spans="1:18" customFormat="1" x14ac:dyDescent="0.45">
      <c r="A1478" t="s">
        <v>647</v>
      </c>
      <c r="B1478">
        <v>1477</v>
      </c>
      <c r="C1478" t="s">
        <v>4164</v>
      </c>
      <c r="D1478" t="s">
        <v>4165</v>
      </c>
      <c r="E1478">
        <v>20061026</v>
      </c>
      <c r="F1478">
        <v>2</v>
      </c>
      <c r="G1478" t="s">
        <v>4976</v>
      </c>
      <c r="H1478" s="2" t="s">
        <v>37</v>
      </c>
      <c r="I1478" t="s">
        <v>4591</v>
      </c>
      <c r="J1478" t="s">
        <v>6497</v>
      </c>
      <c r="L1478">
        <f>IFERROR(INDEX(所属情報!$E:$E,MATCH(男子登録情報!A1478,所属情報!$A:$A,0)),"")</f>
        <v>492329</v>
      </c>
      <c r="M1478" t="str">
        <f t="shared" si="69"/>
        <v>山田　英汰 (2)</v>
      </c>
      <c r="N1478" t="str">
        <f t="shared" si="70"/>
        <v>ﾔﾏﾀﾞ ｴｲﾀ</v>
      </c>
      <c r="O1478" t="str">
        <f t="shared" si="71"/>
        <v>YAMADA Eita (06)</v>
      </c>
      <c r="P1478">
        <f>IFERROR(INDEX(リスト!$AE:$AE,MATCH($G1478,リスト!$AD:$AD,0)),"")</f>
        <v>27</v>
      </c>
      <c r="Q1478" t="str">
        <f>IFERROR(INDEX(リスト!$AH:$AH,MATCH($J1478,リスト!$AG:$AG,0)),"")</f>
        <v>JPN</v>
      </c>
      <c r="R1478" s="118" t="str">
        <f>IF($B1478="","",TEXT(RIGHT($E1478,6)*1000+COUNTIF($E$2:$E1478,$E1478),"000000000"))</f>
        <v>061026003</v>
      </c>
    </row>
    <row r="1479" spans="1:18" customFormat="1" x14ac:dyDescent="0.45">
      <c r="A1479" t="s">
        <v>647</v>
      </c>
      <c r="B1479">
        <v>1478</v>
      </c>
      <c r="C1479" t="s">
        <v>4166</v>
      </c>
      <c r="D1479" t="s">
        <v>4167</v>
      </c>
      <c r="E1479">
        <v>20061107</v>
      </c>
      <c r="F1479">
        <v>2</v>
      </c>
      <c r="G1479" t="s">
        <v>4982</v>
      </c>
      <c r="H1479" s="2" t="s">
        <v>70</v>
      </c>
      <c r="I1479" t="s">
        <v>254</v>
      </c>
      <c r="J1479" t="s">
        <v>6497</v>
      </c>
      <c r="L1479">
        <f>IFERROR(INDEX(所属情報!$E:$E,MATCH(男子登録情報!A1479,所属情報!$A:$A,0)),"")</f>
        <v>492329</v>
      </c>
      <c r="M1479" t="str">
        <f t="shared" si="69"/>
        <v>上田　陽 (2)</v>
      </c>
      <c r="N1479" t="str">
        <f t="shared" si="70"/>
        <v>ｳｴﾀﾞ ﾊﾙ</v>
      </c>
      <c r="O1479" t="str">
        <f t="shared" si="71"/>
        <v>UEDA Haru (06)</v>
      </c>
      <c r="P1479">
        <f>IFERROR(INDEX(リスト!$AE:$AE,MATCH($G1479,リスト!$AD:$AD,0)),"")</f>
        <v>26</v>
      </c>
      <c r="Q1479" t="str">
        <f>IFERROR(INDEX(リスト!$AH:$AH,MATCH($J1479,リスト!$AG:$AG,0)),"")</f>
        <v>JPN</v>
      </c>
      <c r="R1479" s="118" t="str">
        <f>IF($B1479="","",TEXT(RIGHT($E1479,6)*1000+COUNTIF($E$2:$E1479,$E1479),"000000000"))</f>
        <v>061107005</v>
      </c>
    </row>
    <row r="1480" spans="1:18" customFormat="1" x14ac:dyDescent="0.45">
      <c r="A1480" t="s">
        <v>647</v>
      </c>
      <c r="B1480">
        <v>1479</v>
      </c>
      <c r="C1480" t="s">
        <v>4168</v>
      </c>
      <c r="D1480" t="s">
        <v>4169</v>
      </c>
      <c r="E1480">
        <v>20061215</v>
      </c>
      <c r="F1480">
        <v>2</v>
      </c>
      <c r="G1480" t="s">
        <v>4975</v>
      </c>
      <c r="H1480" s="2" t="s">
        <v>437</v>
      </c>
      <c r="I1480" t="s">
        <v>333</v>
      </c>
      <c r="J1480" t="s">
        <v>6497</v>
      </c>
      <c r="L1480">
        <f>IFERROR(INDEX(所属情報!$E:$E,MATCH(男子登録情報!A1480,所属情報!$A:$A,0)),"")</f>
        <v>492329</v>
      </c>
      <c r="M1480" t="str">
        <f t="shared" si="69"/>
        <v>山根　琉偉 (2)</v>
      </c>
      <c r="N1480" t="str">
        <f t="shared" si="70"/>
        <v>ﾔﾏﾈ ﾙｲ</v>
      </c>
      <c r="O1480" t="str">
        <f t="shared" si="71"/>
        <v>YAMANE Rui (06)</v>
      </c>
      <c r="P1480">
        <f>IFERROR(INDEX(リスト!$AE:$AE,MATCH($G1480,リスト!$AD:$AD,0)),"")</f>
        <v>28</v>
      </c>
      <c r="Q1480" t="str">
        <f>IFERROR(INDEX(リスト!$AH:$AH,MATCH($J1480,リスト!$AG:$AG,0)),"")</f>
        <v>JPN</v>
      </c>
      <c r="R1480" s="118" t="str">
        <f>IF($B1480="","",TEXT(RIGHT($E1480,6)*1000+COUNTIF($E$2:$E1480,$E1480),"000000000"))</f>
        <v>061215002</v>
      </c>
    </row>
    <row r="1481" spans="1:18" customFormat="1" x14ac:dyDescent="0.45">
      <c r="A1481" t="s">
        <v>647</v>
      </c>
      <c r="B1481">
        <v>1480</v>
      </c>
      <c r="C1481" t="s">
        <v>4170</v>
      </c>
      <c r="D1481" t="s">
        <v>4171</v>
      </c>
      <c r="E1481">
        <v>20070323</v>
      </c>
      <c r="F1481">
        <v>2</v>
      </c>
      <c r="G1481" t="s">
        <v>5094</v>
      </c>
      <c r="H1481" s="2" t="s">
        <v>3003</v>
      </c>
      <c r="I1481" t="s">
        <v>2971</v>
      </c>
      <c r="J1481" t="s">
        <v>6497</v>
      </c>
      <c r="L1481">
        <f>IFERROR(INDEX(所属情報!$E:$E,MATCH(男子登録情報!A1481,所属情報!$A:$A,0)),"")</f>
        <v>492329</v>
      </c>
      <c r="M1481" t="str">
        <f t="shared" si="69"/>
        <v>石橋　誠司 (2)</v>
      </c>
      <c r="N1481" t="str">
        <f t="shared" si="70"/>
        <v>ｲｼﾊﾞｼ ｾｲｼﾞ</v>
      </c>
      <c r="O1481" t="str">
        <f t="shared" si="71"/>
        <v>ISHIBASHI Seiji (07)</v>
      </c>
      <c r="P1481">
        <f>IFERROR(INDEX(リスト!$AE:$AE,MATCH($G1481,リスト!$AD:$AD,0)),"")</f>
        <v>1</v>
      </c>
      <c r="Q1481" t="str">
        <f>IFERROR(INDEX(リスト!$AH:$AH,MATCH($J1481,リスト!$AG:$AG,0)),"")</f>
        <v>JPN</v>
      </c>
      <c r="R1481" s="118" t="str">
        <f>IF($B1481="","",TEXT(RIGHT($E1481,6)*1000+COUNTIF($E$2:$E1481,$E1481),"000000000"))</f>
        <v>070323001</v>
      </c>
    </row>
    <row r="1482" spans="1:18" customFormat="1" x14ac:dyDescent="0.45">
      <c r="A1482" t="s">
        <v>647</v>
      </c>
      <c r="B1482">
        <v>1481</v>
      </c>
      <c r="C1482" t="s">
        <v>4172</v>
      </c>
      <c r="D1482" t="s">
        <v>4173</v>
      </c>
      <c r="E1482">
        <v>20060828</v>
      </c>
      <c r="F1482">
        <v>2</v>
      </c>
      <c r="G1482" t="s">
        <v>5923</v>
      </c>
      <c r="H1482" s="2" t="s">
        <v>261</v>
      </c>
      <c r="I1482" t="s">
        <v>1330</v>
      </c>
      <c r="J1482" t="s">
        <v>6497</v>
      </c>
      <c r="L1482">
        <f>IFERROR(INDEX(所属情報!$E:$E,MATCH(男子登録情報!A1482,所属情報!$A:$A,0)),"")</f>
        <v>492329</v>
      </c>
      <c r="M1482" t="str">
        <f t="shared" si="69"/>
        <v>永野　景聖 (2)</v>
      </c>
      <c r="N1482" t="str">
        <f t="shared" si="70"/>
        <v>ﾅｶﾞﾉ ｹｲｼｮｳ</v>
      </c>
      <c r="O1482" t="str">
        <f t="shared" si="71"/>
        <v>NAGANO Keisho (06)</v>
      </c>
      <c r="P1482">
        <f>IFERROR(INDEX(リスト!$AE:$AE,MATCH($G1482,リスト!$AD:$AD,0)),"")</f>
        <v>46</v>
      </c>
      <c r="Q1482" t="str">
        <f>IFERROR(INDEX(リスト!$AH:$AH,MATCH($J1482,リスト!$AG:$AG,0)),"")</f>
        <v>JPN</v>
      </c>
      <c r="R1482" s="118" t="str">
        <f>IF($B1482="","",TEXT(RIGHT($E1482,6)*1000+COUNTIF($E$2:$E1482,$E1482),"000000000"))</f>
        <v>060828003</v>
      </c>
    </row>
    <row r="1483" spans="1:18" customFormat="1" x14ac:dyDescent="0.45">
      <c r="A1483" t="s">
        <v>647</v>
      </c>
      <c r="B1483">
        <v>1482</v>
      </c>
      <c r="C1483" t="s">
        <v>5925</v>
      </c>
      <c r="D1483" t="s">
        <v>5926</v>
      </c>
      <c r="E1483">
        <v>20070804</v>
      </c>
      <c r="F1483">
        <v>1</v>
      </c>
      <c r="G1483" t="s">
        <v>4982</v>
      </c>
      <c r="H1483" s="2" t="s">
        <v>111</v>
      </c>
      <c r="I1483" t="s">
        <v>7193</v>
      </c>
      <c r="J1483" t="s">
        <v>6497</v>
      </c>
      <c r="L1483">
        <f>IFERROR(INDEX(所属情報!$E:$E,MATCH(男子登録情報!A1483,所属情報!$A:$A,0)),"")</f>
        <v>492329</v>
      </c>
      <c r="M1483" t="str">
        <f t="shared" si="69"/>
        <v>岡本　珠瑳 (1)</v>
      </c>
      <c r="N1483" t="str">
        <f t="shared" si="70"/>
        <v>ｵｶﾓﾄ ｼﾞｭｳｻﾞ</v>
      </c>
      <c r="O1483" t="str">
        <f t="shared" si="71"/>
        <v>OKAMOTO Juza (07)</v>
      </c>
      <c r="P1483">
        <f>IFERROR(INDEX(リスト!$AE:$AE,MATCH($G1483,リスト!$AD:$AD,0)),"")</f>
        <v>26</v>
      </c>
      <c r="Q1483" t="str">
        <f>IFERROR(INDEX(リスト!$AH:$AH,MATCH($J1483,リスト!$AG:$AG,0)),"")</f>
        <v>JPN</v>
      </c>
      <c r="R1483" s="118" t="str">
        <f>IF($B1483="","",TEXT(RIGHT($E1483,6)*1000+COUNTIF($E$2:$E1483,$E1483),"000000000"))</f>
        <v>070804001</v>
      </c>
    </row>
    <row r="1484" spans="1:18" customFormat="1" x14ac:dyDescent="0.45">
      <c r="A1484" t="s">
        <v>647</v>
      </c>
      <c r="B1484">
        <v>1483</v>
      </c>
      <c r="C1484" t="s">
        <v>5927</v>
      </c>
      <c r="D1484" t="s">
        <v>5928</v>
      </c>
      <c r="E1484">
        <v>20070711</v>
      </c>
      <c r="F1484">
        <v>1</v>
      </c>
      <c r="G1484" t="s">
        <v>5105</v>
      </c>
      <c r="H1484" s="2" t="s">
        <v>2925</v>
      </c>
      <c r="I1484" t="s">
        <v>7194</v>
      </c>
      <c r="J1484" t="s">
        <v>6497</v>
      </c>
      <c r="L1484">
        <f>IFERROR(INDEX(所属情報!$E:$E,MATCH(男子登録情報!A1484,所属情報!$A:$A,0)),"")</f>
        <v>492329</v>
      </c>
      <c r="M1484" t="str">
        <f t="shared" si="69"/>
        <v>野口　夏陽 (1)</v>
      </c>
      <c r="N1484" t="str">
        <f t="shared" si="70"/>
        <v>ﾉｸﾞﾁ ﾅﾂﾋ</v>
      </c>
      <c r="O1484" t="str">
        <f t="shared" si="71"/>
        <v>NOGUCHI Natsuhi (07)</v>
      </c>
      <c r="P1484">
        <f>IFERROR(INDEX(リスト!$AE:$AE,MATCH($G1484,リスト!$AD:$AD,0)),"")</f>
        <v>24</v>
      </c>
      <c r="Q1484" t="str">
        <f>IFERROR(INDEX(リスト!$AH:$AH,MATCH($J1484,リスト!$AG:$AG,0)),"")</f>
        <v>JPN</v>
      </c>
      <c r="R1484" s="118" t="str">
        <f>IF($B1484="","",TEXT(RIGHT($E1484,6)*1000+COUNTIF($E$2:$E1484,$E1484),"000000000"))</f>
        <v>070711001</v>
      </c>
    </row>
    <row r="1485" spans="1:18" customFormat="1" x14ac:dyDescent="0.45">
      <c r="A1485" t="s">
        <v>647</v>
      </c>
      <c r="B1485">
        <v>1484</v>
      </c>
      <c r="C1485" t="s">
        <v>5929</v>
      </c>
      <c r="D1485" t="s">
        <v>5930</v>
      </c>
      <c r="E1485">
        <v>20071125</v>
      </c>
      <c r="F1485">
        <v>1</v>
      </c>
      <c r="G1485" t="s">
        <v>5105</v>
      </c>
      <c r="H1485" s="2" t="s">
        <v>579</v>
      </c>
      <c r="I1485" t="s">
        <v>7137</v>
      </c>
      <c r="J1485" t="s">
        <v>6497</v>
      </c>
      <c r="L1485">
        <f>IFERROR(INDEX(所属情報!$E:$E,MATCH(男子登録情報!A1485,所属情報!$A:$A,0)),"")</f>
        <v>492329</v>
      </c>
      <c r="M1485" t="str">
        <f t="shared" si="69"/>
        <v>出口　来維　 (1)</v>
      </c>
      <c r="N1485" t="str">
        <f t="shared" si="70"/>
        <v>ﾃﾞｸﾞﾁ ﾗｲ</v>
      </c>
      <c r="O1485" t="str">
        <f t="shared" si="71"/>
        <v>DEGUCHI Rai (07)</v>
      </c>
      <c r="P1485">
        <f>IFERROR(INDEX(リスト!$AE:$AE,MATCH($G1485,リスト!$AD:$AD,0)),"")</f>
        <v>24</v>
      </c>
      <c r="Q1485" t="str">
        <f>IFERROR(INDEX(リスト!$AH:$AH,MATCH($J1485,リスト!$AG:$AG,0)),"")</f>
        <v>JPN</v>
      </c>
      <c r="R1485" s="118" t="str">
        <f>IF($B1485="","",TEXT(RIGHT($E1485,6)*1000+COUNTIF($E$2:$E1485,$E1485),"000000000"))</f>
        <v>071125001</v>
      </c>
    </row>
    <row r="1486" spans="1:18" customFormat="1" x14ac:dyDescent="0.45">
      <c r="A1486" t="s">
        <v>647</v>
      </c>
      <c r="B1486">
        <v>1485</v>
      </c>
      <c r="C1486" t="s">
        <v>5931</v>
      </c>
      <c r="D1486" t="s">
        <v>5932</v>
      </c>
      <c r="E1486">
        <v>20071105</v>
      </c>
      <c r="F1486">
        <v>1</v>
      </c>
      <c r="G1486" t="s">
        <v>5923</v>
      </c>
      <c r="H1486" s="2" t="s">
        <v>264</v>
      </c>
      <c r="I1486" t="s">
        <v>179</v>
      </c>
      <c r="J1486" t="s">
        <v>6497</v>
      </c>
      <c r="L1486">
        <f>IFERROR(INDEX(所属情報!$E:$E,MATCH(男子登録情報!A1486,所属情報!$A:$A,0)),"")</f>
        <v>492329</v>
      </c>
      <c r="M1486" t="str">
        <f t="shared" si="69"/>
        <v>松原　諒平 (1)</v>
      </c>
      <c r="N1486" t="str">
        <f t="shared" si="70"/>
        <v>ﾏﾂﾊﾞﾗ ﾘｮｳﾍｲ</v>
      </c>
      <c r="O1486" t="str">
        <f t="shared" si="71"/>
        <v>MATSUBARA Ryohei (07)</v>
      </c>
      <c r="P1486">
        <f>IFERROR(INDEX(リスト!$AE:$AE,MATCH($G1486,リスト!$AD:$AD,0)),"")</f>
        <v>46</v>
      </c>
      <c r="Q1486" t="str">
        <f>IFERROR(INDEX(リスト!$AH:$AH,MATCH($J1486,リスト!$AG:$AG,0)),"")</f>
        <v>JPN</v>
      </c>
      <c r="R1486" s="118" t="str">
        <f>IF($B1486="","",TEXT(RIGHT($E1486,6)*1000+COUNTIF($E$2:$E1486,$E1486),"000000000"))</f>
        <v>071105001</v>
      </c>
    </row>
    <row r="1487" spans="1:18" customFormat="1" x14ac:dyDescent="0.45">
      <c r="A1487" t="s">
        <v>548</v>
      </c>
      <c r="B1487">
        <v>1486</v>
      </c>
      <c r="C1487" t="s">
        <v>1844</v>
      </c>
      <c r="D1487" t="s">
        <v>1845</v>
      </c>
      <c r="E1487">
        <v>20040106</v>
      </c>
      <c r="F1487" t="s">
        <v>140</v>
      </c>
      <c r="G1487" t="s">
        <v>4976</v>
      </c>
      <c r="H1487" s="2" t="s">
        <v>1846</v>
      </c>
      <c r="I1487" t="s">
        <v>267</v>
      </c>
      <c r="J1487" t="s">
        <v>6497</v>
      </c>
      <c r="L1487">
        <f>IFERROR(INDEX(所属情報!$E:$E,MATCH(男子登録情報!A1487,所属情報!$A:$A,0)),"")</f>
        <v>492430</v>
      </c>
      <c r="M1487" t="str">
        <f t="shared" si="69"/>
        <v>末藤　唯人 (M1)</v>
      </c>
      <c r="N1487" t="str">
        <f t="shared" si="70"/>
        <v>ｽｴﾄｳ ﾕｲﾄ</v>
      </c>
      <c r="O1487" t="str">
        <f t="shared" si="71"/>
        <v>SUETO Yuito (04)</v>
      </c>
      <c r="P1487">
        <f>IFERROR(INDEX(リスト!$AE:$AE,MATCH($G1487,リスト!$AD:$AD,0)),"")</f>
        <v>27</v>
      </c>
      <c r="Q1487" t="str">
        <f>IFERROR(INDEX(リスト!$AH:$AH,MATCH($J1487,リスト!$AG:$AG,0)),"")</f>
        <v>JPN</v>
      </c>
      <c r="R1487" s="118" t="str">
        <f>IF($B1487="","",TEXT(RIGHT($E1487,6)*1000+COUNTIF($E$2:$E1487,$E1487),"000000000"))</f>
        <v>040106001</v>
      </c>
    </row>
    <row r="1488" spans="1:18" customFormat="1" x14ac:dyDescent="0.45">
      <c r="A1488" t="s">
        <v>548</v>
      </c>
      <c r="B1488">
        <v>1487</v>
      </c>
      <c r="C1488" t="s">
        <v>1852</v>
      </c>
      <c r="D1488" t="s">
        <v>1853</v>
      </c>
      <c r="E1488">
        <v>20040510</v>
      </c>
      <c r="F1488">
        <v>4</v>
      </c>
      <c r="G1488" t="s">
        <v>4975</v>
      </c>
      <c r="H1488" s="2" t="s">
        <v>70</v>
      </c>
      <c r="I1488" t="s">
        <v>281</v>
      </c>
      <c r="J1488" t="s">
        <v>6497</v>
      </c>
      <c r="L1488">
        <f>IFERROR(INDEX(所属情報!$E:$E,MATCH(男子登録情報!A1488,所属情報!$A:$A,0)),"")</f>
        <v>492430</v>
      </c>
      <c r="M1488" t="str">
        <f t="shared" si="69"/>
        <v>上田　大翔 (4)</v>
      </c>
      <c r="N1488" t="str">
        <f t="shared" si="70"/>
        <v>ｳｴﾀﾞ ﾔﾏﾄ</v>
      </c>
      <c r="O1488" t="str">
        <f t="shared" si="71"/>
        <v>UEDA Yamato (04)</v>
      </c>
      <c r="P1488">
        <f>IFERROR(INDEX(リスト!$AE:$AE,MATCH($G1488,リスト!$AD:$AD,0)),"")</f>
        <v>28</v>
      </c>
      <c r="Q1488" t="str">
        <f>IFERROR(INDEX(リスト!$AH:$AH,MATCH($J1488,リスト!$AG:$AG,0)),"")</f>
        <v>JPN</v>
      </c>
      <c r="R1488" s="118" t="str">
        <f>IF($B1488="","",TEXT(RIGHT($E1488,6)*1000+COUNTIF($E$2:$E1488,$E1488),"000000000"))</f>
        <v>040510002</v>
      </c>
    </row>
    <row r="1489" spans="1:18" customFormat="1" x14ac:dyDescent="0.45">
      <c r="A1489" t="s">
        <v>548</v>
      </c>
      <c r="B1489">
        <v>1488</v>
      </c>
      <c r="C1489" t="s">
        <v>1858</v>
      </c>
      <c r="D1489" t="s">
        <v>1859</v>
      </c>
      <c r="E1489">
        <v>20041012</v>
      </c>
      <c r="F1489">
        <v>4</v>
      </c>
      <c r="G1489" t="s">
        <v>5105</v>
      </c>
      <c r="H1489" s="2" t="s">
        <v>368</v>
      </c>
      <c r="I1489" t="s">
        <v>463</v>
      </c>
      <c r="J1489" t="s">
        <v>6497</v>
      </c>
      <c r="L1489">
        <f>IFERROR(INDEX(所属情報!$E:$E,MATCH(男子登録情報!A1489,所属情報!$A:$A,0)),"")</f>
        <v>492430</v>
      </c>
      <c r="M1489" t="str">
        <f t="shared" si="69"/>
        <v>奥村　竜二 (4)</v>
      </c>
      <c r="N1489" t="str">
        <f t="shared" si="70"/>
        <v>ｵｸﾑﾗ ﾘｭｳｼﾞ</v>
      </c>
      <c r="O1489" t="str">
        <f t="shared" si="71"/>
        <v>OKUMURA Ryuji (04)</v>
      </c>
      <c r="P1489">
        <f>IFERROR(INDEX(リスト!$AE:$AE,MATCH($G1489,リスト!$AD:$AD,0)),"")</f>
        <v>24</v>
      </c>
      <c r="Q1489" t="str">
        <f>IFERROR(INDEX(リスト!$AH:$AH,MATCH($J1489,リスト!$AG:$AG,0)),"")</f>
        <v>JPN</v>
      </c>
      <c r="R1489" s="118" t="str">
        <f>IF($B1489="","",TEXT(RIGHT($E1489,6)*1000+COUNTIF($E$2:$E1489,$E1489),"000000000"))</f>
        <v>041012002</v>
      </c>
    </row>
    <row r="1490" spans="1:18" customFormat="1" x14ac:dyDescent="0.45">
      <c r="A1490" t="s">
        <v>548</v>
      </c>
      <c r="B1490">
        <v>1489</v>
      </c>
      <c r="C1490" t="s">
        <v>2628</v>
      </c>
      <c r="D1490" t="s">
        <v>2629</v>
      </c>
      <c r="E1490">
        <v>20040518</v>
      </c>
      <c r="F1490">
        <v>4</v>
      </c>
      <c r="G1490" t="s">
        <v>4975</v>
      </c>
      <c r="H1490" s="2" t="s">
        <v>3047</v>
      </c>
      <c r="I1490" t="s">
        <v>567</v>
      </c>
      <c r="J1490" t="s">
        <v>6497</v>
      </c>
      <c r="L1490">
        <f>IFERROR(INDEX(所属情報!$E:$E,MATCH(男子登録情報!A1490,所属情報!$A:$A,0)),"")</f>
        <v>492430</v>
      </c>
      <c r="M1490" t="str">
        <f t="shared" si="69"/>
        <v>川端　将英 (4)</v>
      </c>
      <c r="N1490" t="str">
        <f t="shared" si="70"/>
        <v>ｶﾜﾊﾞﾀ ｼｮｳｴｲ</v>
      </c>
      <c r="O1490" t="str">
        <f t="shared" si="71"/>
        <v>KAWABATA Shoei (04)</v>
      </c>
      <c r="P1490">
        <f>IFERROR(INDEX(リスト!$AE:$AE,MATCH($G1490,リスト!$AD:$AD,0)),"")</f>
        <v>28</v>
      </c>
      <c r="Q1490" t="str">
        <f>IFERROR(INDEX(リスト!$AH:$AH,MATCH($J1490,リスト!$AG:$AG,0)),"")</f>
        <v>JPN</v>
      </c>
      <c r="R1490" s="118" t="str">
        <f>IF($B1490="","",TEXT(RIGHT($E1490,6)*1000+COUNTIF($E$2:$E1490,$E1490),"000000000"))</f>
        <v>040518002</v>
      </c>
    </row>
    <row r="1491" spans="1:18" customFormat="1" x14ac:dyDescent="0.45">
      <c r="A1491" t="s">
        <v>548</v>
      </c>
      <c r="B1491">
        <v>1490</v>
      </c>
      <c r="C1491" t="s">
        <v>1850</v>
      </c>
      <c r="D1491" t="s">
        <v>1851</v>
      </c>
      <c r="E1491">
        <v>20040904</v>
      </c>
      <c r="F1491">
        <v>4</v>
      </c>
      <c r="G1491" t="s">
        <v>4975</v>
      </c>
      <c r="H1491" s="2" t="s">
        <v>100</v>
      </c>
      <c r="I1491" t="s">
        <v>27</v>
      </c>
      <c r="J1491" t="s">
        <v>6497</v>
      </c>
      <c r="L1491">
        <f>IFERROR(INDEX(所属情報!$E:$E,MATCH(男子登録情報!A1491,所属情報!$A:$A,0)),"")</f>
        <v>492430</v>
      </c>
      <c r="M1491" t="str">
        <f t="shared" si="69"/>
        <v>田中　康太郎 (4)</v>
      </c>
      <c r="N1491" t="str">
        <f t="shared" si="70"/>
        <v>ﾀﾅｶ ｺｳﾀﾛｳ</v>
      </c>
      <c r="O1491" t="str">
        <f t="shared" si="71"/>
        <v>TANAKA Kotaro (04)</v>
      </c>
      <c r="P1491">
        <f>IFERROR(INDEX(リスト!$AE:$AE,MATCH($G1491,リスト!$AD:$AD,0)),"")</f>
        <v>28</v>
      </c>
      <c r="Q1491" t="str">
        <f>IFERROR(INDEX(リスト!$AH:$AH,MATCH($J1491,リスト!$AG:$AG,0)),"")</f>
        <v>JPN</v>
      </c>
      <c r="R1491" s="118" t="str">
        <f>IF($B1491="","",TEXT(RIGHT($E1491,6)*1000+COUNTIF($E$2:$E1491,$E1491),"000000000"))</f>
        <v>040904002</v>
      </c>
    </row>
    <row r="1492" spans="1:18" customFormat="1" x14ac:dyDescent="0.45">
      <c r="A1492" t="s">
        <v>548</v>
      </c>
      <c r="B1492">
        <v>1491</v>
      </c>
      <c r="C1492" t="s">
        <v>1854</v>
      </c>
      <c r="D1492" t="s">
        <v>1855</v>
      </c>
      <c r="E1492">
        <v>20040411</v>
      </c>
      <c r="F1492">
        <v>4</v>
      </c>
      <c r="G1492" t="s">
        <v>4975</v>
      </c>
      <c r="H1492" s="2" t="s">
        <v>489</v>
      </c>
      <c r="I1492" t="s">
        <v>147</v>
      </c>
      <c r="J1492" t="s">
        <v>6497</v>
      </c>
      <c r="L1492">
        <f>IFERROR(INDEX(所属情報!$E:$E,MATCH(男子登録情報!A1492,所属情報!$A:$A,0)),"")</f>
        <v>492430</v>
      </c>
      <c r="M1492" t="str">
        <f t="shared" si="69"/>
        <v>中島　一喜 (4)</v>
      </c>
      <c r="N1492" t="str">
        <f t="shared" si="70"/>
        <v>ﾅｶｼﾏ ｲﾂｷ</v>
      </c>
      <c r="O1492" t="str">
        <f t="shared" si="71"/>
        <v>NAKASHIMA Itsuki (04)</v>
      </c>
      <c r="P1492">
        <f>IFERROR(INDEX(リスト!$AE:$AE,MATCH($G1492,リスト!$AD:$AD,0)),"")</f>
        <v>28</v>
      </c>
      <c r="Q1492" t="str">
        <f>IFERROR(INDEX(リスト!$AH:$AH,MATCH($J1492,リスト!$AG:$AG,0)),"")</f>
        <v>JPN</v>
      </c>
      <c r="R1492" s="118" t="str">
        <f>IF($B1492="","",TEXT(RIGHT($E1492,6)*1000+COUNTIF($E$2:$E1492,$E1492),"000000000"))</f>
        <v>040411001</v>
      </c>
    </row>
    <row r="1493" spans="1:18" customFormat="1" x14ac:dyDescent="0.45">
      <c r="A1493" t="s">
        <v>548</v>
      </c>
      <c r="B1493">
        <v>1492</v>
      </c>
      <c r="C1493" t="s">
        <v>1848</v>
      </c>
      <c r="D1493" t="s">
        <v>1849</v>
      </c>
      <c r="E1493">
        <v>20040506</v>
      </c>
      <c r="F1493">
        <v>4</v>
      </c>
      <c r="G1493" t="s">
        <v>4975</v>
      </c>
      <c r="H1493" s="2" t="s">
        <v>155</v>
      </c>
      <c r="I1493" t="s">
        <v>152</v>
      </c>
      <c r="J1493" t="s">
        <v>6497</v>
      </c>
      <c r="L1493">
        <f>IFERROR(INDEX(所属情報!$E:$E,MATCH(男子登録情報!A1493,所属情報!$A:$A,0)),"")</f>
        <v>492430</v>
      </c>
      <c r="M1493" t="str">
        <f t="shared" si="69"/>
        <v>福田　光晃 (4)</v>
      </c>
      <c r="N1493" t="str">
        <f t="shared" si="70"/>
        <v>ﾌｸﾀﾞ ﾋｶﾙ</v>
      </c>
      <c r="O1493" t="str">
        <f t="shared" si="71"/>
        <v>FUKUDA Hikaru (04)</v>
      </c>
      <c r="P1493">
        <f>IFERROR(INDEX(リスト!$AE:$AE,MATCH($G1493,リスト!$AD:$AD,0)),"")</f>
        <v>28</v>
      </c>
      <c r="Q1493" t="str">
        <f>IFERROR(INDEX(リスト!$AH:$AH,MATCH($J1493,リスト!$AG:$AG,0)),"")</f>
        <v>JPN</v>
      </c>
      <c r="R1493" s="118" t="str">
        <f>IF($B1493="","",TEXT(RIGHT($E1493,6)*1000+COUNTIF($E$2:$E1493,$E1493),"000000000"))</f>
        <v>040506002</v>
      </c>
    </row>
    <row r="1494" spans="1:18" customFormat="1" x14ac:dyDescent="0.45">
      <c r="A1494" t="s">
        <v>548</v>
      </c>
      <c r="B1494">
        <v>1493</v>
      </c>
      <c r="C1494" t="s">
        <v>1856</v>
      </c>
      <c r="D1494" t="s">
        <v>1857</v>
      </c>
      <c r="E1494">
        <v>20040724</v>
      </c>
      <c r="F1494">
        <v>4</v>
      </c>
      <c r="G1494" t="s">
        <v>4982</v>
      </c>
      <c r="H1494" s="2" t="s">
        <v>486</v>
      </c>
      <c r="I1494" t="s">
        <v>524</v>
      </c>
      <c r="J1494" t="s">
        <v>6497</v>
      </c>
      <c r="L1494">
        <f>IFERROR(INDEX(所属情報!$E:$E,MATCH(男子登録情報!A1494,所属情報!$A:$A,0)),"")</f>
        <v>492430</v>
      </c>
      <c r="M1494" t="str">
        <f t="shared" si="69"/>
        <v>安井　雅典 (4)</v>
      </c>
      <c r="N1494" t="str">
        <f t="shared" si="70"/>
        <v>ﾔｽｲ ﾏｻﾉﾘ</v>
      </c>
      <c r="O1494" t="str">
        <f t="shared" si="71"/>
        <v>YASUI Masanori (04)</v>
      </c>
      <c r="P1494">
        <f>IFERROR(INDEX(リスト!$AE:$AE,MATCH($G1494,リスト!$AD:$AD,0)),"")</f>
        <v>26</v>
      </c>
      <c r="Q1494" t="str">
        <f>IFERROR(INDEX(リスト!$AH:$AH,MATCH($J1494,リスト!$AG:$AG,0)),"")</f>
        <v>JPN</v>
      </c>
      <c r="R1494" s="118" t="str">
        <f>IF($B1494="","",TEXT(RIGHT($E1494,6)*1000+COUNTIF($E$2:$E1494,$E1494),"000000000"))</f>
        <v>040724002</v>
      </c>
    </row>
    <row r="1495" spans="1:18" customFormat="1" x14ac:dyDescent="0.45">
      <c r="A1495" t="s">
        <v>548</v>
      </c>
      <c r="B1495">
        <v>1494</v>
      </c>
      <c r="C1495" t="s">
        <v>2630</v>
      </c>
      <c r="D1495" t="s">
        <v>2631</v>
      </c>
      <c r="E1495">
        <v>20050414</v>
      </c>
      <c r="F1495">
        <v>3</v>
      </c>
      <c r="G1495" t="s">
        <v>4975</v>
      </c>
      <c r="H1495" s="2" t="s">
        <v>1392</v>
      </c>
      <c r="I1495" t="s">
        <v>35</v>
      </c>
      <c r="J1495" t="s">
        <v>6497</v>
      </c>
      <c r="L1495">
        <f>IFERROR(INDEX(所属情報!$E:$E,MATCH(男子登録情報!A1495,所属情報!$A:$A,0)),"")</f>
        <v>492430</v>
      </c>
      <c r="M1495" t="str">
        <f t="shared" si="69"/>
        <v>今岡　侑希 (3)</v>
      </c>
      <c r="N1495" t="str">
        <f t="shared" si="70"/>
        <v>ｲﾏｵｶ ﾕｳｷ</v>
      </c>
      <c r="O1495" t="str">
        <f t="shared" si="71"/>
        <v>IMAOKA Yuki (05)</v>
      </c>
      <c r="P1495">
        <f>IFERROR(INDEX(リスト!$AE:$AE,MATCH($G1495,リスト!$AD:$AD,0)),"")</f>
        <v>28</v>
      </c>
      <c r="Q1495" t="str">
        <f>IFERROR(INDEX(リスト!$AH:$AH,MATCH($J1495,リスト!$AG:$AG,0)),"")</f>
        <v>JPN</v>
      </c>
      <c r="R1495" s="118" t="str">
        <f>IF($B1495="","",TEXT(RIGHT($E1495,6)*1000+COUNTIF($E$2:$E1495,$E1495),"000000000"))</f>
        <v>050414002</v>
      </c>
    </row>
    <row r="1496" spans="1:18" customFormat="1" x14ac:dyDescent="0.45">
      <c r="A1496" t="s">
        <v>548</v>
      </c>
      <c r="B1496">
        <v>1495</v>
      </c>
      <c r="C1496" t="s">
        <v>2632</v>
      </c>
      <c r="D1496" t="s">
        <v>2633</v>
      </c>
      <c r="E1496">
        <v>20050630</v>
      </c>
      <c r="F1496">
        <v>3</v>
      </c>
      <c r="G1496" t="s">
        <v>4975</v>
      </c>
      <c r="H1496" s="2" t="s">
        <v>503</v>
      </c>
      <c r="I1496" t="s">
        <v>28</v>
      </c>
      <c r="J1496" t="s">
        <v>6497</v>
      </c>
      <c r="L1496">
        <f>IFERROR(INDEX(所属情報!$E:$E,MATCH(男子登録情報!A1496,所属情報!$A:$A,0)),"")</f>
        <v>492430</v>
      </c>
      <c r="M1496" t="str">
        <f t="shared" si="69"/>
        <v>久保　慶介 (3)</v>
      </c>
      <c r="N1496" t="str">
        <f t="shared" si="70"/>
        <v>ｸﾎﾞ ｹｲｽｹ</v>
      </c>
      <c r="O1496" t="str">
        <f t="shared" si="71"/>
        <v>KUBO Keisuke (05)</v>
      </c>
      <c r="P1496">
        <f>IFERROR(INDEX(リスト!$AE:$AE,MATCH($G1496,リスト!$AD:$AD,0)),"")</f>
        <v>28</v>
      </c>
      <c r="Q1496" t="str">
        <f>IFERROR(INDEX(リスト!$AH:$AH,MATCH($J1496,リスト!$AG:$AG,0)),"")</f>
        <v>JPN</v>
      </c>
      <c r="R1496" s="118" t="str">
        <f>IF($B1496="","",TEXT(RIGHT($E1496,6)*1000+COUNTIF($E$2:$E1496,$E1496),"000000000"))</f>
        <v>050630004</v>
      </c>
    </row>
    <row r="1497" spans="1:18" customFormat="1" x14ac:dyDescent="0.45">
      <c r="A1497" t="s">
        <v>548</v>
      </c>
      <c r="B1497">
        <v>1496</v>
      </c>
      <c r="C1497" t="s">
        <v>2634</v>
      </c>
      <c r="D1497" t="s">
        <v>2635</v>
      </c>
      <c r="E1497">
        <v>20051231</v>
      </c>
      <c r="F1497">
        <v>3</v>
      </c>
      <c r="G1497" t="s">
        <v>4975</v>
      </c>
      <c r="H1497" s="2" t="s">
        <v>376</v>
      </c>
      <c r="I1497" t="s">
        <v>236</v>
      </c>
      <c r="J1497" t="s">
        <v>6497</v>
      </c>
      <c r="L1497">
        <f>IFERROR(INDEX(所属情報!$E:$E,MATCH(男子登録情報!A1497,所属情報!$A:$A,0)),"")</f>
        <v>492430</v>
      </c>
      <c r="M1497" t="str">
        <f t="shared" si="69"/>
        <v>黒田　大晴 (3)</v>
      </c>
      <c r="N1497" t="str">
        <f t="shared" si="70"/>
        <v>ｸﾛﾀﾞ ﾀｲｾｲ</v>
      </c>
      <c r="O1497" t="str">
        <f t="shared" si="71"/>
        <v>KURODA Taisei (05)</v>
      </c>
      <c r="P1497">
        <f>IFERROR(INDEX(リスト!$AE:$AE,MATCH($G1497,リスト!$AD:$AD,0)),"")</f>
        <v>28</v>
      </c>
      <c r="Q1497" t="str">
        <f>IFERROR(INDEX(リスト!$AH:$AH,MATCH($J1497,リスト!$AG:$AG,0)),"")</f>
        <v>JPN</v>
      </c>
      <c r="R1497" s="118" t="str">
        <f>IF($B1497="","",TEXT(RIGHT($E1497,6)*1000+COUNTIF($E$2:$E1497,$E1497),"000000000"))</f>
        <v>051231002</v>
      </c>
    </row>
    <row r="1498" spans="1:18" customFormat="1" x14ac:dyDescent="0.45">
      <c r="A1498" t="s">
        <v>548</v>
      </c>
      <c r="B1498">
        <v>1497</v>
      </c>
      <c r="C1498" t="s">
        <v>2636</v>
      </c>
      <c r="D1498" t="s">
        <v>2637</v>
      </c>
      <c r="E1498">
        <v>20060101</v>
      </c>
      <c r="F1498">
        <v>3</v>
      </c>
      <c r="G1498" t="s">
        <v>4980</v>
      </c>
      <c r="H1498" s="2" t="s">
        <v>3048</v>
      </c>
      <c r="I1498" t="s">
        <v>1818</v>
      </c>
      <c r="J1498" t="s">
        <v>6497</v>
      </c>
      <c r="L1498">
        <f>IFERROR(INDEX(所属情報!$E:$E,MATCH(男子登録情報!A1498,所属情報!$A:$A,0)),"")</f>
        <v>492430</v>
      </c>
      <c r="M1498" t="str">
        <f t="shared" si="69"/>
        <v>周世原　春玖 (3)</v>
      </c>
      <c r="N1498" t="str">
        <f t="shared" si="70"/>
        <v>ｽｾﾊﾗ ﾊｸ</v>
      </c>
      <c r="O1498" t="str">
        <f t="shared" si="71"/>
        <v>SUSEHARA Haku (06)</v>
      </c>
      <c r="P1498">
        <f>IFERROR(INDEX(リスト!$AE:$AE,MATCH($G1498,リスト!$AD:$AD,0)),"")</f>
        <v>33</v>
      </c>
      <c r="Q1498" t="str">
        <f>IFERROR(INDEX(リスト!$AH:$AH,MATCH($J1498,リスト!$AG:$AG,0)),"")</f>
        <v>JPN</v>
      </c>
      <c r="R1498" s="118" t="str">
        <f>IF($B1498="","",TEXT(RIGHT($E1498,6)*1000+COUNTIF($E$2:$E1498,$E1498),"000000000"))</f>
        <v>060101002</v>
      </c>
    </row>
    <row r="1499" spans="1:18" customFormat="1" x14ac:dyDescent="0.45">
      <c r="A1499" t="s">
        <v>548</v>
      </c>
      <c r="B1499">
        <v>1498</v>
      </c>
      <c r="C1499" t="s">
        <v>2638</v>
      </c>
      <c r="D1499" t="s">
        <v>2639</v>
      </c>
      <c r="E1499">
        <v>20060322</v>
      </c>
      <c r="F1499">
        <v>3</v>
      </c>
      <c r="G1499" t="s">
        <v>5094</v>
      </c>
      <c r="H1499" s="2" t="s">
        <v>259</v>
      </c>
      <c r="I1499" t="s">
        <v>109</v>
      </c>
      <c r="J1499" t="s">
        <v>6497</v>
      </c>
      <c r="L1499">
        <f>IFERROR(INDEX(所属情報!$E:$E,MATCH(男子登録情報!A1499,所属情報!$A:$A,0)),"")</f>
        <v>492430</v>
      </c>
      <c r="M1499" t="str">
        <f t="shared" si="69"/>
        <v>田辺　峻 (3)</v>
      </c>
      <c r="N1499" t="str">
        <f t="shared" si="70"/>
        <v>ﾀﾅﾍﾞ ｼｭﾝ</v>
      </c>
      <c r="O1499" t="str">
        <f t="shared" si="71"/>
        <v>TANABE Shun (06)</v>
      </c>
      <c r="P1499">
        <f>IFERROR(INDEX(リスト!$AE:$AE,MATCH($G1499,リスト!$AD:$AD,0)),"")</f>
        <v>1</v>
      </c>
      <c r="Q1499" t="str">
        <f>IFERROR(INDEX(リスト!$AH:$AH,MATCH($J1499,リスト!$AG:$AG,0)),"")</f>
        <v>JPN</v>
      </c>
      <c r="R1499" s="118" t="str">
        <f>IF($B1499="","",TEXT(RIGHT($E1499,6)*1000+COUNTIF($E$2:$E1499,$E1499),"000000000"))</f>
        <v>060322001</v>
      </c>
    </row>
    <row r="1500" spans="1:18" customFormat="1" x14ac:dyDescent="0.45">
      <c r="A1500" t="s">
        <v>548</v>
      </c>
      <c r="B1500">
        <v>1499</v>
      </c>
      <c r="C1500" t="s">
        <v>2640</v>
      </c>
      <c r="D1500" t="s">
        <v>2641</v>
      </c>
      <c r="E1500">
        <v>20050829</v>
      </c>
      <c r="F1500">
        <v>3</v>
      </c>
      <c r="G1500" t="s">
        <v>4984</v>
      </c>
      <c r="H1500" s="2" t="s">
        <v>518</v>
      </c>
      <c r="I1500" t="s">
        <v>257</v>
      </c>
      <c r="J1500" t="s">
        <v>6497</v>
      </c>
      <c r="L1500">
        <f>IFERROR(INDEX(所属情報!$E:$E,MATCH(男子登録情報!A1500,所属情報!$A:$A,0)),"")</f>
        <v>492430</v>
      </c>
      <c r="M1500" t="str">
        <f t="shared" si="69"/>
        <v>田村　翔輝 (3)</v>
      </c>
      <c r="N1500" t="str">
        <f t="shared" si="70"/>
        <v>ﾀﾑﾗ ｼｮｳｷ</v>
      </c>
      <c r="O1500" t="str">
        <f t="shared" si="71"/>
        <v>TAMURA Shoki (05)</v>
      </c>
      <c r="P1500">
        <f>IFERROR(INDEX(リスト!$AE:$AE,MATCH($G1500,リスト!$AD:$AD,0)),"")</f>
        <v>49</v>
      </c>
      <c r="Q1500" t="str">
        <f>IFERROR(INDEX(リスト!$AH:$AH,MATCH($J1500,リスト!$AG:$AG,0)),"")</f>
        <v>JPN</v>
      </c>
      <c r="R1500" s="118" t="str">
        <f>IF($B1500="","",TEXT(RIGHT($E1500,6)*1000+COUNTIF($E$2:$E1500,$E1500),"000000000"))</f>
        <v>050829003</v>
      </c>
    </row>
    <row r="1501" spans="1:18" customFormat="1" x14ac:dyDescent="0.45">
      <c r="A1501" t="s">
        <v>548</v>
      </c>
      <c r="B1501">
        <v>1500</v>
      </c>
      <c r="C1501" t="s">
        <v>2642</v>
      </c>
      <c r="D1501" t="s">
        <v>2643</v>
      </c>
      <c r="E1501">
        <v>20051107</v>
      </c>
      <c r="F1501">
        <v>3</v>
      </c>
      <c r="G1501" t="s">
        <v>5105</v>
      </c>
      <c r="H1501" s="2" t="s">
        <v>415</v>
      </c>
      <c r="I1501" t="s">
        <v>3049</v>
      </c>
      <c r="J1501" t="s">
        <v>6497</v>
      </c>
      <c r="L1501">
        <f>IFERROR(INDEX(所属情報!$E:$E,MATCH(男子登録情報!A1501,所属情報!$A:$A,0)),"")</f>
        <v>492430</v>
      </c>
      <c r="M1501" t="str">
        <f t="shared" si="69"/>
        <v>野田　努 (3)</v>
      </c>
      <c r="N1501" t="str">
        <f t="shared" si="70"/>
        <v>ﾉﾀﾞ ﾂﾄﾑ</v>
      </c>
      <c r="O1501" t="str">
        <f t="shared" si="71"/>
        <v>NODA Tsutomu (05)</v>
      </c>
      <c r="P1501">
        <f>IFERROR(INDEX(リスト!$AE:$AE,MATCH($G1501,リスト!$AD:$AD,0)),"")</f>
        <v>24</v>
      </c>
      <c r="Q1501" t="str">
        <f>IFERROR(INDEX(リスト!$AH:$AH,MATCH($J1501,リスト!$AG:$AG,0)),"")</f>
        <v>JPN</v>
      </c>
      <c r="R1501" s="118" t="str">
        <f>IF($B1501="","",TEXT(RIGHT($E1501,6)*1000+COUNTIF($E$2:$E1501,$E1501),"000000000"))</f>
        <v>051107001</v>
      </c>
    </row>
    <row r="1502" spans="1:18" customFormat="1" x14ac:dyDescent="0.45">
      <c r="A1502" t="s">
        <v>548</v>
      </c>
      <c r="B1502">
        <v>1501</v>
      </c>
      <c r="C1502" t="s">
        <v>2644</v>
      </c>
      <c r="D1502" t="s">
        <v>2645</v>
      </c>
      <c r="E1502">
        <v>20050704</v>
      </c>
      <c r="F1502">
        <v>3</v>
      </c>
      <c r="G1502" t="s">
        <v>4975</v>
      </c>
      <c r="H1502" s="2" t="s">
        <v>3050</v>
      </c>
      <c r="I1502" t="s">
        <v>340</v>
      </c>
      <c r="J1502" t="s">
        <v>6497</v>
      </c>
      <c r="L1502">
        <f>IFERROR(INDEX(所属情報!$E:$E,MATCH(男子登録情報!A1502,所属情報!$A:$A,0)),"")</f>
        <v>492430</v>
      </c>
      <c r="M1502" t="str">
        <f t="shared" si="69"/>
        <v>前木場　獅音 (3)</v>
      </c>
      <c r="N1502" t="str">
        <f t="shared" si="70"/>
        <v>ﾏｴｺﾊﾞ ｼｵﾝ</v>
      </c>
      <c r="O1502" t="str">
        <f t="shared" si="71"/>
        <v>MAEKOBA Shion (05)</v>
      </c>
      <c r="P1502">
        <f>IFERROR(INDEX(リスト!$AE:$AE,MATCH($G1502,リスト!$AD:$AD,0)),"")</f>
        <v>28</v>
      </c>
      <c r="Q1502" t="str">
        <f>IFERROR(INDEX(リスト!$AH:$AH,MATCH($J1502,リスト!$AG:$AG,0)),"")</f>
        <v>JPN</v>
      </c>
      <c r="R1502" s="118" t="str">
        <f>IF($B1502="","",TEXT(RIGHT($E1502,6)*1000+COUNTIF($E$2:$E1502,$E1502),"000000000"))</f>
        <v>050704002</v>
      </c>
    </row>
    <row r="1503" spans="1:18" customFormat="1" x14ac:dyDescent="0.45">
      <c r="A1503" t="s">
        <v>548</v>
      </c>
      <c r="B1503">
        <v>1502</v>
      </c>
      <c r="C1503" t="s">
        <v>2646</v>
      </c>
      <c r="D1503" t="s">
        <v>2647</v>
      </c>
      <c r="E1503">
        <v>20060125</v>
      </c>
      <c r="F1503">
        <v>3</v>
      </c>
      <c r="G1503" t="s">
        <v>4980</v>
      </c>
      <c r="H1503" s="2" t="s">
        <v>1472</v>
      </c>
      <c r="I1503" t="s">
        <v>407</v>
      </c>
      <c r="J1503" t="s">
        <v>6497</v>
      </c>
      <c r="L1503">
        <f>IFERROR(INDEX(所属情報!$E:$E,MATCH(男子登録情報!A1503,所属情報!$A:$A,0)),"")</f>
        <v>492430</v>
      </c>
      <c r="M1503" t="str">
        <f t="shared" si="69"/>
        <v>村山　颯良 (3)</v>
      </c>
      <c r="N1503" t="str">
        <f t="shared" si="70"/>
        <v>ﾑﾗﾔﾏ ｿﾗ</v>
      </c>
      <c r="O1503" t="str">
        <f t="shared" si="71"/>
        <v>MURAYAMA Sora (06)</v>
      </c>
      <c r="P1503">
        <f>IFERROR(INDEX(リスト!$AE:$AE,MATCH($G1503,リスト!$AD:$AD,0)),"")</f>
        <v>33</v>
      </c>
      <c r="Q1503" t="str">
        <f>IFERROR(INDEX(リスト!$AH:$AH,MATCH($J1503,リスト!$AG:$AG,0)),"")</f>
        <v>JPN</v>
      </c>
      <c r="R1503" s="118" t="str">
        <f>IF($B1503="","",TEXT(RIGHT($E1503,6)*1000+COUNTIF($E$2:$E1503,$E1503),"000000000"))</f>
        <v>060125003</v>
      </c>
    </row>
    <row r="1504" spans="1:18" customFormat="1" x14ac:dyDescent="0.45">
      <c r="A1504" t="s">
        <v>548</v>
      </c>
      <c r="B1504">
        <v>1503</v>
      </c>
      <c r="C1504" t="s">
        <v>4174</v>
      </c>
      <c r="D1504" t="s">
        <v>4175</v>
      </c>
      <c r="E1504">
        <v>20060505</v>
      </c>
      <c r="F1504">
        <v>2</v>
      </c>
      <c r="G1504" t="s">
        <v>4980</v>
      </c>
      <c r="H1504" s="2" t="s">
        <v>224</v>
      </c>
      <c r="I1504" t="s">
        <v>169</v>
      </c>
      <c r="J1504" t="s">
        <v>6497</v>
      </c>
      <c r="L1504">
        <f>IFERROR(INDEX(所属情報!$E:$E,MATCH(男子登録情報!A1504,所属情報!$A:$A,0)),"")</f>
        <v>492430</v>
      </c>
      <c r="M1504" t="str">
        <f t="shared" si="69"/>
        <v>井上　隆世 (2)</v>
      </c>
      <c r="N1504" t="str">
        <f t="shared" si="70"/>
        <v>ｲﾉｳｴ ﾘｭｳｾｲ</v>
      </c>
      <c r="O1504" t="str">
        <f t="shared" si="71"/>
        <v>INOUE Ryusei (06)</v>
      </c>
      <c r="P1504">
        <f>IFERROR(INDEX(リスト!$AE:$AE,MATCH($G1504,リスト!$AD:$AD,0)),"")</f>
        <v>33</v>
      </c>
      <c r="Q1504" t="str">
        <f>IFERROR(INDEX(リスト!$AH:$AH,MATCH($J1504,リスト!$AG:$AG,0)),"")</f>
        <v>JPN</v>
      </c>
      <c r="R1504" s="118" t="str">
        <f>IF($B1504="","",TEXT(RIGHT($E1504,6)*1000+COUNTIF($E$2:$E1504,$E1504),"000000000"))</f>
        <v>060505002</v>
      </c>
    </row>
    <row r="1505" spans="1:18" customFormat="1" x14ac:dyDescent="0.45">
      <c r="A1505" t="s">
        <v>548</v>
      </c>
      <c r="B1505">
        <v>1504</v>
      </c>
      <c r="C1505" t="s">
        <v>4176</v>
      </c>
      <c r="D1505" t="s">
        <v>4177</v>
      </c>
      <c r="E1505">
        <v>20070224</v>
      </c>
      <c r="F1505">
        <v>2</v>
      </c>
      <c r="G1505" t="s">
        <v>4999</v>
      </c>
      <c r="H1505" s="2" t="s">
        <v>4844</v>
      </c>
      <c r="I1505" t="s">
        <v>416</v>
      </c>
      <c r="J1505" t="s">
        <v>6497</v>
      </c>
      <c r="L1505">
        <f>IFERROR(INDEX(所属情報!$E:$E,MATCH(男子登録情報!A1505,所属情報!$A:$A,0)),"")</f>
        <v>492430</v>
      </c>
      <c r="M1505" t="str">
        <f t="shared" si="69"/>
        <v>大屋鋪　燈矢 (2)</v>
      </c>
      <c r="N1505" t="str">
        <f t="shared" si="70"/>
        <v>ｵｵﾔｼｷ ﾄｳﾔ</v>
      </c>
      <c r="O1505" t="str">
        <f t="shared" si="71"/>
        <v>OYASHIKI Toya (07)</v>
      </c>
      <c r="P1505">
        <f>IFERROR(INDEX(リスト!$AE:$AE,MATCH($G1505,リスト!$AD:$AD,0)),"")</f>
        <v>36</v>
      </c>
      <c r="Q1505" t="str">
        <f>IFERROR(INDEX(リスト!$AH:$AH,MATCH($J1505,リスト!$AG:$AG,0)),"")</f>
        <v>JPN</v>
      </c>
      <c r="R1505" s="118" t="str">
        <f>IF($B1505="","",TEXT(RIGHT($E1505,6)*1000+COUNTIF($E$2:$E1505,$E1505),"000000000"))</f>
        <v>070224003</v>
      </c>
    </row>
    <row r="1506" spans="1:18" customFormat="1" x14ac:dyDescent="0.45">
      <c r="A1506" t="s">
        <v>548</v>
      </c>
      <c r="B1506">
        <v>1505</v>
      </c>
      <c r="C1506" t="s">
        <v>4178</v>
      </c>
      <c r="D1506" t="s">
        <v>4179</v>
      </c>
      <c r="E1506">
        <v>20060826</v>
      </c>
      <c r="F1506">
        <v>2</v>
      </c>
      <c r="G1506" t="s">
        <v>4976</v>
      </c>
      <c r="H1506" s="2" t="s">
        <v>79</v>
      </c>
      <c r="I1506" t="s">
        <v>4845</v>
      </c>
      <c r="J1506" t="s">
        <v>6497</v>
      </c>
      <c r="L1506">
        <f>IFERROR(INDEX(所属情報!$E:$E,MATCH(男子登録情報!A1506,所属情報!$A:$A,0)),"")</f>
        <v>492430</v>
      </c>
      <c r="M1506" t="str">
        <f t="shared" si="69"/>
        <v>小野　明育 (2)</v>
      </c>
      <c r="N1506" t="str">
        <f t="shared" si="70"/>
        <v>ｵﾉ ｱｽｸ</v>
      </c>
      <c r="O1506" t="str">
        <f t="shared" si="71"/>
        <v>ONO Asuku (06)</v>
      </c>
      <c r="P1506">
        <f>IFERROR(INDEX(リスト!$AE:$AE,MATCH($G1506,リスト!$AD:$AD,0)),"")</f>
        <v>27</v>
      </c>
      <c r="Q1506" t="str">
        <f>IFERROR(INDEX(リスト!$AH:$AH,MATCH($J1506,リスト!$AG:$AG,0)),"")</f>
        <v>JPN</v>
      </c>
      <c r="R1506" s="118" t="str">
        <f>IF($B1506="","",TEXT(RIGHT($E1506,6)*1000+COUNTIF($E$2:$E1506,$E1506),"000000000"))</f>
        <v>060826001</v>
      </c>
    </row>
    <row r="1507" spans="1:18" customFormat="1" x14ac:dyDescent="0.45">
      <c r="A1507" t="s">
        <v>548</v>
      </c>
      <c r="B1507">
        <v>1506</v>
      </c>
      <c r="C1507" t="s">
        <v>4180</v>
      </c>
      <c r="D1507" t="s">
        <v>4181</v>
      </c>
      <c r="E1507">
        <v>20070312</v>
      </c>
      <c r="F1507">
        <v>2</v>
      </c>
      <c r="G1507" t="s">
        <v>4975</v>
      </c>
      <c r="H1507" s="2" t="s">
        <v>4846</v>
      </c>
      <c r="I1507" t="s">
        <v>4847</v>
      </c>
      <c r="J1507" t="s">
        <v>6497</v>
      </c>
      <c r="L1507">
        <f>IFERROR(INDEX(所属情報!$E:$E,MATCH(男子登録情報!A1507,所属情報!$A:$A,0)),"")</f>
        <v>492430</v>
      </c>
      <c r="M1507" t="str">
        <f t="shared" si="69"/>
        <v>國友　勇旗 (2)</v>
      </c>
      <c r="N1507" t="str">
        <f t="shared" si="70"/>
        <v>ｸﾆﾄﾓ ｲｯｷ</v>
      </c>
      <c r="O1507" t="str">
        <f t="shared" si="71"/>
        <v>KUNITOMO Ikki (07)</v>
      </c>
      <c r="P1507">
        <f>IFERROR(INDEX(リスト!$AE:$AE,MATCH($G1507,リスト!$AD:$AD,0)),"")</f>
        <v>28</v>
      </c>
      <c r="Q1507" t="str">
        <f>IFERROR(INDEX(リスト!$AH:$AH,MATCH($J1507,リスト!$AG:$AG,0)),"")</f>
        <v>JPN</v>
      </c>
      <c r="R1507" s="118" t="str">
        <f>IF($B1507="","",TEXT(RIGHT($E1507,6)*1000+COUNTIF($E$2:$E1507,$E1507),"000000000"))</f>
        <v>070312001</v>
      </c>
    </row>
    <row r="1508" spans="1:18" customFormat="1" x14ac:dyDescent="0.45">
      <c r="A1508" t="s">
        <v>548</v>
      </c>
      <c r="B1508">
        <v>1507</v>
      </c>
      <c r="C1508" t="s">
        <v>5933</v>
      </c>
      <c r="D1508" t="s">
        <v>4182</v>
      </c>
      <c r="E1508">
        <v>20061112</v>
      </c>
      <c r="F1508">
        <v>2</v>
      </c>
      <c r="G1508" t="s">
        <v>4980</v>
      </c>
      <c r="H1508" s="2" t="s">
        <v>105</v>
      </c>
      <c r="I1508" t="s">
        <v>38</v>
      </c>
      <c r="J1508" t="s">
        <v>6497</v>
      </c>
      <c r="L1508">
        <f>IFERROR(INDEX(所属情報!$E:$E,MATCH(男子登録情報!A1508,所属情報!$A:$A,0)),"")</f>
        <v>492430</v>
      </c>
      <c r="M1508" t="str">
        <f t="shared" si="69"/>
        <v>斉藤　翼 (2)</v>
      </c>
      <c r="N1508" t="str">
        <f t="shared" si="70"/>
        <v>ｻｲﾄｳ ﾂﾊﾞｻ</v>
      </c>
      <c r="O1508" t="str">
        <f t="shared" si="71"/>
        <v>SAITO Tsubasa (06)</v>
      </c>
      <c r="P1508">
        <f>IFERROR(INDEX(リスト!$AE:$AE,MATCH($G1508,リスト!$AD:$AD,0)),"")</f>
        <v>33</v>
      </c>
      <c r="Q1508" t="str">
        <f>IFERROR(INDEX(リスト!$AH:$AH,MATCH($J1508,リスト!$AG:$AG,0)),"")</f>
        <v>JPN</v>
      </c>
      <c r="R1508" s="118" t="str">
        <f>IF($B1508="","",TEXT(RIGHT($E1508,6)*1000+COUNTIF($E$2:$E1508,$E1508),"000000000"))</f>
        <v>061112003</v>
      </c>
    </row>
    <row r="1509" spans="1:18" customFormat="1" x14ac:dyDescent="0.45">
      <c r="A1509" t="s">
        <v>548</v>
      </c>
      <c r="B1509">
        <v>1508</v>
      </c>
      <c r="C1509" t="s">
        <v>4183</v>
      </c>
      <c r="D1509" t="s">
        <v>4184</v>
      </c>
      <c r="E1509">
        <v>20060809</v>
      </c>
      <c r="F1509">
        <v>2</v>
      </c>
      <c r="G1509" t="s">
        <v>4975</v>
      </c>
      <c r="H1509" s="2" t="s">
        <v>59</v>
      </c>
      <c r="I1509" t="s">
        <v>71</v>
      </c>
      <c r="J1509" t="s">
        <v>6497</v>
      </c>
      <c r="L1509">
        <f>IFERROR(INDEX(所属情報!$E:$E,MATCH(男子登録情報!A1509,所属情報!$A:$A,0)),"")</f>
        <v>492430</v>
      </c>
      <c r="M1509" t="str">
        <f t="shared" si="69"/>
        <v>谷口　颯汰 (2)</v>
      </c>
      <c r="N1509" t="str">
        <f t="shared" si="70"/>
        <v>ﾀﾆｸﾞﾁ ｿｳﾀ</v>
      </c>
      <c r="O1509" t="str">
        <f t="shared" si="71"/>
        <v>TANIGUCHI Sota (06)</v>
      </c>
      <c r="P1509">
        <f>IFERROR(INDEX(リスト!$AE:$AE,MATCH($G1509,リスト!$AD:$AD,0)),"")</f>
        <v>28</v>
      </c>
      <c r="Q1509" t="str">
        <f>IFERROR(INDEX(リスト!$AH:$AH,MATCH($J1509,リスト!$AG:$AG,0)),"")</f>
        <v>JPN</v>
      </c>
      <c r="R1509" s="118" t="str">
        <f>IF($B1509="","",TEXT(RIGHT($E1509,6)*1000+COUNTIF($E$2:$E1509,$E1509),"000000000"))</f>
        <v>060809002</v>
      </c>
    </row>
    <row r="1510" spans="1:18" customFormat="1" x14ac:dyDescent="0.45">
      <c r="A1510" t="s">
        <v>548</v>
      </c>
      <c r="B1510">
        <v>1509</v>
      </c>
      <c r="C1510" t="s">
        <v>4185</v>
      </c>
      <c r="D1510" t="s">
        <v>4186</v>
      </c>
      <c r="E1510">
        <v>20070101</v>
      </c>
      <c r="F1510">
        <v>2</v>
      </c>
      <c r="G1510" t="s">
        <v>4975</v>
      </c>
      <c r="H1510" s="2" t="s">
        <v>4848</v>
      </c>
      <c r="I1510" t="s">
        <v>71</v>
      </c>
      <c r="J1510" t="s">
        <v>6497</v>
      </c>
      <c r="L1510">
        <f>IFERROR(INDEX(所属情報!$E:$E,MATCH(男子登録情報!A1510,所属情報!$A:$A,0)),"")</f>
        <v>492430</v>
      </c>
      <c r="M1510" t="str">
        <f t="shared" si="69"/>
        <v>津崎　颯大 (2)</v>
      </c>
      <c r="N1510" t="str">
        <f t="shared" si="70"/>
        <v>ﾂｻﾞｷ ｿｳﾀ</v>
      </c>
      <c r="O1510" t="str">
        <f t="shared" si="71"/>
        <v>TSUZAKI Sota (07)</v>
      </c>
      <c r="P1510">
        <f>IFERROR(INDEX(リスト!$AE:$AE,MATCH($G1510,リスト!$AD:$AD,0)),"")</f>
        <v>28</v>
      </c>
      <c r="Q1510" t="str">
        <f>IFERROR(INDEX(リスト!$AH:$AH,MATCH($J1510,リスト!$AG:$AG,0)),"")</f>
        <v>JPN</v>
      </c>
      <c r="R1510" s="118" t="str">
        <f>IF($B1510="","",TEXT(RIGHT($E1510,6)*1000+COUNTIF($E$2:$E1510,$E1510),"000000000"))</f>
        <v>070101002</v>
      </c>
    </row>
    <row r="1511" spans="1:18" customFormat="1" x14ac:dyDescent="0.45">
      <c r="A1511" t="s">
        <v>548</v>
      </c>
      <c r="B1511">
        <v>1510</v>
      </c>
      <c r="C1511" t="s">
        <v>4187</v>
      </c>
      <c r="D1511" t="s">
        <v>4188</v>
      </c>
      <c r="E1511">
        <v>20060729</v>
      </c>
      <c r="F1511">
        <v>2</v>
      </c>
      <c r="G1511" t="s">
        <v>4975</v>
      </c>
      <c r="H1511" s="2" t="s">
        <v>134</v>
      </c>
      <c r="I1511" t="s">
        <v>53</v>
      </c>
      <c r="J1511" t="s">
        <v>6497</v>
      </c>
      <c r="L1511">
        <f>IFERROR(INDEX(所属情報!$E:$E,MATCH(男子登録情報!A1511,所属情報!$A:$A,0)),"")</f>
        <v>492430</v>
      </c>
      <c r="M1511" t="str">
        <f t="shared" si="69"/>
        <v>中尾　香輝 (2)</v>
      </c>
      <c r="N1511" t="str">
        <f t="shared" si="70"/>
        <v>ﾅｶｵ ｺｳｷ</v>
      </c>
      <c r="O1511" t="str">
        <f t="shared" si="71"/>
        <v>NAKAO Koki (06)</v>
      </c>
      <c r="P1511">
        <f>IFERROR(INDEX(リスト!$AE:$AE,MATCH($G1511,リスト!$AD:$AD,0)),"")</f>
        <v>28</v>
      </c>
      <c r="Q1511" t="str">
        <f>IFERROR(INDEX(リスト!$AH:$AH,MATCH($J1511,リスト!$AG:$AG,0)),"")</f>
        <v>JPN</v>
      </c>
      <c r="R1511" s="118" t="str">
        <f>IF($B1511="","",TEXT(RIGHT($E1511,6)*1000+COUNTIF($E$2:$E1511,$E1511),"000000000"))</f>
        <v>060729001</v>
      </c>
    </row>
    <row r="1512" spans="1:18" customFormat="1" x14ac:dyDescent="0.45">
      <c r="A1512" t="s">
        <v>548</v>
      </c>
      <c r="B1512">
        <v>1511</v>
      </c>
      <c r="C1512" t="s">
        <v>4189</v>
      </c>
      <c r="D1512" t="s">
        <v>4190</v>
      </c>
      <c r="E1512">
        <v>20060712</v>
      </c>
      <c r="F1512">
        <v>2</v>
      </c>
      <c r="G1512" t="s">
        <v>4975</v>
      </c>
      <c r="H1512" s="2" t="s">
        <v>26</v>
      </c>
      <c r="I1512" t="s">
        <v>53</v>
      </c>
      <c r="J1512" t="s">
        <v>6497</v>
      </c>
      <c r="L1512">
        <f>IFERROR(INDEX(所属情報!$E:$E,MATCH(男子登録情報!A1512,所属情報!$A:$A,0)),"")</f>
        <v>492430</v>
      </c>
      <c r="M1512" t="str">
        <f t="shared" si="69"/>
        <v>藤本　虹輝 (2)</v>
      </c>
      <c r="N1512" t="str">
        <f t="shared" si="70"/>
        <v>ﾌｼﾞﾓﾄ ｺｳｷ</v>
      </c>
      <c r="O1512" t="str">
        <f t="shared" si="71"/>
        <v>FUJIMOTO Koki (06)</v>
      </c>
      <c r="P1512">
        <f>IFERROR(INDEX(リスト!$AE:$AE,MATCH($G1512,リスト!$AD:$AD,0)),"")</f>
        <v>28</v>
      </c>
      <c r="Q1512" t="str">
        <f>IFERROR(INDEX(リスト!$AH:$AH,MATCH($J1512,リスト!$AG:$AG,0)),"")</f>
        <v>JPN</v>
      </c>
      <c r="R1512" s="118" t="str">
        <f>IF($B1512="","",TEXT(RIGHT($E1512,6)*1000+COUNTIF($E$2:$E1512,$E1512),"000000000"))</f>
        <v>060712002</v>
      </c>
    </row>
    <row r="1513" spans="1:18" customFormat="1" x14ac:dyDescent="0.45">
      <c r="A1513" t="s">
        <v>548</v>
      </c>
      <c r="B1513">
        <v>1512</v>
      </c>
      <c r="C1513" t="s">
        <v>4191</v>
      </c>
      <c r="D1513" t="s">
        <v>4192</v>
      </c>
      <c r="E1513">
        <v>20060911</v>
      </c>
      <c r="F1513">
        <v>2</v>
      </c>
      <c r="G1513" t="s">
        <v>4975</v>
      </c>
      <c r="H1513" s="2" t="s">
        <v>26</v>
      </c>
      <c r="I1513" t="s">
        <v>104</v>
      </c>
      <c r="J1513" t="s">
        <v>6497</v>
      </c>
      <c r="L1513">
        <f>IFERROR(INDEX(所属情報!$E:$E,MATCH(男子登録情報!A1513,所属情報!$A:$A,0)),"")</f>
        <v>492430</v>
      </c>
      <c r="M1513" t="str">
        <f t="shared" si="69"/>
        <v>藤本　健吾 (2)</v>
      </c>
      <c r="N1513" t="str">
        <f t="shared" si="70"/>
        <v>ﾌｼﾞﾓﾄ ｹﾝｺﾞ</v>
      </c>
      <c r="O1513" t="str">
        <f t="shared" si="71"/>
        <v>FUJIMOTO Kengo (06)</v>
      </c>
      <c r="P1513">
        <f>IFERROR(INDEX(リスト!$AE:$AE,MATCH($G1513,リスト!$AD:$AD,0)),"")</f>
        <v>28</v>
      </c>
      <c r="Q1513" t="str">
        <f>IFERROR(INDEX(リスト!$AH:$AH,MATCH($J1513,リスト!$AG:$AG,0)),"")</f>
        <v>JPN</v>
      </c>
      <c r="R1513" s="118" t="str">
        <f>IF($B1513="","",TEXT(RIGHT($E1513,6)*1000+COUNTIF($E$2:$E1513,$E1513),"000000000"))</f>
        <v>060911002</v>
      </c>
    </row>
    <row r="1514" spans="1:18" customFormat="1" x14ac:dyDescent="0.45">
      <c r="A1514" t="s">
        <v>548</v>
      </c>
      <c r="B1514">
        <v>1513</v>
      </c>
      <c r="C1514" t="s">
        <v>4193</v>
      </c>
      <c r="D1514" t="s">
        <v>4194</v>
      </c>
      <c r="E1514">
        <v>20060512</v>
      </c>
      <c r="F1514">
        <v>2</v>
      </c>
      <c r="G1514" t="s">
        <v>4975</v>
      </c>
      <c r="H1514" s="2" t="s">
        <v>3104</v>
      </c>
      <c r="I1514" t="s">
        <v>367</v>
      </c>
      <c r="J1514" t="s">
        <v>6497</v>
      </c>
      <c r="L1514">
        <f>IFERROR(INDEX(所属情報!$E:$E,MATCH(男子登録情報!A1514,所属情報!$A:$A,0)),"")</f>
        <v>492430</v>
      </c>
      <c r="M1514" t="str">
        <f t="shared" si="69"/>
        <v>松浦　寛明 (2)</v>
      </c>
      <c r="N1514" t="str">
        <f t="shared" si="70"/>
        <v>ﾏﾂｳﾗ ﾋﾛｱｷ</v>
      </c>
      <c r="O1514" t="str">
        <f t="shared" si="71"/>
        <v>MATSUURA Hiroaki (06)</v>
      </c>
      <c r="P1514">
        <f>IFERROR(INDEX(リスト!$AE:$AE,MATCH($G1514,リスト!$AD:$AD,0)),"")</f>
        <v>28</v>
      </c>
      <c r="Q1514" t="str">
        <f>IFERROR(INDEX(リスト!$AH:$AH,MATCH($J1514,リスト!$AG:$AG,0)),"")</f>
        <v>JPN</v>
      </c>
      <c r="R1514" s="118" t="str">
        <f>IF($B1514="","",TEXT(RIGHT($E1514,6)*1000+COUNTIF($E$2:$E1514,$E1514),"000000000"))</f>
        <v>060512003</v>
      </c>
    </row>
    <row r="1515" spans="1:18" customFormat="1" x14ac:dyDescent="0.45">
      <c r="A1515" t="s">
        <v>548</v>
      </c>
      <c r="B1515">
        <v>1514</v>
      </c>
      <c r="C1515" t="s">
        <v>4195</v>
      </c>
      <c r="D1515" t="s">
        <v>4196</v>
      </c>
      <c r="E1515">
        <v>20061215</v>
      </c>
      <c r="F1515">
        <v>2</v>
      </c>
      <c r="G1515" t="s">
        <v>4975</v>
      </c>
      <c r="H1515" s="2" t="s">
        <v>172</v>
      </c>
      <c r="I1515" t="s">
        <v>97</v>
      </c>
      <c r="J1515" t="s">
        <v>6497</v>
      </c>
      <c r="L1515">
        <f>IFERROR(INDEX(所属情報!$E:$E,MATCH(男子登録情報!A1515,所属情報!$A:$A,0)),"")</f>
        <v>492430</v>
      </c>
      <c r="M1515" t="str">
        <f t="shared" si="69"/>
        <v>松山　瑠希 (2)</v>
      </c>
      <c r="N1515" t="str">
        <f t="shared" si="70"/>
        <v>ﾏﾂﾔﾏ ﾘｭｳｷ</v>
      </c>
      <c r="O1515" t="str">
        <f t="shared" si="71"/>
        <v>MATSUYAMA Ryuki (06)</v>
      </c>
      <c r="P1515">
        <f>IFERROR(INDEX(リスト!$AE:$AE,MATCH($G1515,リスト!$AD:$AD,0)),"")</f>
        <v>28</v>
      </c>
      <c r="Q1515" t="str">
        <f>IFERROR(INDEX(リスト!$AH:$AH,MATCH($J1515,リスト!$AG:$AG,0)),"")</f>
        <v>JPN</v>
      </c>
      <c r="R1515" s="118" t="str">
        <f>IF($B1515="","",TEXT(RIGHT($E1515,6)*1000+COUNTIF($E$2:$E1515,$E1515),"000000000"))</f>
        <v>061215003</v>
      </c>
    </row>
    <row r="1516" spans="1:18" customFormat="1" x14ac:dyDescent="0.45">
      <c r="A1516" t="s">
        <v>548</v>
      </c>
      <c r="B1516">
        <v>1515</v>
      </c>
      <c r="C1516" t="s">
        <v>5934</v>
      </c>
      <c r="D1516" t="s">
        <v>5935</v>
      </c>
      <c r="E1516">
        <v>20060506</v>
      </c>
      <c r="F1516">
        <v>2</v>
      </c>
      <c r="G1516" t="s">
        <v>4975</v>
      </c>
      <c r="H1516" s="2" t="s">
        <v>7195</v>
      </c>
      <c r="I1516" t="s">
        <v>407</v>
      </c>
      <c r="J1516" t="s">
        <v>6497</v>
      </c>
      <c r="L1516">
        <f>IFERROR(INDEX(所属情報!$E:$E,MATCH(男子登録情報!A1516,所属情報!$A:$A,0)),"")</f>
        <v>492430</v>
      </c>
      <c r="M1516" t="str">
        <f t="shared" si="69"/>
        <v>納庄　青空 (2)</v>
      </c>
      <c r="N1516" t="str">
        <f t="shared" si="70"/>
        <v>ﾉｳｼｮｳ ｿﾗ</v>
      </c>
      <c r="O1516" t="str">
        <f t="shared" si="71"/>
        <v>NOSHO Sora (06)</v>
      </c>
      <c r="P1516">
        <f>IFERROR(INDEX(リスト!$AE:$AE,MATCH($G1516,リスト!$AD:$AD,0)),"")</f>
        <v>28</v>
      </c>
      <c r="Q1516" t="str">
        <f>IFERROR(INDEX(リスト!$AH:$AH,MATCH($J1516,リスト!$AG:$AG,0)),"")</f>
        <v>JPN</v>
      </c>
      <c r="R1516" s="118" t="str">
        <f>IF($B1516="","",TEXT(RIGHT($E1516,6)*1000+COUNTIF($E$2:$E1516,$E1516),"000000000"))</f>
        <v>060506001</v>
      </c>
    </row>
    <row r="1517" spans="1:18" customFormat="1" x14ac:dyDescent="0.45">
      <c r="A1517" t="s">
        <v>548</v>
      </c>
      <c r="B1517">
        <v>1516</v>
      </c>
      <c r="C1517" t="s">
        <v>5936</v>
      </c>
      <c r="D1517" t="s">
        <v>5937</v>
      </c>
      <c r="E1517">
        <v>20061222</v>
      </c>
      <c r="F1517">
        <v>2</v>
      </c>
      <c r="G1517" t="s">
        <v>4983</v>
      </c>
      <c r="H1517" s="2" t="s">
        <v>149</v>
      </c>
      <c r="I1517" t="s">
        <v>287</v>
      </c>
      <c r="J1517" t="s">
        <v>6497</v>
      </c>
      <c r="L1517">
        <f>IFERROR(INDEX(所属情報!$E:$E,MATCH(男子登録情報!A1517,所属情報!$A:$A,0)),"")</f>
        <v>492430</v>
      </c>
      <c r="M1517" t="str">
        <f t="shared" si="69"/>
        <v>東　翔万 (2)</v>
      </c>
      <c r="N1517" t="str">
        <f t="shared" si="70"/>
        <v>ﾋｶﾞｼ ｼｮｳﾏ</v>
      </c>
      <c r="O1517" t="str">
        <f t="shared" si="71"/>
        <v>HIGASHI Shoma (06)</v>
      </c>
      <c r="P1517">
        <f>IFERROR(INDEX(リスト!$AE:$AE,MATCH($G1517,リスト!$AD:$AD,0)),"")</f>
        <v>23</v>
      </c>
      <c r="Q1517" t="str">
        <f>IFERROR(INDEX(リスト!$AH:$AH,MATCH($J1517,リスト!$AG:$AG,0)),"")</f>
        <v>JPN</v>
      </c>
      <c r="R1517" s="118" t="str">
        <f>IF($B1517="","",TEXT(RIGHT($E1517,6)*1000+COUNTIF($E$2:$E1517,$E1517),"000000000"))</f>
        <v>061222002</v>
      </c>
    </row>
    <row r="1518" spans="1:18" customFormat="1" x14ac:dyDescent="0.45">
      <c r="A1518" t="s">
        <v>548</v>
      </c>
      <c r="B1518">
        <v>1517</v>
      </c>
      <c r="C1518" t="s">
        <v>5938</v>
      </c>
      <c r="D1518" t="s">
        <v>5939</v>
      </c>
      <c r="E1518">
        <v>20060601</v>
      </c>
      <c r="F1518">
        <v>2</v>
      </c>
      <c r="G1518" t="s">
        <v>4975</v>
      </c>
      <c r="H1518" s="2" t="s">
        <v>503</v>
      </c>
      <c r="I1518" t="s">
        <v>653</v>
      </c>
      <c r="J1518" t="s">
        <v>6497</v>
      </c>
      <c r="L1518">
        <f>IFERROR(INDEX(所属情報!$E:$E,MATCH(男子登録情報!A1518,所属情報!$A:$A,0)),"")</f>
        <v>492430</v>
      </c>
      <c r="M1518" t="str">
        <f t="shared" si="69"/>
        <v>久保　慧斗 (2)</v>
      </c>
      <c r="N1518" t="str">
        <f t="shared" si="70"/>
        <v>ｸﾎﾞ ｹｲﾄ</v>
      </c>
      <c r="O1518" t="str">
        <f t="shared" si="71"/>
        <v>KUBO Keito (06)</v>
      </c>
      <c r="P1518">
        <f>IFERROR(INDEX(リスト!$AE:$AE,MATCH($G1518,リスト!$AD:$AD,0)),"")</f>
        <v>28</v>
      </c>
      <c r="Q1518" t="str">
        <f>IFERROR(INDEX(リスト!$AH:$AH,MATCH($J1518,リスト!$AG:$AG,0)),"")</f>
        <v>JPN</v>
      </c>
      <c r="R1518" s="118" t="str">
        <f>IF($B1518="","",TEXT(RIGHT($E1518,6)*1000+COUNTIF($E$2:$E1518,$E1518),"000000000"))</f>
        <v>060601002</v>
      </c>
    </row>
    <row r="1519" spans="1:18" customFormat="1" x14ac:dyDescent="0.45">
      <c r="A1519" t="s">
        <v>548</v>
      </c>
      <c r="B1519">
        <v>1518</v>
      </c>
      <c r="C1519" t="s">
        <v>5940</v>
      </c>
      <c r="D1519" t="s">
        <v>5941</v>
      </c>
      <c r="E1519">
        <v>20070118</v>
      </c>
      <c r="F1519">
        <v>2</v>
      </c>
      <c r="G1519" t="s">
        <v>4975</v>
      </c>
      <c r="H1519" s="2" t="s">
        <v>7196</v>
      </c>
      <c r="I1519" t="s">
        <v>7197</v>
      </c>
      <c r="J1519" t="s">
        <v>6497</v>
      </c>
      <c r="L1519">
        <f>IFERROR(INDEX(所属情報!$E:$E,MATCH(男子登録情報!A1519,所属情報!$A:$A,0)),"")</f>
        <v>492430</v>
      </c>
      <c r="M1519" t="str">
        <f t="shared" si="69"/>
        <v>玉田　純暉 (2)</v>
      </c>
      <c r="N1519" t="str">
        <f t="shared" si="70"/>
        <v>ﾀﾏﾀﾞ ｼﾞｭﾝｷ</v>
      </c>
      <c r="O1519" t="str">
        <f t="shared" si="71"/>
        <v>TAMADA Jyunki (07)</v>
      </c>
      <c r="P1519">
        <f>IFERROR(INDEX(リスト!$AE:$AE,MATCH($G1519,リスト!$AD:$AD,0)),"")</f>
        <v>28</v>
      </c>
      <c r="Q1519" t="str">
        <f>IFERROR(INDEX(リスト!$AH:$AH,MATCH($J1519,リスト!$AG:$AG,0)),"")</f>
        <v>JPN</v>
      </c>
      <c r="R1519" s="118" t="str">
        <f>IF($B1519="","",TEXT(RIGHT($E1519,6)*1000+COUNTIF($E$2:$E1519,$E1519),"000000000"))</f>
        <v>070118003</v>
      </c>
    </row>
    <row r="1520" spans="1:18" customFormat="1" x14ac:dyDescent="0.45">
      <c r="A1520" t="s">
        <v>548</v>
      </c>
      <c r="B1520">
        <v>1519</v>
      </c>
      <c r="C1520" t="s">
        <v>5942</v>
      </c>
      <c r="D1520" t="s">
        <v>5943</v>
      </c>
      <c r="E1520">
        <v>20060515</v>
      </c>
      <c r="F1520">
        <v>2</v>
      </c>
      <c r="G1520" t="s">
        <v>4975</v>
      </c>
      <c r="H1520" s="2" t="s">
        <v>86</v>
      </c>
      <c r="I1520" t="s">
        <v>3064</v>
      </c>
      <c r="J1520" t="s">
        <v>6497</v>
      </c>
      <c r="L1520">
        <f>IFERROR(INDEX(所属情報!$E:$E,MATCH(男子登録情報!A1520,所属情報!$A:$A,0)),"")</f>
        <v>492430</v>
      </c>
      <c r="M1520" t="str">
        <f t="shared" si="69"/>
        <v>前田　輝來 (2)</v>
      </c>
      <c r="N1520" t="str">
        <f t="shared" si="70"/>
        <v>ﾏｴﾀﾞ ｷﾗ</v>
      </c>
      <c r="O1520" t="str">
        <f t="shared" si="71"/>
        <v>MAEDA Kira (06)</v>
      </c>
      <c r="P1520">
        <f>IFERROR(INDEX(リスト!$AE:$AE,MATCH($G1520,リスト!$AD:$AD,0)),"")</f>
        <v>28</v>
      </c>
      <c r="Q1520" t="str">
        <f>IFERROR(INDEX(リスト!$AH:$AH,MATCH($J1520,リスト!$AG:$AG,0)),"")</f>
        <v>JPN</v>
      </c>
      <c r="R1520" s="118" t="str">
        <f>IF($B1520="","",TEXT(RIGHT($E1520,6)*1000+COUNTIF($E$2:$E1520,$E1520),"000000000"))</f>
        <v>060515001</v>
      </c>
    </row>
    <row r="1521" spans="1:18" customFormat="1" x14ac:dyDescent="0.45">
      <c r="A1521" t="s">
        <v>548</v>
      </c>
      <c r="B1521">
        <v>1520</v>
      </c>
      <c r="C1521" t="s">
        <v>5944</v>
      </c>
      <c r="D1521" t="s">
        <v>5945</v>
      </c>
      <c r="E1521">
        <v>20061019</v>
      </c>
      <c r="F1521">
        <v>2</v>
      </c>
      <c r="G1521" t="s">
        <v>4984</v>
      </c>
      <c r="H1521" s="2" t="s">
        <v>108</v>
      </c>
      <c r="I1521" t="s">
        <v>54</v>
      </c>
      <c r="J1521" t="s">
        <v>6497</v>
      </c>
      <c r="L1521">
        <f>IFERROR(INDEX(所属情報!$E:$E,MATCH(男子登録情報!A1521,所属情報!$A:$A,0)),"")</f>
        <v>492430</v>
      </c>
      <c r="M1521" t="str">
        <f t="shared" si="69"/>
        <v>安田　良 (2)</v>
      </c>
      <c r="N1521" t="str">
        <f t="shared" si="70"/>
        <v>ﾔｽﾀﾞ ﾘｮｳ</v>
      </c>
      <c r="O1521" t="str">
        <f t="shared" si="71"/>
        <v>YASUDA Ryo (06)</v>
      </c>
      <c r="P1521">
        <f>IFERROR(INDEX(リスト!$AE:$AE,MATCH($G1521,リスト!$AD:$AD,0)),"")</f>
        <v>49</v>
      </c>
      <c r="Q1521" t="str">
        <f>IFERROR(INDEX(リスト!$AH:$AH,MATCH($J1521,リスト!$AG:$AG,0)),"")</f>
        <v>JPN</v>
      </c>
      <c r="R1521" s="118" t="str">
        <f>IF($B1521="","",TEXT(RIGHT($E1521,6)*1000+COUNTIF($E$2:$E1521,$E1521),"000000000"))</f>
        <v>061019002</v>
      </c>
    </row>
    <row r="1522" spans="1:18" customFormat="1" x14ac:dyDescent="0.45">
      <c r="A1522" t="s">
        <v>548</v>
      </c>
      <c r="B1522">
        <v>1521</v>
      </c>
      <c r="C1522" t="s">
        <v>5946</v>
      </c>
      <c r="D1522" t="s">
        <v>5947</v>
      </c>
      <c r="E1522">
        <v>20070709</v>
      </c>
      <c r="F1522">
        <v>1</v>
      </c>
      <c r="G1522" t="s">
        <v>4975</v>
      </c>
      <c r="H1522" s="2" t="s">
        <v>26</v>
      </c>
      <c r="I1522" t="s">
        <v>446</v>
      </c>
      <c r="J1522" t="s">
        <v>6497</v>
      </c>
      <c r="L1522">
        <f>IFERROR(INDEX(所属情報!$E:$E,MATCH(男子登録情報!A1522,所属情報!$A:$A,0)),"")</f>
        <v>492430</v>
      </c>
      <c r="M1522" t="str">
        <f t="shared" si="69"/>
        <v>藤本　駿希 (1)</v>
      </c>
      <c r="N1522" t="str">
        <f t="shared" si="70"/>
        <v>ﾌｼﾞﾓﾄ ｼｭﾝｷ</v>
      </c>
      <c r="O1522" t="str">
        <f t="shared" si="71"/>
        <v>FUJIMOTO Shunki (07)</v>
      </c>
      <c r="P1522">
        <f>IFERROR(INDEX(リスト!$AE:$AE,MATCH($G1522,リスト!$AD:$AD,0)),"")</f>
        <v>28</v>
      </c>
      <c r="Q1522" t="str">
        <f>IFERROR(INDEX(リスト!$AH:$AH,MATCH($J1522,リスト!$AG:$AG,0)),"")</f>
        <v>JPN</v>
      </c>
      <c r="R1522" s="118" t="str">
        <f>IF($B1522="","",TEXT(RIGHT($E1522,6)*1000+COUNTIF($E$2:$E1522,$E1522),"000000000"))</f>
        <v>070709001</v>
      </c>
    </row>
    <row r="1523" spans="1:18" customFormat="1" x14ac:dyDescent="0.45">
      <c r="A1523" t="s">
        <v>548</v>
      </c>
      <c r="B1523">
        <v>1522</v>
      </c>
      <c r="C1523" t="s">
        <v>5948</v>
      </c>
      <c r="D1523" t="s">
        <v>5949</v>
      </c>
      <c r="E1523">
        <v>20080311</v>
      </c>
      <c r="F1523">
        <v>1</v>
      </c>
      <c r="G1523" t="s">
        <v>4980</v>
      </c>
      <c r="H1523" s="2" t="s">
        <v>395</v>
      </c>
      <c r="I1523" t="s">
        <v>256</v>
      </c>
      <c r="J1523" t="s">
        <v>6497</v>
      </c>
      <c r="L1523">
        <f>IFERROR(INDEX(所属情報!$E:$E,MATCH(男子登録情報!A1523,所属情報!$A:$A,0)),"")</f>
        <v>492430</v>
      </c>
      <c r="M1523" t="str">
        <f t="shared" si="69"/>
        <v>原　宗志 (1)</v>
      </c>
      <c r="N1523" t="str">
        <f t="shared" si="70"/>
        <v>ﾊﾗ ｿｳｼ</v>
      </c>
      <c r="O1523" t="str">
        <f t="shared" si="71"/>
        <v>HARA Soshi (08)</v>
      </c>
      <c r="P1523">
        <f>IFERROR(INDEX(リスト!$AE:$AE,MATCH($G1523,リスト!$AD:$AD,0)),"")</f>
        <v>33</v>
      </c>
      <c r="Q1523" t="str">
        <f>IFERROR(INDEX(リスト!$AH:$AH,MATCH($J1523,リスト!$AG:$AG,0)),"")</f>
        <v>JPN</v>
      </c>
      <c r="R1523" s="118" t="str">
        <f>IF($B1523="","",TEXT(RIGHT($E1523,6)*1000+COUNTIF($E$2:$E1523,$E1523),"000000000"))</f>
        <v>080311001</v>
      </c>
    </row>
    <row r="1524" spans="1:18" customFormat="1" x14ac:dyDescent="0.45">
      <c r="A1524" t="s">
        <v>548</v>
      </c>
      <c r="B1524">
        <v>1523</v>
      </c>
      <c r="C1524" t="s">
        <v>5950</v>
      </c>
      <c r="D1524" t="s">
        <v>5951</v>
      </c>
      <c r="E1524">
        <v>20080111</v>
      </c>
      <c r="F1524">
        <v>1</v>
      </c>
      <c r="G1524" t="s">
        <v>5923</v>
      </c>
      <c r="H1524" s="2" t="s">
        <v>331</v>
      </c>
      <c r="I1524" t="s">
        <v>344</v>
      </c>
      <c r="J1524" t="s">
        <v>6497</v>
      </c>
      <c r="L1524">
        <f>IFERROR(INDEX(所属情報!$E:$E,MATCH(男子登録情報!A1524,所属情報!$A:$A,0)),"")</f>
        <v>492430</v>
      </c>
      <c r="M1524" t="str">
        <f t="shared" si="69"/>
        <v>内田　裕人 (1)</v>
      </c>
      <c r="N1524" t="str">
        <f t="shared" si="70"/>
        <v>ｳﾁﾀﾞ ﾋﾛﾄ</v>
      </c>
      <c r="O1524" t="str">
        <f t="shared" si="71"/>
        <v>UCHIDA Hiroto (08)</v>
      </c>
      <c r="P1524">
        <f>IFERROR(INDEX(リスト!$AE:$AE,MATCH($G1524,リスト!$AD:$AD,0)),"")</f>
        <v>46</v>
      </c>
      <c r="Q1524" t="str">
        <f>IFERROR(INDEX(リスト!$AH:$AH,MATCH($J1524,リスト!$AG:$AG,0)),"")</f>
        <v>JPN</v>
      </c>
      <c r="R1524" s="118" t="str">
        <f>IF($B1524="","",TEXT(RIGHT($E1524,6)*1000+COUNTIF($E$2:$E1524,$E1524),"000000000"))</f>
        <v>080111002</v>
      </c>
    </row>
    <row r="1525" spans="1:18" customFormat="1" x14ac:dyDescent="0.45">
      <c r="A1525" t="s">
        <v>548</v>
      </c>
      <c r="B1525">
        <v>1524</v>
      </c>
      <c r="C1525" t="s">
        <v>5952</v>
      </c>
      <c r="D1525" t="s">
        <v>5953</v>
      </c>
      <c r="E1525">
        <v>20071103</v>
      </c>
      <c r="F1525">
        <v>1</v>
      </c>
      <c r="G1525" t="s">
        <v>4975</v>
      </c>
      <c r="H1525" s="2" t="s">
        <v>7198</v>
      </c>
      <c r="I1525" t="s">
        <v>47</v>
      </c>
      <c r="J1525" t="s">
        <v>6497</v>
      </c>
      <c r="L1525">
        <f>IFERROR(INDEX(所属情報!$E:$E,MATCH(男子登録情報!A1525,所属情報!$A:$A,0)),"")</f>
        <v>492430</v>
      </c>
      <c r="M1525" t="str">
        <f t="shared" si="69"/>
        <v>奥道　大地 (1)</v>
      </c>
      <c r="N1525" t="str">
        <f t="shared" si="70"/>
        <v>ｵｸﾐﾁ ﾀﾞｲﾁ</v>
      </c>
      <c r="O1525" t="str">
        <f t="shared" si="71"/>
        <v>OKUMICHI Daichi (07)</v>
      </c>
      <c r="P1525">
        <f>IFERROR(INDEX(リスト!$AE:$AE,MATCH($G1525,リスト!$AD:$AD,0)),"")</f>
        <v>28</v>
      </c>
      <c r="Q1525" t="str">
        <f>IFERROR(INDEX(リスト!$AH:$AH,MATCH($J1525,リスト!$AG:$AG,0)),"")</f>
        <v>JPN</v>
      </c>
      <c r="R1525" s="118" t="str">
        <f>IF($B1525="","",TEXT(RIGHT($E1525,6)*1000+COUNTIF($E$2:$E1525,$E1525),"000000000"))</f>
        <v>071103001</v>
      </c>
    </row>
    <row r="1526" spans="1:18" customFormat="1" x14ac:dyDescent="0.45">
      <c r="A1526" t="s">
        <v>548</v>
      </c>
      <c r="B1526">
        <v>1525</v>
      </c>
      <c r="C1526" t="s">
        <v>5954</v>
      </c>
      <c r="D1526" t="s">
        <v>5955</v>
      </c>
      <c r="E1526">
        <v>20071031</v>
      </c>
      <c r="F1526">
        <v>1</v>
      </c>
      <c r="G1526" t="s">
        <v>4975</v>
      </c>
      <c r="H1526" s="2" t="s">
        <v>7199</v>
      </c>
      <c r="I1526" t="s">
        <v>394</v>
      </c>
      <c r="J1526" t="s">
        <v>6497</v>
      </c>
      <c r="L1526">
        <f>IFERROR(INDEX(所属情報!$E:$E,MATCH(男子登録情報!A1526,所属情報!$A:$A,0)),"")</f>
        <v>492430</v>
      </c>
      <c r="M1526" t="str">
        <f t="shared" si="69"/>
        <v>大串　英貴 (1)</v>
      </c>
      <c r="N1526" t="str">
        <f t="shared" si="70"/>
        <v>ｵｵｸﾞｼ ﾋﾃﾞｷ</v>
      </c>
      <c r="O1526" t="str">
        <f t="shared" si="71"/>
        <v>OGUSHI Hideki (07)</v>
      </c>
      <c r="P1526">
        <f>IFERROR(INDEX(リスト!$AE:$AE,MATCH($G1526,リスト!$AD:$AD,0)),"")</f>
        <v>28</v>
      </c>
      <c r="Q1526" t="str">
        <f>IFERROR(INDEX(リスト!$AH:$AH,MATCH($J1526,リスト!$AG:$AG,0)),"")</f>
        <v>JPN</v>
      </c>
      <c r="R1526" s="118" t="str">
        <f>IF($B1526="","",TEXT(RIGHT($E1526,6)*1000+COUNTIF($E$2:$E1526,$E1526),"000000000"))</f>
        <v>071031001</v>
      </c>
    </row>
    <row r="1527" spans="1:18" customFormat="1" x14ac:dyDescent="0.45">
      <c r="A1527" t="s">
        <v>548</v>
      </c>
      <c r="B1527">
        <v>1526</v>
      </c>
      <c r="C1527" t="s">
        <v>5956</v>
      </c>
      <c r="D1527" t="s">
        <v>5957</v>
      </c>
      <c r="E1527">
        <v>20070420</v>
      </c>
      <c r="F1527">
        <v>1</v>
      </c>
      <c r="G1527" t="s">
        <v>4975</v>
      </c>
      <c r="H1527" s="2" t="s">
        <v>7200</v>
      </c>
      <c r="I1527" t="s">
        <v>54</v>
      </c>
      <c r="J1527" t="s">
        <v>6497</v>
      </c>
      <c r="L1527">
        <f>IFERROR(INDEX(所属情報!$E:$E,MATCH(男子登録情報!A1527,所属情報!$A:$A,0)),"")</f>
        <v>492430</v>
      </c>
      <c r="M1527" t="str">
        <f t="shared" si="69"/>
        <v>廣長　凌 (1)</v>
      </c>
      <c r="N1527" t="str">
        <f t="shared" si="70"/>
        <v>ﾋﾛﾅｶﾞ ﾘｮｳ</v>
      </c>
      <c r="O1527" t="str">
        <f t="shared" si="71"/>
        <v>HIRONAGA Ryo (07)</v>
      </c>
      <c r="P1527">
        <f>IFERROR(INDEX(リスト!$AE:$AE,MATCH($G1527,リスト!$AD:$AD,0)),"")</f>
        <v>28</v>
      </c>
      <c r="Q1527" t="str">
        <f>IFERROR(INDEX(リスト!$AH:$AH,MATCH($J1527,リスト!$AG:$AG,0)),"")</f>
        <v>JPN</v>
      </c>
      <c r="R1527" s="118" t="str">
        <f>IF($B1527="","",TEXT(RIGHT($E1527,6)*1000+COUNTIF($E$2:$E1527,$E1527),"000000000"))</f>
        <v>070420002</v>
      </c>
    </row>
    <row r="1528" spans="1:18" customFormat="1" x14ac:dyDescent="0.45">
      <c r="A1528" t="s">
        <v>548</v>
      </c>
      <c r="B1528">
        <v>1527</v>
      </c>
      <c r="C1528" t="s">
        <v>5958</v>
      </c>
      <c r="D1528" t="s">
        <v>5959</v>
      </c>
      <c r="E1528">
        <v>20070729</v>
      </c>
      <c r="F1528">
        <v>1</v>
      </c>
      <c r="G1528" t="s">
        <v>4976</v>
      </c>
      <c r="H1528" s="2" t="s">
        <v>26</v>
      </c>
      <c r="I1528" t="s">
        <v>773</v>
      </c>
      <c r="J1528" t="s">
        <v>6497</v>
      </c>
      <c r="L1528">
        <f>IFERROR(INDEX(所属情報!$E:$E,MATCH(男子登録情報!A1528,所属情報!$A:$A,0)),"")</f>
        <v>492430</v>
      </c>
      <c r="M1528" t="str">
        <f t="shared" si="69"/>
        <v>藤本　幹斗 (1)</v>
      </c>
      <c r="N1528" t="str">
        <f t="shared" si="70"/>
        <v>ﾌｼﾞﾓﾄ ﾐｷﾄ</v>
      </c>
      <c r="O1528" t="str">
        <f t="shared" si="71"/>
        <v>FUJIMOTO Mikito (07)</v>
      </c>
      <c r="P1528">
        <f>IFERROR(INDEX(リスト!$AE:$AE,MATCH($G1528,リスト!$AD:$AD,0)),"")</f>
        <v>27</v>
      </c>
      <c r="Q1528" t="str">
        <f>IFERROR(INDEX(リスト!$AH:$AH,MATCH($J1528,リスト!$AG:$AG,0)),"")</f>
        <v>JPN</v>
      </c>
      <c r="R1528" s="118" t="str">
        <f>IF($B1528="","",TEXT(RIGHT($E1528,6)*1000+COUNTIF($E$2:$E1528,$E1528),"000000000"))</f>
        <v>070729001</v>
      </c>
    </row>
    <row r="1529" spans="1:18" customFormat="1" x14ac:dyDescent="0.45">
      <c r="A1529" t="s">
        <v>548</v>
      </c>
      <c r="B1529">
        <v>1528</v>
      </c>
      <c r="C1529" t="s">
        <v>5960</v>
      </c>
      <c r="D1529" t="s">
        <v>5961</v>
      </c>
      <c r="E1529">
        <v>20071210</v>
      </c>
      <c r="F1529">
        <v>1</v>
      </c>
      <c r="G1529" t="s">
        <v>5202</v>
      </c>
      <c r="H1529" s="2" t="s">
        <v>221</v>
      </c>
      <c r="I1529" t="s">
        <v>201</v>
      </c>
      <c r="J1529" t="s">
        <v>6497</v>
      </c>
      <c r="L1529">
        <f>IFERROR(INDEX(所属情報!$E:$E,MATCH(男子登録情報!A1529,所属情報!$A:$A,0)),"")</f>
        <v>492430</v>
      </c>
      <c r="M1529" t="str">
        <f t="shared" si="69"/>
        <v>渡邉　陽斗 (1)</v>
      </c>
      <c r="N1529" t="str">
        <f t="shared" si="70"/>
        <v>ﾜﾀﾅﾍﾞ ﾊﾙﾄ</v>
      </c>
      <c r="O1529" t="str">
        <f t="shared" si="71"/>
        <v>WATANABE Haruto (07)</v>
      </c>
      <c r="P1529">
        <f>IFERROR(INDEX(リスト!$AE:$AE,MATCH($G1529,リスト!$AD:$AD,0)),"")</f>
        <v>31</v>
      </c>
      <c r="Q1529" t="str">
        <f>IFERROR(INDEX(リスト!$AH:$AH,MATCH($J1529,リスト!$AG:$AG,0)),"")</f>
        <v>JPN</v>
      </c>
      <c r="R1529" s="118" t="str">
        <f>IF($B1529="","",TEXT(RIGHT($E1529,6)*1000+COUNTIF($E$2:$E1529,$E1529),"000000000"))</f>
        <v>071210001</v>
      </c>
    </row>
    <row r="1530" spans="1:18" customFormat="1" x14ac:dyDescent="0.45">
      <c r="A1530" t="s">
        <v>548</v>
      </c>
      <c r="B1530">
        <v>1529</v>
      </c>
      <c r="C1530" t="s">
        <v>5962</v>
      </c>
      <c r="D1530" t="s">
        <v>5963</v>
      </c>
      <c r="E1530">
        <v>20071028</v>
      </c>
      <c r="F1530">
        <v>1</v>
      </c>
      <c r="G1530" t="s">
        <v>5031</v>
      </c>
      <c r="H1530" s="2" t="s">
        <v>312</v>
      </c>
      <c r="I1530" t="s">
        <v>306</v>
      </c>
      <c r="J1530" t="s">
        <v>6497</v>
      </c>
      <c r="L1530">
        <f>IFERROR(INDEX(所属情報!$E:$E,MATCH(男子登録情報!A1530,所属情報!$A:$A,0)),"")</f>
        <v>492430</v>
      </c>
      <c r="M1530" t="str">
        <f t="shared" si="69"/>
        <v>三木　太雅 (1)</v>
      </c>
      <c r="N1530" t="str">
        <f t="shared" si="70"/>
        <v>ﾐｷ ﾀｲｶﾞ</v>
      </c>
      <c r="O1530" t="str">
        <f t="shared" si="71"/>
        <v>MIKI Taiga (07)</v>
      </c>
      <c r="P1530">
        <f>IFERROR(INDEX(リスト!$AE:$AE,MATCH($G1530,リスト!$AD:$AD,0)),"")</f>
        <v>37</v>
      </c>
      <c r="Q1530" t="str">
        <f>IFERROR(INDEX(リスト!$AH:$AH,MATCH($J1530,リスト!$AG:$AG,0)),"")</f>
        <v>JPN</v>
      </c>
      <c r="R1530" s="118" t="str">
        <f>IF($B1530="","",TEXT(RIGHT($E1530,6)*1000+COUNTIF($E$2:$E1530,$E1530),"000000000"))</f>
        <v>071028001</v>
      </c>
    </row>
    <row r="1531" spans="1:18" customFormat="1" x14ac:dyDescent="0.45">
      <c r="A1531" t="s">
        <v>548</v>
      </c>
      <c r="B1531">
        <v>1530</v>
      </c>
      <c r="C1531" t="s">
        <v>5964</v>
      </c>
      <c r="D1531" t="s">
        <v>1502</v>
      </c>
      <c r="E1531">
        <v>20070829</v>
      </c>
      <c r="F1531">
        <v>1</v>
      </c>
      <c r="G1531" t="s">
        <v>4975</v>
      </c>
      <c r="H1531" s="2" t="s">
        <v>52</v>
      </c>
      <c r="I1531" t="s">
        <v>122</v>
      </c>
      <c r="J1531" t="s">
        <v>6497</v>
      </c>
      <c r="L1531">
        <f>IFERROR(INDEX(所属情報!$E:$E,MATCH(男子登録情報!A1531,所属情報!$A:$A,0)),"")</f>
        <v>492430</v>
      </c>
      <c r="M1531" t="str">
        <f t="shared" si="69"/>
        <v>伊東　祐真 (1)</v>
      </c>
      <c r="N1531" t="str">
        <f t="shared" si="70"/>
        <v>ｲﾄｳ ﾕｳﾏ</v>
      </c>
      <c r="O1531" t="str">
        <f t="shared" si="71"/>
        <v>ITO Yuma (07)</v>
      </c>
      <c r="P1531">
        <f>IFERROR(INDEX(リスト!$AE:$AE,MATCH($G1531,リスト!$AD:$AD,0)),"")</f>
        <v>28</v>
      </c>
      <c r="Q1531" t="str">
        <f>IFERROR(INDEX(リスト!$AH:$AH,MATCH($J1531,リスト!$AG:$AG,0)),"")</f>
        <v>JPN</v>
      </c>
      <c r="R1531" s="118" t="str">
        <f>IF($B1531="","",TEXT(RIGHT($E1531,6)*1000+COUNTIF($E$2:$E1531,$E1531),"000000000"))</f>
        <v>070829001</v>
      </c>
    </row>
    <row r="1532" spans="1:18" customFormat="1" x14ac:dyDescent="0.45">
      <c r="A1532" t="s">
        <v>1790</v>
      </c>
      <c r="B1532">
        <v>1531</v>
      </c>
      <c r="C1532" t="s">
        <v>516</v>
      </c>
      <c r="D1532" t="s">
        <v>517</v>
      </c>
      <c r="E1532">
        <v>19991101</v>
      </c>
      <c r="F1532" t="s">
        <v>4583</v>
      </c>
      <c r="G1532" t="s">
        <v>4976</v>
      </c>
      <c r="H1532" s="2" t="s">
        <v>411</v>
      </c>
      <c r="I1532" t="s">
        <v>87</v>
      </c>
      <c r="J1532" t="s">
        <v>6497</v>
      </c>
      <c r="L1532">
        <f>IFERROR(INDEX(所属情報!$E:$E,MATCH(男子登録情報!A1532,所属情報!$A:$A,0)),"")</f>
        <v>501018</v>
      </c>
      <c r="M1532" t="str">
        <f t="shared" si="69"/>
        <v>坂口　智樹 (D3)</v>
      </c>
      <c r="N1532" t="str">
        <f t="shared" si="70"/>
        <v>ｻｶｸﾞﾁ ﾄﾓｷ</v>
      </c>
      <c r="O1532" t="str">
        <f t="shared" si="71"/>
        <v>SAKAGUCHI Tomoki (99)</v>
      </c>
      <c r="P1532">
        <f>IFERROR(INDEX(リスト!$AE:$AE,MATCH($G1532,リスト!$AD:$AD,0)),"")</f>
        <v>27</v>
      </c>
      <c r="Q1532" t="str">
        <f>IFERROR(INDEX(リスト!$AH:$AH,MATCH($J1532,リスト!$AG:$AG,0)),"")</f>
        <v>JPN</v>
      </c>
      <c r="R1532" s="118" t="str">
        <f>IF($B1532="","",TEXT(RIGHT($E1532,6)*1000+COUNTIF($E$2:$E1532,$E1532),"000000000"))</f>
        <v>991101001</v>
      </c>
    </row>
    <row r="1533" spans="1:18" customFormat="1" x14ac:dyDescent="0.45">
      <c r="A1533" t="s">
        <v>1790</v>
      </c>
      <c r="B1533">
        <v>1532</v>
      </c>
      <c r="C1533" t="s">
        <v>1791</v>
      </c>
      <c r="D1533" t="s">
        <v>1792</v>
      </c>
      <c r="E1533">
        <v>20021128</v>
      </c>
      <c r="F1533" t="s">
        <v>381</v>
      </c>
      <c r="G1533" t="s">
        <v>4976</v>
      </c>
      <c r="H1533" s="2" t="s">
        <v>1793</v>
      </c>
      <c r="I1533" t="s">
        <v>344</v>
      </c>
      <c r="J1533" t="s">
        <v>6497</v>
      </c>
      <c r="L1533">
        <f>IFERROR(INDEX(所属情報!$E:$E,MATCH(男子登録情報!A1533,所属情報!$A:$A,0)),"")</f>
        <v>501018</v>
      </c>
      <c r="M1533" t="str">
        <f t="shared" si="69"/>
        <v>瀬川　大翔 (M2)</v>
      </c>
      <c r="N1533" t="str">
        <f t="shared" si="70"/>
        <v>ｾｶﾞﾜ ﾋﾛﾄ</v>
      </c>
      <c r="O1533" t="str">
        <f t="shared" si="71"/>
        <v>SEGAWA Hiroto (02)</v>
      </c>
      <c r="P1533">
        <f>IFERROR(INDEX(リスト!$AE:$AE,MATCH($G1533,リスト!$AD:$AD,0)),"")</f>
        <v>27</v>
      </c>
      <c r="Q1533" t="str">
        <f>IFERROR(INDEX(リスト!$AH:$AH,MATCH($J1533,リスト!$AG:$AG,0)),"")</f>
        <v>JPN</v>
      </c>
      <c r="R1533" s="118" t="str">
        <f>IF($B1533="","",TEXT(RIGHT($E1533,6)*1000+COUNTIF($E$2:$E1533,$E1533),"000000000"))</f>
        <v>021128001</v>
      </c>
    </row>
    <row r="1534" spans="1:18" customFormat="1" x14ac:dyDescent="0.45">
      <c r="A1534" t="s">
        <v>1790</v>
      </c>
      <c r="B1534">
        <v>1533</v>
      </c>
      <c r="C1534" t="s">
        <v>1794</v>
      </c>
      <c r="D1534" t="s">
        <v>1795</v>
      </c>
      <c r="E1534">
        <v>20040315</v>
      </c>
      <c r="F1534">
        <v>5</v>
      </c>
      <c r="G1534" t="s">
        <v>4976</v>
      </c>
      <c r="H1534" s="2" t="s">
        <v>1796</v>
      </c>
      <c r="I1534" t="s">
        <v>101</v>
      </c>
      <c r="J1534" t="s">
        <v>6497</v>
      </c>
      <c r="L1534">
        <f>IFERROR(INDEX(所属情報!$E:$E,MATCH(男子登録情報!A1534,所属情報!$A:$A,0)),"")</f>
        <v>501018</v>
      </c>
      <c r="M1534" t="str">
        <f t="shared" si="69"/>
        <v>神髙　達也 (5)</v>
      </c>
      <c r="N1534" t="str">
        <f t="shared" si="70"/>
        <v>ｶﾝﾀﾞｶ ﾀﾂﾔ</v>
      </c>
      <c r="O1534" t="str">
        <f t="shared" si="71"/>
        <v>KANDAKA Tatsuya (04)</v>
      </c>
      <c r="P1534">
        <f>IFERROR(INDEX(リスト!$AE:$AE,MATCH($G1534,リスト!$AD:$AD,0)),"")</f>
        <v>27</v>
      </c>
      <c r="Q1534" t="str">
        <f>IFERROR(INDEX(リスト!$AH:$AH,MATCH($J1534,リスト!$AG:$AG,0)),"")</f>
        <v>JPN</v>
      </c>
      <c r="R1534" s="118" t="str">
        <f>IF($B1534="","",TEXT(RIGHT($E1534,6)*1000+COUNTIF($E$2:$E1534,$E1534),"000000000"))</f>
        <v>040315001</v>
      </c>
    </row>
    <row r="1535" spans="1:18" customFormat="1" x14ac:dyDescent="0.45">
      <c r="A1535" t="s">
        <v>1790</v>
      </c>
      <c r="B1535">
        <v>1534</v>
      </c>
      <c r="C1535" t="s">
        <v>1797</v>
      </c>
      <c r="D1535" t="s">
        <v>671</v>
      </c>
      <c r="E1535">
        <v>20030818</v>
      </c>
      <c r="F1535" t="s">
        <v>140</v>
      </c>
      <c r="G1535" t="s">
        <v>5031</v>
      </c>
      <c r="H1535" s="2" t="s">
        <v>100</v>
      </c>
      <c r="I1535" t="s">
        <v>136</v>
      </c>
      <c r="J1535" t="s">
        <v>6497</v>
      </c>
      <c r="L1535">
        <f>IFERROR(INDEX(所属情報!$E:$E,MATCH(男子登録情報!A1535,所属情報!$A:$A,0)),"")</f>
        <v>501018</v>
      </c>
      <c r="M1535" t="str">
        <f t="shared" si="69"/>
        <v>田中　湧晟 (M1)</v>
      </c>
      <c r="N1535" t="str">
        <f t="shared" si="70"/>
        <v>ﾀﾅｶ ﾕｳｾｲ</v>
      </c>
      <c r="O1535" t="str">
        <f t="shared" si="71"/>
        <v>TANAKA Yusei (03)</v>
      </c>
      <c r="P1535">
        <f>IFERROR(INDEX(リスト!$AE:$AE,MATCH($G1535,リスト!$AD:$AD,0)),"")</f>
        <v>37</v>
      </c>
      <c r="Q1535" t="str">
        <f>IFERROR(INDEX(リスト!$AH:$AH,MATCH($J1535,リスト!$AG:$AG,0)),"")</f>
        <v>JPN</v>
      </c>
      <c r="R1535" s="118" t="str">
        <f>IF($B1535="","",TEXT(RIGHT($E1535,6)*1000+COUNTIF($E$2:$E1535,$E1535),"000000000"))</f>
        <v>030818001</v>
      </c>
    </row>
    <row r="1536" spans="1:18" customFormat="1" x14ac:dyDescent="0.45">
      <c r="A1536" t="s">
        <v>1790</v>
      </c>
      <c r="B1536">
        <v>1535</v>
      </c>
      <c r="C1536" t="s">
        <v>1798</v>
      </c>
      <c r="D1536" t="s">
        <v>1799</v>
      </c>
      <c r="E1536">
        <v>20020810</v>
      </c>
      <c r="F1536">
        <v>4</v>
      </c>
      <c r="G1536" t="s">
        <v>4976</v>
      </c>
      <c r="H1536" s="2" t="s">
        <v>1800</v>
      </c>
      <c r="I1536" t="s">
        <v>36</v>
      </c>
      <c r="J1536" t="s">
        <v>6497</v>
      </c>
      <c r="L1536">
        <f>IFERROR(INDEX(所属情報!$E:$E,MATCH(男子登録情報!A1536,所属情報!$A:$A,0)),"")</f>
        <v>501018</v>
      </c>
      <c r="M1536" t="str">
        <f t="shared" si="69"/>
        <v>千草　開 (4)</v>
      </c>
      <c r="N1536" t="str">
        <f t="shared" si="70"/>
        <v>ﾁｸﾞｻ ﾊﾙｷ</v>
      </c>
      <c r="O1536" t="str">
        <f t="shared" si="71"/>
        <v>CHIGUSA Haruki (02)</v>
      </c>
      <c r="P1536">
        <f>IFERROR(INDEX(リスト!$AE:$AE,MATCH($G1536,リスト!$AD:$AD,0)),"")</f>
        <v>27</v>
      </c>
      <c r="Q1536" t="str">
        <f>IFERROR(INDEX(リスト!$AH:$AH,MATCH($J1536,リスト!$AG:$AG,0)),"")</f>
        <v>JPN</v>
      </c>
      <c r="R1536" s="118" t="str">
        <f>IF($B1536="","",TEXT(RIGHT($E1536,6)*1000+COUNTIF($E$2:$E1536,$E1536),"000000000"))</f>
        <v>020810001</v>
      </c>
    </row>
    <row r="1537" spans="1:18" customFormat="1" x14ac:dyDescent="0.45">
      <c r="A1537" t="s">
        <v>1790</v>
      </c>
      <c r="B1537">
        <v>1536</v>
      </c>
      <c r="C1537" t="s">
        <v>1801</v>
      </c>
      <c r="D1537" t="s">
        <v>1802</v>
      </c>
      <c r="E1537">
        <v>20040226</v>
      </c>
      <c r="F1537" t="s">
        <v>140</v>
      </c>
      <c r="G1537" t="s">
        <v>4975</v>
      </c>
      <c r="H1537" s="2" t="s">
        <v>26</v>
      </c>
      <c r="I1537" t="s">
        <v>36</v>
      </c>
      <c r="J1537" t="s">
        <v>6497</v>
      </c>
      <c r="L1537">
        <f>IFERROR(INDEX(所属情報!$E:$E,MATCH(男子登録情報!A1537,所属情報!$A:$A,0)),"")</f>
        <v>501018</v>
      </c>
      <c r="M1537" t="str">
        <f t="shared" si="69"/>
        <v>藤本　陽紀 (M1)</v>
      </c>
      <c r="N1537" t="str">
        <f t="shared" si="70"/>
        <v>ﾌｼﾞﾓﾄ ﾊﾙｷ</v>
      </c>
      <c r="O1537" t="str">
        <f t="shared" si="71"/>
        <v>FUJIMOTO Haruki (04)</v>
      </c>
      <c r="P1537">
        <f>IFERROR(INDEX(リスト!$AE:$AE,MATCH($G1537,リスト!$AD:$AD,0)),"")</f>
        <v>28</v>
      </c>
      <c r="Q1537" t="str">
        <f>IFERROR(INDEX(リスト!$AH:$AH,MATCH($J1537,リスト!$AG:$AG,0)),"")</f>
        <v>JPN</v>
      </c>
      <c r="R1537" s="118" t="str">
        <f>IF($B1537="","",TEXT(RIGHT($E1537,6)*1000+COUNTIF($E$2:$E1537,$E1537),"000000000"))</f>
        <v>040226001</v>
      </c>
    </row>
    <row r="1538" spans="1:18" customFormat="1" x14ac:dyDescent="0.45">
      <c r="A1538" t="s">
        <v>1790</v>
      </c>
      <c r="B1538">
        <v>1537</v>
      </c>
      <c r="C1538" t="s">
        <v>1803</v>
      </c>
      <c r="D1538" t="s">
        <v>1804</v>
      </c>
      <c r="E1538">
        <v>20040218</v>
      </c>
      <c r="F1538">
        <v>4</v>
      </c>
      <c r="G1538" t="s">
        <v>4976</v>
      </c>
      <c r="H1538" s="2" t="s">
        <v>151</v>
      </c>
      <c r="I1538" t="s">
        <v>1805</v>
      </c>
      <c r="J1538" t="s">
        <v>6497</v>
      </c>
      <c r="L1538">
        <f>IFERROR(INDEX(所属情報!$E:$E,MATCH(男子登録情報!A1538,所属情報!$A:$A,0)),"")</f>
        <v>501018</v>
      </c>
      <c r="M1538" t="str">
        <f t="shared" si="69"/>
        <v>吉田　直剛 (4)</v>
      </c>
      <c r="N1538" t="str">
        <f t="shared" si="70"/>
        <v>ﾖｼﾀﾞ ﾅｵﾀｹ</v>
      </c>
      <c r="O1538" t="str">
        <f t="shared" si="71"/>
        <v>YOSHIDA Naotake (04)</v>
      </c>
      <c r="P1538">
        <f>IFERROR(INDEX(リスト!$AE:$AE,MATCH($G1538,リスト!$AD:$AD,0)),"")</f>
        <v>27</v>
      </c>
      <c r="Q1538" t="str">
        <f>IFERROR(INDEX(リスト!$AH:$AH,MATCH($J1538,リスト!$AG:$AG,0)),"")</f>
        <v>JPN</v>
      </c>
      <c r="R1538" s="118" t="str">
        <f>IF($B1538="","",TEXT(RIGHT($E1538,6)*1000+COUNTIF($E$2:$E1538,$E1538),"000000000"))</f>
        <v>040218001</v>
      </c>
    </row>
    <row r="1539" spans="1:18" customFormat="1" x14ac:dyDescent="0.45">
      <c r="A1539" t="s">
        <v>1790</v>
      </c>
      <c r="B1539">
        <v>1538</v>
      </c>
      <c r="C1539" t="s">
        <v>1806</v>
      </c>
      <c r="D1539" t="s">
        <v>1807</v>
      </c>
      <c r="E1539">
        <v>20030719</v>
      </c>
      <c r="F1539" t="s">
        <v>140</v>
      </c>
      <c r="G1539" t="s">
        <v>4976</v>
      </c>
      <c r="H1539" s="2" t="s">
        <v>668</v>
      </c>
      <c r="I1539" t="s">
        <v>1808</v>
      </c>
      <c r="J1539" t="s">
        <v>6497</v>
      </c>
      <c r="L1539">
        <f>IFERROR(INDEX(所属情報!$E:$E,MATCH(男子登録情報!A1539,所属情報!$A:$A,0)),"")</f>
        <v>501018</v>
      </c>
      <c r="M1539" t="str">
        <f t="shared" ref="M1539:M1602" si="72">$C1539&amp;" "&amp;"("&amp;$F1539&amp;")"</f>
        <v>北川　勝久 (M1)</v>
      </c>
      <c r="N1539" t="str">
        <f t="shared" ref="N1539:N1602" si="73">$D1539</f>
        <v>ｷﾀｶﾞﾜ ｶﾂﾋｻ</v>
      </c>
      <c r="O1539" t="str">
        <f t="shared" ref="O1539:O1602" si="74">$H1539&amp;" "&amp;$I1539&amp;" "&amp;"("&amp;MID($E1539,3,2)&amp;")"</f>
        <v>KITAGAWA Katsuhisa (03)</v>
      </c>
      <c r="P1539">
        <f>IFERROR(INDEX(リスト!$AE:$AE,MATCH($G1539,リスト!$AD:$AD,0)),"")</f>
        <v>27</v>
      </c>
      <c r="Q1539" t="str">
        <f>IFERROR(INDEX(リスト!$AH:$AH,MATCH($J1539,リスト!$AG:$AG,0)),"")</f>
        <v>JPN</v>
      </c>
      <c r="R1539" s="118" t="str">
        <f>IF($B1539="","",TEXT(RIGHT($E1539,6)*1000+COUNTIF($E$2:$E1539,$E1539),"000000000"))</f>
        <v>030719001</v>
      </c>
    </row>
    <row r="1540" spans="1:18" customFormat="1" x14ac:dyDescent="0.45">
      <c r="A1540" t="s">
        <v>1790</v>
      </c>
      <c r="B1540">
        <v>1539</v>
      </c>
      <c r="C1540" t="s">
        <v>1809</v>
      </c>
      <c r="D1540" t="s">
        <v>1810</v>
      </c>
      <c r="E1540">
        <v>20030912</v>
      </c>
      <c r="F1540">
        <v>4</v>
      </c>
      <c r="G1540" t="s">
        <v>4976</v>
      </c>
      <c r="H1540" s="2" t="s">
        <v>608</v>
      </c>
      <c r="I1540" t="s">
        <v>185</v>
      </c>
      <c r="J1540" t="s">
        <v>6497</v>
      </c>
      <c r="L1540">
        <f>IFERROR(INDEX(所属情報!$E:$E,MATCH(男子登録情報!A1540,所属情報!$A:$A,0)),"")</f>
        <v>501018</v>
      </c>
      <c r="M1540" t="str">
        <f t="shared" si="72"/>
        <v>米澤　晴惟 (4)</v>
      </c>
      <c r="N1540" t="str">
        <f t="shared" si="73"/>
        <v>ﾖﾈｻﾞﾜ ﾊﾙﾉﾌﾞ</v>
      </c>
      <c r="O1540" t="str">
        <f t="shared" si="74"/>
        <v>YONEZAWA Harunobu (03)</v>
      </c>
      <c r="P1540">
        <f>IFERROR(INDEX(リスト!$AE:$AE,MATCH($G1540,リスト!$AD:$AD,0)),"")</f>
        <v>27</v>
      </c>
      <c r="Q1540" t="str">
        <f>IFERROR(INDEX(リスト!$AH:$AH,MATCH($J1540,リスト!$AG:$AG,0)),"")</f>
        <v>JPN</v>
      </c>
      <c r="R1540" s="118" t="str">
        <f>IF($B1540="","",TEXT(RIGHT($E1540,6)*1000+COUNTIF($E$2:$E1540,$E1540),"000000000"))</f>
        <v>030912002</v>
      </c>
    </row>
    <row r="1541" spans="1:18" customFormat="1" x14ac:dyDescent="0.45">
      <c r="A1541" t="s">
        <v>1790</v>
      </c>
      <c r="B1541">
        <v>1540</v>
      </c>
      <c r="C1541" t="s">
        <v>1811</v>
      </c>
      <c r="D1541" t="s">
        <v>1812</v>
      </c>
      <c r="E1541">
        <v>20030127</v>
      </c>
      <c r="F1541" t="s">
        <v>140</v>
      </c>
      <c r="G1541" t="s">
        <v>4976</v>
      </c>
      <c r="H1541" s="2" t="s">
        <v>1700</v>
      </c>
      <c r="I1541" t="s">
        <v>451</v>
      </c>
      <c r="J1541" t="s">
        <v>6497</v>
      </c>
      <c r="L1541">
        <f>IFERROR(INDEX(所属情報!$E:$E,MATCH(男子登録情報!A1541,所属情報!$A:$A,0)),"")</f>
        <v>501018</v>
      </c>
      <c r="M1541" t="str">
        <f t="shared" si="72"/>
        <v>大藪　敬二郎 (M1)</v>
      </c>
      <c r="N1541" t="str">
        <f t="shared" si="73"/>
        <v>ｵｵﾔﾌﾞ ｹｲｼﾞﾛｳ</v>
      </c>
      <c r="O1541" t="str">
        <f t="shared" si="74"/>
        <v>OYABU Keijiro (03)</v>
      </c>
      <c r="P1541">
        <f>IFERROR(INDEX(リスト!$AE:$AE,MATCH($G1541,リスト!$AD:$AD,0)),"")</f>
        <v>27</v>
      </c>
      <c r="Q1541" t="str">
        <f>IFERROR(INDEX(リスト!$AH:$AH,MATCH($J1541,リスト!$AG:$AG,0)),"")</f>
        <v>JPN</v>
      </c>
      <c r="R1541" s="118" t="str">
        <f>IF($B1541="","",TEXT(RIGHT($E1541,6)*1000+COUNTIF($E$2:$E1541,$E1541),"000000000"))</f>
        <v>030127001</v>
      </c>
    </row>
    <row r="1542" spans="1:18" customFormat="1" x14ac:dyDescent="0.45">
      <c r="A1542" t="s">
        <v>1790</v>
      </c>
      <c r="B1542">
        <v>1541</v>
      </c>
      <c r="C1542" t="s">
        <v>2615</v>
      </c>
      <c r="D1542" t="s">
        <v>2616</v>
      </c>
      <c r="E1542">
        <v>20040416</v>
      </c>
      <c r="F1542">
        <v>4</v>
      </c>
      <c r="G1542" t="s">
        <v>4983</v>
      </c>
      <c r="H1542" s="2" t="s">
        <v>79</v>
      </c>
      <c r="I1542" t="s">
        <v>144</v>
      </c>
      <c r="J1542" t="s">
        <v>6497</v>
      </c>
      <c r="L1542">
        <f>IFERROR(INDEX(所属情報!$E:$E,MATCH(男子登録情報!A1542,所属情報!$A:$A,0)),"")</f>
        <v>501018</v>
      </c>
      <c r="M1542" t="str">
        <f t="shared" si="72"/>
        <v>小野　悠太 (4)</v>
      </c>
      <c r="N1542" t="str">
        <f t="shared" si="73"/>
        <v>ｵﾉ ﾕｳﾀ</v>
      </c>
      <c r="O1542" t="str">
        <f t="shared" si="74"/>
        <v>ONO Yuta (04)</v>
      </c>
      <c r="P1542">
        <f>IFERROR(INDEX(リスト!$AE:$AE,MATCH($G1542,リスト!$AD:$AD,0)),"")</f>
        <v>23</v>
      </c>
      <c r="Q1542" t="str">
        <f>IFERROR(INDEX(リスト!$AH:$AH,MATCH($J1542,リスト!$AG:$AG,0)),"")</f>
        <v>JPN</v>
      </c>
      <c r="R1542" s="118" t="str">
        <f>IF($B1542="","",TEXT(RIGHT($E1542,6)*1000+COUNTIF($E$2:$E1542,$E1542),"000000000"))</f>
        <v>040416005</v>
      </c>
    </row>
    <row r="1543" spans="1:18" customFormat="1" x14ac:dyDescent="0.45">
      <c r="A1543" t="s">
        <v>1790</v>
      </c>
      <c r="B1543">
        <v>1542</v>
      </c>
      <c r="C1543" t="s">
        <v>2617</v>
      </c>
      <c r="D1543" t="s">
        <v>2618</v>
      </c>
      <c r="E1543">
        <v>20041211</v>
      </c>
      <c r="F1543">
        <v>4</v>
      </c>
      <c r="G1543" t="s">
        <v>4989</v>
      </c>
      <c r="H1543" s="2" t="s">
        <v>113</v>
      </c>
      <c r="I1543" t="s">
        <v>3044</v>
      </c>
      <c r="J1543" t="s">
        <v>6497</v>
      </c>
      <c r="L1543">
        <f>IFERROR(INDEX(所属情報!$E:$E,MATCH(男子登録情報!A1543,所属情報!$A:$A,0)),"")</f>
        <v>501018</v>
      </c>
      <c r="M1543" t="str">
        <f t="shared" si="72"/>
        <v>小嶋　洸央 (4)</v>
      </c>
      <c r="N1543" t="str">
        <f t="shared" si="73"/>
        <v>ｺｼﾞﾏ ﾋﾛﾃﾙ</v>
      </c>
      <c r="O1543" t="str">
        <f t="shared" si="74"/>
        <v>KOJIMA Hiroteru (04)</v>
      </c>
      <c r="P1543">
        <f>IFERROR(INDEX(リスト!$AE:$AE,MATCH($G1543,リスト!$AD:$AD,0)),"")</f>
        <v>25</v>
      </c>
      <c r="Q1543" t="str">
        <f>IFERROR(INDEX(リスト!$AH:$AH,MATCH($J1543,リスト!$AG:$AG,0)),"")</f>
        <v>JPN</v>
      </c>
      <c r="R1543" s="118" t="str">
        <f>IF($B1543="","",TEXT(RIGHT($E1543,6)*1000+COUNTIF($E$2:$E1543,$E1543),"000000000"))</f>
        <v>041211002</v>
      </c>
    </row>
    <row r="1544" spans="1:18" customFormat="1" x14ac:dyDescent="0.45">
      <c r="A1544" t="s">
        <v>1790</v>
      </c>
      <c r="B1544">
        <v>1543</v>
      </c>
      <c r="C1544" t="s">
        <v>2619</v>
      </c>
      <c r="D1544" t="s">
        <v>2620</v>
      </c>
      <c r="E1544">
        <v>20031004</v>
      </c>
      <c r="F1544">
        <v>4</v>
      </c>
      <c r="G1544" t="s">
        <v>4976</v>
      </c>
      <c r="H1544" s="2" t="s">
        <v>111</v>
      </c>
      <c r="I1544" t="s">
        <v>116</v>
      </c>
      <c r="J1544" t="s">
        <v>6497</v>
      </c>
      <c r="L1544">
        <f>IFERROR(INDEX(所属情報!$E:$E,MATCH(男子登録情報!A1544,所属情報!$A:$A,0)),"")</f>
        <v>501018</v>
      </c>
      <c r="M1544" t="str">
        <f t="shared" si="72"/>
        <v>岡本　陸音 (4)</v>
      </c>
      <c r="N1544" t="str">
        <f t="shared" si="73"/>
        <v>ｵｶﾓﾄ ﾘｸﾄ</v>
      </c>
      <c r="O1544" t="str">
        <f t="shared" si="74"/>
        <v>OKAMOTO Rikuto (03)</v>
      </c>
      <c r="P1544">
        <f>IFERROR(INDEX(リスト!$AE:$AE,MATCH($G1544,リスト!$AD:$AD,0)),"")</f>
        <v>27</v>
      </c>
      <c r="Q1544" t="str">
        <f>IFERROR(INDEX(リスト!$AH:$AH,MATCH($J1544,リスト!$AG:$AG,0)),"")</f>
        <v>JPN</v>
      </c>
      <c r="R1544" s="118" t="str">
        <f>IF($B1544="","",TEXT(RIGHT($E1544,6)*1000+COUNTIF($E$2:$E1544,$E1544),"000000000"))</f>
        <v>031004001</v>
      </c>
    </row>
    <row r="1545" spans="1:18" customFormat="1" x14ac:dyDescent="0.45">
      <c r="A1545" t="s">
        <v>1790</v>
      </c>
      <c r="B1545">
        <v>1544</v>
      </c>
      <c r="C1545" t="s">
        <v>2621</v>
      </c>
      <c r="D1545" t="s">
        <v>2622</v>
      </c>
      <c r="E1545">
        <v>20041214</v>
      </c>
      <c r="F1545">
        <v>4</v>
      </c>
      <c r="G1545" t="s">
        <v>4982</v>
      </c>
      <c r="H1545" s="2" t="s">
        <v>3045</v>
      </c>
      <c r="I1545" t="s">
        <v>171</v>
      </c>
      <c r="J1545" t="s">
        <v>6497</v>
      </c>
      <c r="L1545">
        <f>IFERROR(INDEX(所属情報!$E:$E,MATCH(男子登録情報!A1545,所属情報!$A:$A,0)),"")</f>
        <v>501018</v>
      </c>
      <c r="M1545" t="str">
        <f t="shared" si="72"/>
        <v>西園　悠人 (4)</v>
      </c>
      <c r="N1545" t="str">
        <f t="shared" si="73"/>
        <v>ﾆｼｿﾞﾉ ﾕｳﾄ</v>
      </c>
      <c r="O1545" t="str">
        <f t="shared" si="74"/>
        <v>NISHIZONO Yuto (04)</v>
      </c>
      <c r="P1545">
        <f>IFERROR(INDEX(リスト!$AE:$AE,MATCH($G1545,リスト!$AD:$AD,0)),"")</f>
        <v>26</v>
      </c>
      <c r="Q1545" t="str">
        <f>IFERROR(INDEX(リスト!$AH:$AH,MATCH($J1545,リスト!$AG:$AG,0)),"")</f>
        <v>JPN</v>
      </c>
      <c r="R1545" s="118" t="str">
        <f>IF($B1545="","",TEXT(RIGHT($E1545,6)*1000+COUNTIF($E$2:$E1545,$E1545),"000000000"))</f>
        <v>041214002</v>
      </c>
    </row>
    <row r="1546" spans="1:18" customFormat="1" x14ac:dyDescent="0.45">
      <c r="A1546" t="s">
        <v>1790</v>
      </c>
      <c r="B1546">
        <v>1545</v>
      </c>
      <c r="C1546" t="s">
        <v>2623</v>
      </c>
      <c r="D1546" t="s">
        <v>2624</v>
      </c>
      <c r="E1546">
        <v>20040430</v>
      </c>
      <c r="F1546">
        <v>4</v>
      </c>
      <c r="G1546" t="s">
        <v>4982</v>
      </c>
      <c r="H1546" s="2" t="s">
        <v>221</v>
      </c>
      <c r="I1546" t="s">
        <v>28</v>
      </c>
      <c r="J1546" t="s">
        <v>6497</v>
      </c>
      <c r="L1546">
        <f>IFERROR(INDEX(所属情報!$E:$E,MATCH(男子登録情報!A1546,所属情報!$A:$A,0)),"")</f>
        <v>501018</v>
      </c>
      <c r="M1546" t="str">
        <f t="shared" si="72"/>
        <v>渡邊　慧亮 (4)</v>
      </c>
      <c r="N1546" t="str">
        <f t="shared" si="73"/>
        <v>ﾜﾀﾅﾍﾞ ｹｲｽｹ</v>
      </c>
      <c r="O1546" t="str">
        <f t="shared" si="74"/>
        <v>WATANABE Keisuke (04)</v>
      </c>
      <c r="P1546">
        <f>IFERROR(INDEX(リスト!$AE:$AE,MATCH($G1546,リスト!$AD:$AD,0)),"")</f>
        <v>26</v>
      </c>
      <c r="Q1546" t="str">
        <f>IFERROR(INDEX(リスト!$AH:$AH,MATCH($J1546,リスト!$AG:$AG,0)),"")</f>
        <v>JPN</v>
      </c>
      <c r="R1546" s="118" t="str">
        <f>IF($B1546="","",TEXT(RIGHT($E1546,6)*1000+COUNTIF($E$2:$E1546,$E1546),"000000000"))</f>
        <v>040430003</v>
      </c>
    </row>
    <row r="1547" spans="1:18" customFormat="1" x14ac:dyDescent="0.45">
      <c r="A1547" t="s">
        <v>1790</v>
      </c>
      <c r="B1547">
        <v>1546</v>
      </c>
      <c r="C1547" t="s">
        <v>2625</v>
      </c>
      <c r="D1547" t="s">
        <v>1508</v>
      </c>
      <c r="E1547">
        <v>20040518</v>
      </c>
      <c r="F1547">
        <v>4</v>
      </c>
      <c r="G1547" t="s">
        <v>4975</v>
      </c>
      <c r="H1547" s="2" t="s">
        <v>268</v>
      </c>
      <c r="I1547" t="s">
        <v>201</v>
      </c>
      <c r="J1547" t="s">
        <v>6497</v>
      </c>
      <c r="L1547">
        <f>IFERROR(INDEX(所属情報!$E:$E,MATCH(男子登録情報!A1547,所属情報!$A:$A,0)),"")</f>
        <v>501018</v>
      </c>
      <c r="M1547" t="str">
        <f t="shared" si="72"/>
        <v>山﨑　陽仁 (4)</v>
      </c>
      <c r="N1547" t="str">
        <f t="shared" si="73"/>
        <v>ﾔﾏｻｷ ﾊﾙﾄ</v>
      </c>
      <c r="O1547" t="str">
        <f t="shared" si="74"/>
        <v>YAMASAKI Haruto (04)</v>
      </c>
      <c r="P1547">
        <f>IFERROR(INDEX(リスト!$AE:$AE,MATCH($G1547,リスト!$AD:$AD,0)),"")</f>
        <v>28</v>
      </c>
      <c r="Q1547" t="str">
        <f>IFERROR(INDEX(リスト!$AH:$AH,MATCH($J1547,リスト!$AG:$AG,0)),"")</f>
        <v>JPN</v>
      </c>
      <c r="R1547" s="118" t="str">
        <f>IF($B1547="","",TEXT(RIGHT($E1547,6)*1000+COUNTIF($E$2:$E1547,$E1547),"000000000"))</f>
        <v>040518003</v>
      </c>
    </row>
    <row r="1548" spans="1:18" customFormat="1" x14ac:dyDescent="0.45">
      <c r="A1548" t="s">
        <v>1790</v>
      </c>
      <c r="B1548">
        <v>1547</v>
      </c>
      <c r="C1548" t="s">
        <v>2626</v>
      </c>
      <c r="D1548" t="s">
        <v>2627</v>
      </c>
      <c r="E1548">
        <v>20040629</v>
      </c>
      <c r="F1548">
        <v>4</v>
      </c>
      <c r="G1548" t="s">
        <v>4979</v>
      </c>
      <c r="H1548" s="2" t="s">
        <v>3046</v>
      </c>
      <c r="I1548" t="s">
        <v>175</v>
      </c>
      <c r="J1548" t="s">
        <v>6497</v>
      </c>
      <c r="L1548">
        <f>IFERROR(INDEX(所属情報!$E:$E,MATCH(男子登録情報!A1548,所属情報!$A:$A,0)),"")</f>
        <v>501018</v>
      </c>
      <c r="M1548" t="str">
        <f t="shared" si="72"/>
        <v>山和　大希 (4)</v>
      </c>
      <c r="N1548" t="str">
        <f t="shared" si="73"/>
        <v>ﾔﾏﾜ ﾀﾞｲｷ</v>
      </c>
      <c r="O1548" t="str">
        <f t="shared" si="74"/>
        <v>YAMAWA Daiki (04)</v>
      </c>
      <c r="P1548">
        <f>IFERROR(INDEX(リスト!$AE:$AE,MATCH($G1548,リスト!$AD:$AD,0)),"")</f>
        <v>29</v>
      </c>
      <c r="Q1548" t="str">
        <f>IFERROR(INDEX(リスト!$AH:$AH,MATCH($J1548,リスト!$AG:$AG,0)),"")</f>
        <v>JPN</v>
      </c>
      <c r="R1548" s="118" t="str">
        <f>IF($B1548="","",TEXT(RIGHT($E1548,6)*1000+COUNTIF($E$2:$E1548,$E1548),"000000000"))</f>
        <v>040629003</v>
      </c>
    </row>
    <row r="1549" spans="1:18" customFormat="1" x14ac:dyDescent="0.45">
      <c r="A1549" t="s">
        <v>1790</v>
      </c>
      <c r="B1549">
        <v>1548</v>
      </c>
      <c r="C1549" t="s">
        <v>4256</v>
      </c>
      <c r="D1549" t="s">
        <v>4257</v>
      </c>
      <c r="E1549">
        <v>20051228</v>
      </c>
      <c r="F1549">
        <v>3</v>
      </c>
      <c r="G1549" t="s">
        <v>4976</v>
      </c>
      <c r="H1549" s="2" t="s">
        <v>100</v>
      </c>
      <c r="I1549" t="s">
        <v>71</v>
      </c>
      <c r="J1549" t="s">
        <v>6497</v>
      </c>
      <c r="L1549">
        <f>IFERROR(INDEX(所属情報!$E:$E,MATCH(男子登録情報!A1549,所属情報!$A:$A,0)),"")</f>
        <v>501018</v>
      </c>
      <c r="M1549" t="str">
        <f t="shared" si="72"/>
        <v>田中　颯太 (3)</v>
      </c>
      <c r="N1549" t="str">
        <f t="shared" si="73"/>
        <v>ﾀﾅｶ ｿｳﾀ</v>
      </c>
      <c r="O1549" t="str">
        <f t="shared" si="74"/>
        <v>TANAKA Sota (05)</v>
      </c>
      <c r="P1549">
        <f>IFERROR(INDEX(リスト!$AE:$AE,MATCH($G1549,リスト!$AD:$AD,0)),"")</f>
        <v>27</v>
      </c>
      <c r="Q1549" t="str">
        <f>IFERROR(INDEX(リスト!$AH:$AH,MATCH($J1549,リスト!$AG:$AG,0)),"")</f>
        <v>JPN</v>
      </c>
      <c r="R1549" s="118" t="str">
        <f>IF($B1549="","",TEXT(RIGHT($E1549,6)*1000+COUNTIF($E$2:$E1549,$E1549),"000000000"))</f>
        <v>051228001</v>
      </c>
    </row>
    <row r="1550" spans="1:18" customFormat="1" x14ac:dyDescent="0.45">
      <c r="A1550" t="s">
        <v>1790</v>
      </c>
      <c r="B1550">
        <v>1549</v>
      </c>
      <c r="C1550" t="s">
        <v>4258</v>
      </c>
      <c r="D1550" t="s">
        <v>4259</v>
      </c>
      <c r="E1550">
        <v>20050822</v>
      </c>
      <c r="F1550">
        <v>3</v>
      </c>
      <c r="G1550" t="s">
        <v>4989</v>
      </c>
      <c r="H1550" s="2" t="s">
        <v>4869</v>
      </c>
      <c r="I1550" t="s">
        <v>27</v>
      </c>
      <c r="J1550" t="s">
        <v>6497</v>
      </c>
      <c r="L1550">
        <f>IFERROR(INDEX(所属情報!$E:$E,MATCH(男子登録情報!A1550,所属情報!$A:$A,0)),"")</f>
        <v>501018</v>
      </c>
      <c r="M1550" t="str">
        <f t="shared" si="72"/>
        <v>目秦　耕太郎 (3)</v>
      </c>
      <c r="N1550" t="str">
        <f t="shared" si="73"/>
        <v>ﾒﾊﾀ ｺｳﾀﾛｳ</v>
      </c>
      <c r="O1550" t="str">
        <f t="shared" si="74"/>
        <v>MEHATA Kotaro (05)</v>
      </c>
      <c r="P1550">
        <f>IFERROR(INDEX(リスト!$AE:$AE,MATCH($G1550,リスト!$AD:$AD,0)),"")</f>
        <v>25</v>
      </c>
      <c r="Q1550" t="str">
        <f>IFERROR(INDEX(リスト!$AH:$AH,MATCH($J1550,リスト!$AG:$AG,0)),"")</f>
        <v>JPN</v>
      </c>
      <c r="R1550" s="118" t="str">
        <f>IF($B1550="","",TEXT(RIGHT($E1550,6)*1000+COUNTIF($E$2:$E1550,$E1550),"000000000"))</f>
        <v>050822002</v>
      </c>
    </row>
    <row r="1551" spans="1:18" customFormat="1" x14ac:dyDescent="0.45">
      <c r="A1551" t="s">
        <v>1790</v>
      </c>
      <c r="B1551">
        <v>1550</v>
      </c>
      <c r="C1551" t="s">
        <v>4260</v>
      </c>
      <c r="D1551" t="s">
        <v>4261</v>
      </c>
      <c r="E1551">
        <v>20050501</v>
      </c>
      <c r="F1551">
        <v>3</v>
      </c>
      <c r="G1551" t="s">
        <v>4975</v>
      </c>
      <c r="H1551" s="2" t="s">
        <v>377</v>
      </c>
      <c r="I1551" t="s">
        <v>27</v>
      </c>
      <c r="J1551" t="s">
        <v>6497</v>
      </c>
      <c r="L1551">
        <f>IFERROR(INDEX(所属情報!$E:$E,MATCH(男子登録情報!A1551,所属情報!$A:$A,0)),"")</f>
        <v>501018</v>
      </c>
      <c r="M1551" t="str">
        <f t="shared" si="72"/>
        <v>小川　昂太朗 (3)</v>
      </c>
      <c r="N1551" t="str">
        <f t="shared" si="73"/>
        <v>ｵｶﾞﾜ ｺｳﾀﾛｳ</v>
      </c>
      <c r="O1551" t="str">
        <f t="shared" si="74"/>
        <v>OGAWA Kotaro (05)</v>
      </c>
      <c r="P1551">
        <f>IFERROR(INDEX(リスト!$AE:$AE,MATCH($G1551,リスト!$AD:$AD,0)),"")</f>
        <v>28</v>
      </c>
      <c r="Q1551" t="str">
        <f>IFERROR(INDEX(リスト!$AH:$AH,MATCH($J1551,リスト!$AG:$AG,0)),"")</f>
        <v>JPN</v>
      </c>
      <c r="R1551" s="118" t="str">
        <f>IF($B1551="","",TEXT(RIGHT($E1551,6)*1000+COUNTIF($E$2:$E1551,$E1551),"000000000"))</f>
        <v>050501001</v>
      </c>
    </row>
    <row r="1552" spans="1:18" customFormat="1" x14ac:dyDescent="0.45">
      <c r="A1552" t="s">
        <v>1790</v>
      </c>
      <c r="B1552">
        <v>1551</v>
      </c>
      <c r="C1552" t="s">
        <v>4262</v>
      </c>
      <c r="D1552" t="s">
        <v>4263</v>
      </c>
      <c r="E1552">
        <v>20060216</v>
      </c>
      <c r="F1552">
        <v>3</v>
      </c>
      <c r="G1552" t="s">
        <v>4976</v>
      </c>
      <c r="H1552" s="2" t="s">
        <v>75</v>
      </c>
      <c r="I1552" t="s">
        <v>4870</v>
      </c>
      <c r="J1552" t="s">
        <v>6497</v>
      </c>
      <c r="L1552">
        <f>IFERROR(INDEX(所属情報!$E:$E,MATCH(男子登録情報!A1552,所属情報!$A:$A,0)),"")</f>
        <v>501018</v>
      </c>
      <c r="M1552" t="str">
        <f t="shared" si="72"/>
        <v>今井　海琉 (3)</v>
      </c>
      <c r="N1552" t="str">
        <f t="shared" si="73"/>
        <v>ｲﾏｲ ｶｲﾙ</v>
      </c>
      <c r="O1552" t="str">
        <f t="shared" si="74"/>
        <v>IMAI Kairu (06)</v>
      </c>
      <c r="P1552">
        <f>IFERROR(INDEX(リスト!$AE:$AE,MATCH($G1552,リスト!$AD:$AD,0)),"")</f>
        <v>27</v>
      </c>
      <c r="Q1552" t="str">
        <f>IFERROR(INDEX(リスト!$AH:$AH,MATCH($J1552,リスト!$AG:$AG,0)),"")</f>
        <v>JPN</v>
      </c>
      <c r="R1552" s="118" t="str">
        <f>IF($B1552="","",TEXT(RIGHT($E1552,6)*1000+COUNTIF($E$2:$E1552,$E1552),"000000000"))</f>
        <v>060216001</v>
      </c>
    </row>
    <row r="1553" spans="1:18" customFormat="1" x14ac:dyDescent="0.45">
      <c r="A1553" t="s">
        <v>1790</v>
      </c>
      <c r="B1553">
        <v>1552</v>
      </c>
      <c r="C1553" t="s">
        <v>4264</v>
      </c>
      <c r="D1553" t="s">
        <v>4265</v>
      </c>
      <c r="E1553">
        <v>20050906</v>
      </c>
      <c r="F1553">
        <v>3</v>
      </c>
      <c r="G1553" t="s">
        <v>4976</v>
      </c>
      <c r="H1553" s="2" t="s">
        <v>415</v>
      </c>
      <c r="I1553" t="s">
        <v>36</v>
      </c>
      <c r="J1553" t="s">
        <v>6497</v>
      </c>
      <c r="L1553">
        <f>IFERROR(INDEX(所属情報!$E:$E,MATCH(男子登録情報!A1553,所属情報!$A:$A,0)),"")</f>
        <v>501018</v>
      </c>
      <c r="M1553" t="str">
        <f t="shared" si="72"/>
        <v>野田　陽希 (3)</v>
      </c>
      <c r="N1553" t="str">
        <f t="shared" si="73"/>
        <v>ﾉﾀﾞ ﾊﾙｷ</v>
      </c>
      <c r="O1553" t="str">
        <f t="shared" si="74"/>
        <v>NODA Haruki (05)</v>
      </c>
      <c r="P1553">
        <f>IFERROR(INDEX(リスト!$AE:$AE,MATCH($G1553,リスト!$AD:$AD,0)),"")</f>
        <v>27</v>
      </c>
      <c r="Q1553" t="str">
        <f>IFERROR(INDEX(リスト!$AH:$AH,MATCH($J1553,リスト!$AG:$AG,0)),"")</f>
        <v>JPN</v>
      </c>
      <c r="R1553" s="118" t="str">
        <f>IF($B1553="","",TEXT(RIGHT($E1553,6)*1000+COUNTIF($E$2:$E1553,$E1553),"000000000"))</f>
        <v>050906004</v>
      </c>
    </row>
    <row r="1554" spans="1:18" customFormat="1" x14ac:dyDescent="0.45">
      <c r="A1554" t="s">
        <v>1790</v>
      </c>
      <c r="B1554">
        <v>1553</v>
      </c>
      <c r="C1554" t="s">
        <v>4266</v>
      </c>
      <c r="D1554" t="s">
        <v>4267</v>
      </c>
      <c r="E1554">
        <v>20050814</v>
      </c>
      <c r="F1554">
        <v>3</v>
      </c>
      <c r="G1554" t="s">
        <v>5243</v>
      </c>
      <c r="H1554" s="2" t="s">
        <v>4871</v>
      </c>
      <c r="I1554" t="s">
        <v>370</v>
      </c>
      <c r="J1554" t="s">
        <v>6497</v>
      </c>
      <c r="L1554">
        <f>IFERROR(INDEX(所属情報!$E:$E,MATCH(男子登録情報!A1554,所属情報!$A:$A,0)),"")</f>
        <v>501018</v>
      </c>
      <c r="M1554" t="str">
        <f t="shared" si="72"/>
        <v>上大門　良樹 (3)</v>
      </c>
      <c r="N1554" t="str">
        <f t="shared" si="73"/>
        <v>ｶﾐﾀﾞｲﾓﾝ ﾖｼｷ</v>
      </c>
      <c r="O1554" t="str">
        <f t="shared" si="74"/>
        <v>KAMIDAIMON Yoshiki (05)</v>
      </c>
      <c r="P1554">
        <f>IFERROR(INDEX(リスト!$AE:$AE,MATCH($G1554,リスト!$AD:$AD,0)),"")</f>
        <v>18</v>
      </c>
      <c r="Q1554" t="str">
        <f>IFERROR(INDEX(リスト!$AH:$AH,MATCH($J1554,リスト!$AG:$AG,0)),"")</f>
        <v>JPN</v>
      </c>
      <c r="R1554" s="118" t="str">
        <f>IF($B1554="","",TEXT(RIGHT($E1554,6)*1000+COUNTIF($E$2:$E1554,$E1554),"000000000"))</f>
        <v>050814002</v>
      </c>
    </row>
    <row r="1555" spans="1:18" customFormat="1" x14ac:dyDescent="0.45">
      <c r="A1555" t="s">
        <v>1790</v>
      </c>
      <c r="B1555">
        <v>1554</v>
      </c>
      <c r="C1555" t="s">
        <v>4268</v>
      </c>
      <c r="D1555" t="s">
        <v>4269</v>
      </c>
      <c r="E1555">
        <v>20060115</v>
      </c>
      <c r="F1555">
        <v>3</v>
      </c>
      <c r="G1555" t="s">
        <v>4980</v>
      </c>
      <c r="H1555" s="2" t="s">
        <v>133</v>
      </c>
      <c r="I1555" t="s">
        <v>129</v>
      </c>
      <c r="J1555" t="s">
        <v>6497</v>
      </c>
      <c r="L1555">
        <f>IFERROR(INDEX(所属情報!$E:$E,MATCH(男子登録情報!A1555,所属情報!$A:$A,0)),"")</f>
        <v>501018</v>
      </c>
      <c r="M1555" t="str">
        <f t="shared" si="72"/>
        <v>牧　昊正 (3)</v>
      </c>
      <c r="N1555" t="str">
        <f t="shared" si="73"/>
        <v>ﾏｷ ｺｳｾｲ</v>
      </c>
      <c r="O1555" t="str">
        <f t="shared" si="74"/>
        <v>MAKI Kosei (06)</v>
      </c>
      <c r="P1555">
        <f>IFERROR(INDEX(リスト!$AE:$AE,MATCH($G1555,リスト!$AD:$AD,0)),"")</f>
        <v>33</v>
      </c>
      <c r="Q1555" t="str">
        <f>IFERROR(INDEX(リスト!$AH:$AH,MATCH($J1555,リスト!$AG:$AG,0)),"")</f>
        <v>JPN</v>
      </c>
      <c r="R1555" s="118" t="str">
        <f>IF($B1555="","",TEXT(RIGHT($E1555,6)*1000+COUNTIF($E$2:$E1555,$E1555),"000000000"))</f>
        <v>060115002</v>
      </c>
    </row>
    <row r="1556" spans="1:18" customFormat="1" x14ac:dyDescent="0.45">
      <c r="A1556" t="s">
        <v>1790</v>
      </c>
      <c r="B1556">
        <v>1555</v>
      </c>
      <c r="C1556" t="s">
        <v>5965</v>
      </c>
      <c r="D1556" t="s">
        <v>4270</v>
      </c>
      <c r="E1556">
        <v>20050410</v>
      </c>
      <c r="F1556">
        <v>3</v>
      </c>
      <c r="G1556" t="s">
        <v>4989</v>
      </c>
      <c r="H1556" s="2" t="s">
        <v>1648</v>
      </c>
      <c r="I1556" t="s">
        <v>4872</v>
      </c>
      <c r="J1556" t="s">
        <v>6497</v>
      </c>
      <c r="L1556">
        <f>IFERROR(INDEX(所属情報!$E:$E,MATCH(男子登録情報!A1556,所属情報!$A:$A,0)),"")</f>
        <v>501018</v>
      </c>
      <c r="M1556" t="str">
        <f t="shared" si="72"/>
        <v>林田　岳大 (3)</v>
      </c>
      <c r="N1556" t="str">
        <f t="shared" si="73"/>
        <v>ﾊﾔｼﾀﾞ ｶﾞｸﾀ</v>
      </c>
      <c r="O1556" t="str">
        <f t="shared" si="74"/>
        <v>HAYASHIDA Gakuta (05)</v>
      </c>
      <c r="P1556">
        <f>IFERROR(INDEX(リスト!$AE:$AE,MATCH($G1556,リスト!$AD:$AD,0)),"")</f>
        <v>25</v>
      </c>
      <c r="Q1556" t="str">
        <f>IFERROR(INDEX(リスト!$AH:$AH,MATCH($J1556,リスト!$AG:$AG,0)),"")</f>
        <v>JPN</v>
      </c>
      <c r="R1556" s="118" t="str">
        <f>IF($B1556="","",TEXT(RIGHT($E1556,6)*1000+COUNTIF($E$2:$E1556,$E1556),"000000000"))</f>
        <v>050410002</v>
      </c>
    </row>
    <row r="1557" spans="1:18" customFormat="1" x14ac:dyDescent="0.45">
      <c r="A1557" t="s">
        <v>1790</v>
      </c>
      <c r="B1557">
        <v>1556</v>
      </c>
      <c r="C1557" t="s">
        <v>4271</v>
      </c>
      <c r="D1557" t="s">
        <v>4272</v>
      </c>
      <c r="E1557">
        <v>20060325</v>
      </c>
      <c r="F1557">
        <v>3</v>
      </c>
      <c r="G1557" t="s">
        <v>4979</v>
      </c>
      <c r="H1557" s="2" t="s">
        <v>224</v>
      </c>
      <c r="I1557" t="s">
        <v>222</v>
      </c>
      <c r="J1557" t="s">
        <v>6497</v>
      </c>
      <c r="L1557">
        <f>IFERROR(INDEX(所属情報!$E:$E,MATCH(男子登録情報!A1557,所属情報!$A:$A,0)),"")</f>
        <v>501018</v>
      </c>
      <c r="M1557" t="str">
        <f t="shared" si="72"/>
        <v>井上　翔太 (3)</v>
      </c>
      <c r="N1557" t="str">
        <f t="shared" si="73"/>
        <v>ｲﾉｳｴ ｼｮｳﾀ</v>
      </c>
      <c r="O1557" t="str">
        <f t="shared" si="74"/>
        <v>INOUE Shota (06)</v>
      </c>
      <c r="P1557">
        <f>IFERROR(INDEX(リスト!$AE:$AE,MATCH($G1557,リスト!$AD:$AD,0)),"")</f>
        <v>29</v>
      </c>
      <c r="Q1557" t="str">
        <f>IFERROR(INDEX(リスト!$AH:$AH,MATCH($J1557,リスト!$AG:$AG,0)),"")</f>
        <v>JPN</v>
      </c>
      <c r="R1557" s="118" t="str">
        <f>IF($B1557="","",TEXT(RIGHT($E1557,6)*1000+COUNTIF($E$2:$E1557,$E1557),"000000000"))</f>
        <v>060325002</v>
      </c>
    </row>
    <row r="1558" spans="1:18" customFormat="1" x14ac:dyDescent="0.45">
      <c r="A1558" t="s">
        <v>1790</v>
      </c>
      <c r="B1558">
        <v>1557</v>
      </c>
      <c r="C1558" t="s">
        <v>4273</v>
      </c>
      <c r="D1558" t="s">
        <v>4274</v>
      </c>
      <c r="E1558">
        <v>20041018</v>
      </c>
      <c r="F1558">
        <v>3</v>
      </c>
      <c r="G1558" t="s">
        <v>5202</v>
      </c>
      <c r="H1558" s="2" t="s">
        <v>121</v>
      </c>
      <c r="I1558" t="s">
        <v>4873</v>
      </c>
      <c r="J1558" t="s">
        <v>6497</v>
      </c>
      <c r="L1558">
        <f>IFERROR(INDEX(所属情報!$E:$E,MATCH(男子登録情報!A1558,所属情報!$A:$A,0)),"")</f>
        <v>501018</v>
      </c>
      <c r="M1558" t="str">
        <f t="shared" si="72"/>
        <v>柴田　凱 (3)</v>
      </c>
      <c r="N1558" t="str">
        <f t="shared" si="73"/>
        <v>ｼﾊﾞﾀ ｶﾞｲ</v>
      </c>
      <c r="O1558" t="str">
        <f t="shared" si="74"/>
        <v>SHIBATA Gai (04)</v>
      </c>
      <c r="P1558">
        <f>IFERROR(INDEX(リスト!$AE:$AE,MATCH($G1558,リスト!$AD:$AD,0)),"")</f>
        <v>31</v>
      </c>
      <c r="Q1558" t="str">
        <f>IFERROR(INDEX(リスト!$AH:$AH,MATCH($J1558,リスト!$AG:$AG,0)),"")</f>
        <v>JPN</v>
      </c>
      <c r="R1558" s="118" t="str">
        <f>IF($B1558="","",TEXT(RIGHT($E1558,6)*1000+COUNTIF($E$2:$E1558,$E1558),"000000000"))</f>
        <v>041018002</v>
      </c>
    </row>
    <row r="1559" spans="1:18" customFormat="1" x14ac:dyDescent="0.45">
      <c r="A1559" t="s">
        <v>1790</v>
      </c>
      <c r="B1559">
        <v>1558</v>
      </c>
      <c r="C1559" t="s">
        <v>4275</v>
      </c>
      <c r="D1559" t="s">
        <v>4276</v>
      </c>
      <c r="E1559">
        <v>20050620</v>
      </c>
      <c r="F1559">
        <v>3</v>
      </c>
      <c r="G1559" t="s">
        <v>4979</v>
      </c>
      <c r="H1559" s="2" t="s">
        <v>4784</v>
      </c>
      <c r="I1559" t="s">
        <v>440</v>
      </c>
      <c r="J1559" t="s">
        <v>6497</v>
      </c>
      <c r="L1559">
        <f>IFERROR(INDEX(所属情報!$E:$E,MATCH(男子登録情報!A1559,所属情報!$A:$A,0)),"")</f>
        <v>501018</v>
      </c>
      <c r="M1559" t="str">
        <f t="shared" si="72"/>
        <v>松島　陽太 (3)</v>
      </c>
      <c r="N1559" t="str">
        <f t="shared" si="73"/>
        <v>ﾏﾂｼﾏ ﾖｳﾀ</v>
      </c>
      <c r="O1559" t="str">
        <f t="shared" si="74"/>
        <v>MATSUSHIMA Yota (05)</v>
      </c>
      <c r="P1559">
        <f>IFERROR(INDEX(リスト!$AE:$AE,MATCH($G1559,リスト!$AD:$AD,0)),"")</f>
        <v>29</v>
      </c>
      <c r="Q1559" t="str">
        <f>IFERROR(INDEX(リスト!$AH:$AH,MATCH($J1559,リスト!$AG:$AG,0)),"")</f>
        <v>JPN</v>
      </c>
      <c r="R1559" s="118" t="str">
        <f>IF($B1559="","",TEXT(RIGHT($E1559,6)*1000+COUNTIF($E$2:$E1559,$E1559),"000000000"))</f>
        <v>050620002</v>
      </c>
    </row>
    <row r="1560" spans="1:18" customFormat="1" x14ac:dyDescent="0.45">
      <c r="A1560" t="s">
        <v>1790</v>
      </c>
      <c r="B1560">
        <v>1559</v>
      </c>
      <c r="C1560" t="s">
        <v>4277</v>
      </c>
      <c r="D1560" t="s">
        <v>4278</v>
      </c>
      <c r="E1560">
        <v>20050514</v>
      </c>
      <c r="F1560">
        <v>3</v>
      </c>
      <c r="G1560" t="s">
        <v>4976</v>
      </c>
      <c r="H1560" s="2" t="s">
        <v>4874</v>
      </c>
      <c r="I1560" t="s">
        <v>4875</v>
      </c>
      <c r="J1560" t="s">
        <v>6497</v>
      </c>
      <c r="L1560">
        <f>IFERROR(INDEX(所属情報!$E:$E,MATCH(男子登録情報!A1560,所属情報!$A:$A,0)),"")</f>
        <v>501018</v>
      </c>
      <c r="M1560" t="str">
        <f t="shared" si="72"/>
        <v>椿本　天鵬 (3)</v>
      </c>
      <c r="N1560" t="str">
        <f t="shared" si="73"/>
        <v>ﾂﾊﾞｷﾓﾄ ﾃﾝﾎｳ</v>
      </c>
      <c r="O1560" t="str">
        <f t="shared" si="74"/>
        <v>TSUBAKIMOTO Tenho (05)</v>
      </c>
      <c r="P1560">
        <f>IFERROR(INDEX(リスト!$AE:$AE,MATCH($G1560,リスト!$AD:$AD,0)),"")</f>
        <v>27</v>
      </c>
      <c r="Q1560" t="str">
        <f>IFERROR(INDEX(リスト!$AH:$AH,MATCH($J1560,リスト!$AG:$AG,0)),"")</f>
        <v>JPN</v>
      </c>
      <c r="R1560" s="118" t="str">
        <f>IF($B1560="","",TEXT(RIGHT($E1560,6)*1000+COUNTIF($E$2:$E1560,$E1560),"000000000"))</f>
        <v>050514004</v>
      </c>
    </row>
    <row r="1561" spans="1:18" customFormat="1" x14ac:dyDescent="0.45">
      <c r="A1561" t="s">
        <v>1790</v>
      </c>
      <c r="B1561">
        <v>1560</v>
      </c>
      <c r="C1561" t="s">
        <v>4279</v>
      </c>
      <c r="D1561" t="s">
        <v>4280</v>
      </c>
      <c r="E1561">
        <v>20060226</v>
      </c>
      <c r="F1561">
        <v>3</v>
      </c>
      <c r="G1561" t="s">
        <v>4983</v>
      </c>
      <c r="H1561" s="2" t="s">
        <v>134</v>
      </c>
      <c r="I1561" t="s">
        <v>60</v>
      </c>
      <c r="J1561" t="s">
        <v>6497</v>
      </c>
      <c r="L1561">
        <f>IFERROR(INDEX(所属情報!$E:$E,MATCH(男子登録情報!A1561,所属情報!$A:$A,0)),"")</f>
        <v>501018</v>
      </c>
      <c r="M1561" t="str">
        <f t="shared" si="72"/>
        <v>中尾　耕大 (3)</v>
      </c>
      <c r="N1561" t="str">
        <f t="shared" si="73"/>
        <v>ﾅｶｵ ｺｳﾀﾞｲ</v>
      </c>
      <c r="O1561" t="str">
        <f t="shared" si="74"/>
        <v>NAKAO Kodai (06)</v>
      </c>
      <c r="P1561">
        <f>IFERROR(INDEX(リスト!$AE:$AE,MATCH($G1561,リスト!$AD:$AD,0)),"")</f>
        <v>23</v>
      </c>
      <c r="Q1561" t="str">
        <f>IFERROR(INDEX(リスト!$AH:$AH,MATCH($J1561,リスト!$AG:$AG,0)),"")</f>
        <v>JPN</v>
      </c>
      <c r="R1561" s="118" t="str">
        <f>IF($B1561="","",TEXT(RIGHT($E1561,6)*1000+COUNTIF($E$2:$E1561,$E1561),"000000000"))</f>
        <v>060226002</v>
      </c>
    </row>
    <row r="1562" spans="1:18" customFormat="1" x14ac:dyDescent="0.45">
      <c r="A1562" t="s">
        <v>1790</v>
      </c>
      <c r="B1562">
        <v>1561</v>
      </c>
      <c r="C1562" t="s">
        <v>4281</v>
      </c>
      <c r="D1562" t="s">
        <v>4282</v>
      </c>
      <c r="E1562">
        <v>20060127</v>
      </c>
      <c r="F1562">
        <v>3</v>
      </c>
      <c r="G1562" t="s">
        <v>4975</v>
      </c>
      <c r="H1562" s="2" t="s">
        <v>115</v>
      </c>
      <c r="I1562" t="s">
        <v>254</v>
      </c>
      <c r="J1562" t="s">
        <v>6497</v>
      </c>
      <c r="L1562">
        <f>IFERROR(INDEX(所属情報!$E:$E,MATCH(男子登録情報!A1562,所属情報!$A:$A,0)),"")</f>
        <v>501018</v>
      </c>
      <c r="M1562" t="str">
        <f t="shared" si="72"/>
        <v>石井　晴 (3)</v>
      </c>
      <c r="N1562" t="str">
        <f t="shared" si="73"/>
        <v>ｲｼｲ ﾊﾙ</v>
      </c>
      <c r="O1562" t="str">
        <f t="shared" si="74"/>
        <v>ISHII Haru (06)</v>
      </c>
      <c r="P1562">
        <f>IFERROR(INDEX(リスト!$AE:$AE,MATCH($G1562,リスト!$AD:$AD,0)),"")</f>
        <v>28</v>
      </c>
      <c r="Q1562" t="str">
        <f>IFERROR(INDEX(リスト!$AH:$AH,MATCH($J1562,リスト!$AG:$AG,0)),"")</f>
        <v>JPN</v>
      </c>
      <c r="R1562" s="118" t="str">
        <f>IF($B1562="","",TEXT(RIGHT($E1562,6)*1000+COUNTIF($E$2:$E1562,$E1562),"000000000"))</f>
        <v>060127001</v>
      </c>
    </row>
    <row r="1563" spans="1:18" customFormat="1" x14ac:dyDescent="0.45">
      <c r="A1563" t="s">
        <v>1790</v>
      </c>
      <c r="B1563">
        <v>1562</v>
      </c>
      <c r="C1563" t="s">
        <v>4283</v>
      </c>
      <c r="D1563" t="s">
        <v>4284</v>
      </c>
      <c r="E1563">
        <v>20060103</v>
      </c>
      <c r="F1563">
        <v>3</v>
      </c>
      <c r="G1563" t="s">
        <v>4976</v>
      </c>
      <c r="H1563" s="2" t="s">
        <v>37</v>
      </c>
      <c r="I1563" t="s">
        <v>4876</v>
      </c>
      <c r="J1563" t="s">
        <v>6497</v>
      </c>
      <c r="L1563">
        <f>IFERROR(INDEX(所属情報!$E:$E,MATCH(男子登録情報!A1563,所属情報!$A:$A,0)),"")</f>
        <v>501018</v>
      </c>
      <c r="M1563" t="str">
        <f t="shared" si="72"/>
        <v>山田　明空 (3)</v>
      </c>
      <c r="N1563" t="str">
        <f t="shared" si="73"/>
        <v>ﾔﾏﾀﾞ ﾊﾙｸ</v>
      </c>
      <c r="O1563" t="str">
        <f t="shared" si="74"/>
        <v>YAMADA Haruku (06)</v>
      </c>
      <c r="P1563">
        <f>IFERROR(INDEX(リスト!$AE:$AE,MATCH($G1563,リスト!$AD:$AD,0)),"")</f>
        <v>27</v>
      </c>
      <c r="Q1563" t="str">
        <f>IFERROR(INDEX(リスト!$AH:$AH,MATCH($J1563,リスト!$AG:$AG,0)),"")</f>
        <v>JPN</v>
      </c>
      <c r="R1563" s="118" t="str">
        <f>IF($B1563="","",TEXT(RIGHT($E1563,6)*1000+COUNTIF($E$2:$E1563,$E1563),"000000000"))</f>
        <v>060103002</v>
      </c>
    </row>
    <row r="1564" spans="1:18" customFormat="1" x14ac:dyDescent="0.45">
      <c r="A1564" t="s">
        <v>1790</v>
      </c>
      <c r="B1564">
        <v>1563</v>
      </c>
      <c r="C1564" t="s">
        <v>4285</v>
      </c>
      <c r="D1564" t="s">
        <v>4286</v>
      </c>
      <c r="E1564">
        <v>20050609</v>
      </c>
      <c r="F1564">
        <v>3</v>
      </c>
      <c r="G1564" t="s">
        <v>4975</v>
      </c>
      <c r="H1564" s="2" t="s">
        <v>164</v>
      </c>
      <c r="I1564" t="s">
        <v>236</v>
      </c>
      <c r="J1564" t="s">
        <v>6497</v>
      </c>
      <c r="L1564">
        <f>IFERROR(INDEX(所属情報!$E:$E,MATCH(男子登録情報!A1564,所属情報!$A:$A,0)),"")</f>
        <v>501018</v>
      </c>
      <c r="M1564" t="str">
        <f t="shared" si="72"/>
        <v>木村　泰靖 (3)</v>
      </c>
      <c r="N1564" t="str">
        <f t="shared" si="73"/>
        <v>ｷﾑﾗ ﾀｲｾｲ</v>
      </c>
      <c r="O1564" t="str">
        <f t="shared" si="74"/>
        <v>KIMURA Taisei (05)</v>
      </c>
      <c r="P1564">
        <f>IFERROR(INDEX(リスト!$AE:$AE,MATCH($G1564,リスト!$AD:$AD,0)),"")</f>
        <v>28</v>
      </c>
      <c r="Q1564" t="str">
        <f>IFERROR(INDEX(リスト!$AH:$AH,MATCH($J1564,リスト!$AG:$AG,0)),"")</f>
        <v>JPN</v>
      </c>
      <c r="R1564" s="118" t="str">
        <f>IF($B1564="","",TEXT(RIGHT($E1564,6)*1000+COUNTIF($E$2:$E1564,$E1564),"000000000"))</f>
        <v>050609002</v>
      </c>
    </row>
    <row r="1565" spans="1:18" customFormat="1" x14ac:dyDescent="0.45">
      <c r="A1565" t="s">
        <v>1790</v>
      </c>
      <c r="B1565">
        <v>1564</v>
      </c>
      <c r="C1565" t="s">
        <v>4287</v>
      </c>
      <c r="D1565" t="s">
        <v>4288</v>
      </c>
      <c r="E1565">
        <v>20060320</v>
      </c>
      <c r="F1565">
        <v>3</v>
      </c>
      <c r="G1565" t="s">
        <v>4982</v>
      </c>
      <c r="H1565" s="2" t="s">
        <v>4877</v>
      </c>
      <c r="I1565" t="s">
        <v>4878</v>
      </c>
      <c r="J1565" t="s">
        <v>6497</v>
      </c>
      <c r="L1565">
        <f>IFERROR(INDEX(所属情報!$E:$E,MATCH(男子登録情報!A1565,所属情報!$A:$A,0)),"")</f>
        <v>501018</v>
      </c>
      <c r="M1565" t="str">
        <f t="shared" si="72"/>
        <v>表　紡久 (3)</v>
      </c>
      <c r="N1565" t="str">
        <f t="shared" si="73"/>
        <v>ｵﾓﾃ ﾂﾑｸﾞ</v>
      </c>
      <c r="O1565" t="str">
        <f t="shared" si="74"/>
        <v>OMOTE Tsumugu (06)</v>
      </c>
      <c r="P1565">
        <f>IFERROR(INDEX(リスト!$AE:$AE,MATCH($G1565,リスト!$AD:$AD,0)),"")</f>
        <v>26</v>
      </c>
      <c r="Q1565" t="str">
        <f>IFERROR(INDEX(リスト!$AH:$AH,MATCH($J1565,リスト!$AG:$AG,0)),"")</f>
        <v>JPN</v>
      </c>
      <c r="R1565" s="118" t="str">
        <f>IF($B1565="","",TEXT(RIGHT($E1565,6)*1000+COUNTIF($E$2:$E1565,$E1565),"000000000"))</f>
        <v>060320001</v>
      </c>
    </row>
    <row r="1566" spans="1:18" customFormat="1" x14ac:dyDescent="0.45">
      <c r="A1566" t="s">
        <v>1790</v>
      </c>
      <c r="B1566">
        <v>1565</v>
      </c>
      <c r="C1566" t="s">
        <v>4289</v>
      </c>
      <c r="D1566" t="s">
        <v>4290</v>
      </c>
      <c r="E1566">
        <v>20050520</v>
      </c>
      <c r="F1566">
        <v>3</v>
      </c>
      <c r="G1566" t="s">
        <v>4976</v>
      </c>
      <c r="H1566" s="2" t="s">
        <v>4879</v>
      </c>
      <c r="I1566" t="s">
        <v>525</v>
      </c>
      <c r="J1566" t="s">
        <v>6497</v>
      </c>
      <c r="L1566">
        <f>IFERROR(INDEX(所属情報!$E:$E,MATCH(男子登録情報!A1566,所属情報!$A:$A,0)),"")</f>
        <v>501018</v>
      </c>
      <c r="M1566" t="str">
        <f t="shared" si="72"/>
        <v>小山　創平 (3)</v>
      </c>
      <c r="N1566" t="str">
        <f t="shared" si="73"/>
        <v>ｺﾔﾏ ｿｳﾍｲ</v>
      </c>
      <c r="O1566" t="str">
        <f t="shared" si="74"/>
        <v>KOYAMA Sohei (05)</v>
      </c>
      <c r="P1566">
        <f>IFERROR(INDEX(リスト!$AE:$AE,MATCH($G1566,リスト!$AD:$AD,0)),"")</f>
        <v>27</v>
      </c>
      <c r="Q1566" t="str">
        <f>IFERROR(INDEX(リスト!$AH:$AH,MATCH($J1566,リスト!$AG:$AG,0)),"")</f>
        <v>JPN</v>
      </c>
      <c r="R1566" s="118" t="str">
        <f>IF($B1566="","",TEXT(RIGHT($E1566,6)*1000+COUNTIF($E$2:$E1566,$E1566),"000000000"))</f>
        <v>050520003</v>
      </c>
    </row>
    <row r="1567" spans="1:18" customFormat="1" x14ac:dyDescent="0.45">
      <c r="A1567" t="s">
        <v>1790</v>
      </c>
      <c r="B1567">
        <v>1566</v>
      </c>
      <c r="C1567" t="s">
        <v>4291</v>
      </c>
      <c r="D1567" t="s">
        <v>4292</v>
      </c>
      <c r="E1567">
        <v>20050407</v>
      </c>
      <c r="F1567">
        <v>3</v>
      </c>
      <c r="G1567" t="s">
        <v>4976</v>
      </c>
      <c r="H1567" s="2" t="s">
        <v>572</v>
      </c>
      <c r="I1567" t="s">
        <v>4880</v>
      </c>
      <c r="J1567" t="s">
        <v>6497</v>
      </c>
      <c r="L1567">
        <f>IFERROR(INDEX(所属情報!$E:$E,MATCH(男子登録情報!A1567,所属情報!$A:$A,0)),"")</f>
        <v>501018</v>
      </c>
      <c r="M1567" t="str">
        <f t="shared" si="72"/>
        <v>古谷　智幸 (3)</v>
      </c>
      <c r="N1567" t="str">
        <f t="shared" si="73"/>
        <v>ﾌﾙﾀﾆ ﾄﾓﾕｷ</v>
      </c>
      <c r="O1567" t="str">
        <f t="shared" si="74"/>
        <v>FURUTANI Tomoyuki (05)</v>
      </c>
      <c r="P1567">
        <f>IFERROR(INDEX(リスト!$AE:$AE,MATCH($G1567,リスト!$AD:$AD,0)),"")</f>
        <v>27</v>
      </c>
      <c r="Q1567" t="str">
        <f>IFERROR(INDEX(リスト!$AH:$AH,MATCH($J1567,リスト!$AG:$AG,0)),"")</f>
        <v>JPN</v>
      </c>
      <c r="R1567" s="118" t="str">
        <f>IF($B1567="","",TEXT(RIGHT($E1567,6)*1000+COUNTIF($E$2:$E1567,$E1567),"000000000"))</f>
        <v>050407004</v>
      </c>
    </row>
    <row r="1568" spans="1:18" customFormat="1" x14ac:dyDescent="0.45">
      <c r="A1568" t="s">
        <v>1790</v>
      </c>
      <c r="B1568">
        <v>1567</v>
      </c>
      <c r="C1568" t="s">
        <v>4293</v>
      </c>
      <c r="D1568" t="s">
        <v>4294</v>
      </c>
      <c r="E1568">
        <v>20051013</v>
      </c>
      <c r="F1568">
        <v>3</v>
      </c>
      <c r="G1568" t="s">
        <v>4976</v>
      </c>
      <c r="H1568" s="2" t="s">
        <v>4881</v>
      </c>
      <c r="I1568" t="s">
        <v>32</v>
      </c>
      <c r="J1568" t="s">
        <v>6497</v>
      </c>
      <c r="L1568">
        <f>IFERROR(INDEX(所属情報!$E:$E,MATCH(男子登録情報!A1568,所属情報!$A:$A,0)),"")</f>
        <v>501018</v>
      </c>
      <c r="M1568" t="str">
        <f t="shared" si="72"/>
        <v>千崎　佑也 (3)</v>
      </c>
      <c r="N1568" t="str">
        <f t="shared" si="73"/>
        <v>ｾﾝｻﾞｷ ﾕｳﾔ</v>
      </c>
      <c r="O1568" t="str">
        <f t="shared" si="74"/>
        <v>SENZAKI Yuya (05)</v>
      </c>
      <c r="P1568">
        <f>IFERROR(INDEX(リスト!$AE:$AE,MATCH($G1568,リスト!$AD:$AD,0)),"")</f>
        <v>27</v>
      </c>
      <c r="Q1568" t="str">
        <f>IFERROR(INDEX(リスト!$AH:$AH,MATCH($J1568,リスト!$AG:$AG,0)),"")</f>
        <v>JPN</v>
      </c>
      <c r="R1568" s="118" t="str">
        <f>IF($B1568="","",TEXT(RIGHT($E1568,6)*1000+COUNTIF($E$2:$E1568,$E1568),"000000000"))</f>
        <v>051013002</v>
      </c>
    </row>
    <row r="1569" spans="1:18" customFormat="1" x14ac:dyDescent="0.45">
      <c r="A1569" t="s">
        <v>1790</v>
      </c>
      <c r="B1569">
        <v>1568</v>
      </c>
      <c r="C1569" t="s">
        <v>4295</v>
      </c>
      <c r="D1569" t="s">
        <v>5966</v>
      </c>
      <c r="E1569">
        <v>20030404</v>
      </c>
      <c r="F1569">
        <v>4</v>
      </c>
      <c r="G1569" t="s">
        <v>4984</v>
      </c>
      <c r="H1569" s="2" t="s">
        <v>4882</v>
      </c>
      <c r="I1569" t="s">
        <v>824</v>
      </c>
      <c r="J1569" t="s">
        <v>6497</v>
      </c>
      <c r="L1569">
        <f>IFERROR(INDEX(所属情報!$E:$E,MATCH(男子登録情報!A1569,所属情報!$A:$A,0)),"")</f>
        <v>501018</v>
      </c>
      <c r="M1569" t="str">
        <f t="shared" si="72"/>
        <v>木野　羽月 (4)</v>
      </c>
      <c r="N1569" t="str">
        <f t="shared" si="73"/>
        <v>ｷﾉ ﾊﾂﾞｷ</v>
      </c>
      <c r="O1569" t="str">
        <f t="shared" si="74"/>
        <v>KINO Hazuki (03)</v>
      </c>
      <c r="P1569">
        <f>IFERROR(INDEX(リスト!$AE:$AE,MATCH($G1569,リスト!$AD:$AD,0)),"")</f>
        <v>49</v>
      </c>
      <c r="Q1569" t="str">
        <f>IFERROR(INDEX(リスト!$AH:$AH,MATCH($J1569,リスト!$AG:$AG,0)),"")</f>
        <v>JPN</v>
      </c>
      <c r="R1569" s="118" t="str">
        <f>IF($B1569="","",TEXT(RIGHT($E1569,6)*1000+COUNTIF($E$2:$E1569,$E1569),"000000000"))</f>
        <v>030404001</v>
      </c>
    </row>
    <row r="1570" spans="1:18" customFormat="1" x14ac:dyDescent="0.45">
      <c r="A1570" t="s">
        <v>1790</v>
      </c>
      <c r="B1570">
        <v>1569</v>
      </c>
      <c r="C1570" t="s">
        <v>4296</v>
      </c>
      <c r="D1570" t="s">
        <v>4297</v>
      </c>
      <c r="E1570">
        <v>20050322</v>
      </c>
      <c r="F1570">
        <v>3</v>
      </c>
      <c r="G1570" t="s">
        <v>4976</v>
      </c>
      <c r="H1570" s="2" t="s">
        <v>4883</v>
      </c>
      <c r="I1570" t="s">
        <v>4884</v>
      </c>
      <c r="J1570" t="s">
        <v>6497</v>
      </c>
      <c r="L1570">
        <f>IFERROR(INDEX(所属情報!$E:$E,MATCH(男子登録情報!A1570,所属情報!$A:$A,0)),"")</f>
        <v>501018</v>
      </c>
      <c r="M1570" t="str">
        <f t="shared" si="72"/>
        <v>岩根サロヴァーラ　ヘンリ (3)</v>
      </c>
      <c r="N1570" t="str">
        <f t="shared" si="73"/>
        <v>ｲﾜﾈｻﾛｳﾞｧｰﾗ ﾍﾝﾘ</v>
      </c>
      <c r="O1570" t="str">
        <f t="shared" si="74"/>
        <v>IWANESALOVAARA Henri (05)</v>
      </c>
      <c r="P1570">
        <f>IFERROR(INDEX(リスト!$AE:$AE,MATCH($G1570,リスト!$AD:$AD,0)),"")</f>
        <v>27</v>
      </c>
      <c r="Q1570" t="str">
        <f>IFERROR(INDEX(リスト!$AH:$AH,MATCH($J1570,リスト!$AG:$AG,0)),"")</f>
        <v>JPN</v>
      </c>
      <c r="R1570" s="118" t="str">
        <f>IF($B1570="","",TEXT(RIGHT($E1570,6)*1000+COUNTIF($E$2:$E1570,$E1570),"000000000"))</f>
        <v>050322001</v>
      </c>
    </row>
    <row r="1571" spans="1:18" customFormat="1" x14ac:dyDescent="0.45">
      <c r="A1571" t="s">
        <v>1790</v>
      </c>
      <c r="B1571">
        <v>1570</v>
      </c>
      <c r="C1571" t="s">
        <v>4298</v>
      </c>
      <c r="D1571" t="s">
        <v>4299</v>
      </c>
      <c r="E1571">
        <v>20050726</v>
      </c>
      <c r="F1571">
        <v>3</v>
      </c>
      <c r="G1571" t="s">
        <v>4976</v>
      </c>
      <c r="H1571" s="2" t="s">
        <v>1827</v>
      </c>
      <c r="I1571" t="s">
        <v>344</v>
      </c>
      <c r="J1571" t="s">
        <v>6497</v>
      </c>
      <c r="L1571">
        <f>IFERROR(INDEX(所属情報!$E:$E,MATCH(男子登録情報!A1571,所属情報!$A:$A,0)),"")</f>
        <v>501018</v>
      </c>
      <c r="M1571" t="str">
        <f t="shared" si="72"/>
        <v>伊與田　皓翔 (3)</v>
      </c>
      <c r="N1571" t="str">
        <f t="shared" si="73"/>
        <v>ｲﾖﾀ ﾋﾛﾄ</v>
      </c>
      <c r="O1571" t="str">
        <f t="shared" si="74"/>
        <v>IYOTA Hiroto (05)</v>
      </c>
      <c r="P1571">
        <f>IFERROR(INDEX(リスト!$AE:$AE,MATCH($G1571,リスト!$AD:$AD,0)),"")</f>
        <v>27</v>
      </c>
      <c r="Q1571" t="str">
        <f>IFERROR(INDEX(リスト!$AH:$AH,MATCH($J1571,リスト!$AG:$AG,0)),"")</f>
        <v>JPN</v>
      </c>
      <c r="R1571" s="118" t="str">
        <f>IF($B1571="","",TEXT(RIGHT($E1571,6)*1000+COUNTIF($E$2:$E1571,$E1571),"000000000"))</f>
        <v>050726001</v>
      </c>
    </row>
    <row r="1572" spans="1:18" customFormat="1" x14ac:dyDescent="0.45">
      <c r="A1572" t="s">
        <v>1790</v>
      </c>
      <c r="B1572">
        <v>1571</v>
      </c>
      <c r="C1572" t="s">
        <v>4300</v>
      </c>
      <c r="D1572" t="s">
        <v>4301</v>
      </c>
      <c r="E1572">
        <v>20050729</v>
      </c>
      <c r="F1572">
        <v>3</v>
      </c>
      <c r="G1572" t="s">
        <v>4975</v>
      </c>
      <c r="H1572" s="2" t="s">
        <v>4619</v>
      </c>
      <c r="I1572" t="s">
        <v>109</v>
      </c>
      <c r="J1572" t="s">
        <v>6497</v>
      </c>
      <c r="L1572">
        <f>IFERROR(INDEX(所属情報!$E:$E,MATCH(男子登録情報!A1572,所属情報!$A:$A,0)),"")</f>
        <v>501018</v>
      </c>
      <c r="M1572" t="str">
        <f t="shared" si="72"/>
        <v>角田　俊 (3)</v>
      </c>
      <c r="N1572" t="str">
        <f t="shared" si="73"/>
        <v>ﾂﾉﾀﾞ ｼｭﾝ</v>
      </c>
      <c r="O1572" t="str">
        <f t="shared" si="74"/>
        <v>TSUNODA Shun (05)</v>
      </c>
      <c r="P1572">
        <f>IFERROR(INDEX(リスト!$AE:$AE,MATCH($G1572,リスト!$AD:$AD,0)),"")</f>
        <v>28</v>
      </c>
      <c r="Q1572" t="str">
        <f>IFERROR(INDEX(リスト!$AH:$AH,MATCH($J1572,リスト!$AG:$AG,0)),"")</f>
        <v>JPN</v>
      </c>
      <c r="R1572" s="118" t="str">
        <f>IF($B1572="","",TEXT(RIGHT($E1572,6)*1000+COUNTIF($E$2:$E1572,$E1572),"000000000"))</f>
        <v>050729003</v>
      </c>
    </row>
    <row r="1573" spans="1:18" customFormat="1" x14ac:dyDescent="0.45">
      <c r="A1573" t="s">
        <v>1790</v>
      </c>
      <c r="B1573">
        <v>1572</v>
      </c>
      <c r="C1573" t="s">
        <v>4302</v>
      </c>
      <c r="D1573" t="s">
        <v>4303</v>
      </c>
      <c r="E1573">
        <v>20050813</v>
      </c>
      <c r="F1573">
        <v>3</v>
      </c>
      <c r="G1573" t="s">
        <v>4976</v>
      </c>
      <c r="H1573" s="2" t="s">
        <v>4885</v>
      </c>
      <c r="I1573" t="s">
        <v>145</v>
      </c>
      <c r="J1573" t="s">
        <v>6497</v>
      </c>
      <c r="L1573">
        <f>IFERROR(INDEX(所属情報!$E:$E,MATCH(男子登録情報!A1573,所属情報!$A:$A,0)),"")</f>
        <v>501018</v>
      </c>
      <c r="M1573" t="str">
        <f t="shared" si="72"/>
        <v>杉村　瞭太 (3)</v>
      </c>
      <c r="N1573" t="str">
        <f t="shared" si="73"/>
        <v>ｽｷﾞﾑﾗ ﾘｮｳﾀ</v>
      </c>
      <c r="O1573" t="str">
        <f t="shared" si="74"/>
        <v>SUGIMURA Ryota (05)</v>
      </c>
      <c r="P1573">
        <f>IFERROR(INDEX(リスト!$AE:$AE,MATCH($G1573,リスト!$AD:$AD,0)),"")</f>
        <v>27</v>
      </c>
      <c r="Q1573" t="str">
        <f>IFERROR(INDEX(リスト!$AH:$AH,MATCH($J1573,リスト!$AG:$AG,0)),"")</f>
        <v>JPN</v>
      </c>
      <c r="R1573" s="118" t="str">
        <f>IF($B1573="","",TEXT(RIGHT($E1573,6)*1000+COUNTIF($E$2:$E1573,$E1573),"000000000"))</f>
        <v>050813001</v>
      </c>
    </row>
    <row r="1574" spans="1:18" customFormat="1" x14ac:dyDescent="0.45">
      <c r="A1574" t="s">
        <v>1790</v>
      </c>
      <c r="B1574">
        <v>1573</v>
      </c>
      <c r="C1574" t="s">
        <v>5967</v>
      </c>
      <c r="D1574" t="s">
        <v>5968</v>
      </c>
      <c r="E1574">
        <v>20070114</v>
      </c>
      <c r="F1574">
        <v>2</v>
      </c>
      <c r="G1574" t="s">
        <v>4977</v>
      </c>
      <c r="H1574" s="2" t="s">
        <v>389</v>
      </c>
      <c r="I1574" t="s">
        <v>54</v>
      </c>
      <c r="J1574" t="s">
        <v>6497</v>
      </c>
      <c r="L1574">
        <f>IFERROR(INDEX(所属情報!$E:$E,MATCH(男子登録情報!A1574,所属情報!$A:$A,0)),"")</f>
        <v>501018</v>
      </c>
      <c r="M1574" t="str">
        <f t="shared" si="72"/>
        <v>吉岡　瞭 (2)</v>
      </c>
      <c r="N1574" t="str">
        <f t="shared" si="73"/>
        <v>ﾖｼｵｶ ﾘｮｳ</v>
      </c>
      <c r="O1574" t="str">
        <f t="shared" si="74"/>
        <v>YOSHIOKA Ryo (07)</v>
      </c>
      <c r="P1574">
        <f>IFERROR(INDEX(リスト!$AE:$AE,MATCH($G1574,リスト!$AD:$AD,0)),"")</f>
        <v>34</v>
      </c>
      <c r="Q1574" t="str">
        <f>IFERROR(INDEX(リスト!$AH:$AH,MATCH($J1574,リスト!$AG:$AG,0)),"")</f>
        <v>JPN</v>
      </c>
      <c r="R1574" s="118" t="str">
        <f>IF($B1574="","",TEXT(RIGHT($E1574,6)*1000+COUNTIF($E$2:$E1574,$E1574),"000000000"))</f>
        <v>070114002</v>
      </c>
    </row>
    <row r="1575" spans="1:18" customFormat="1" x14ac:dyDescent="0.45">
      <c r="A1575" t="s">
        <v>1790</v>
      </c>
      <c r="B1575">
        <v>1574</v>
      </c>
      <c r="C1575" t="s">
        <v>5969</v>
      </c>
      <c r="D1575" t="s">
        <v>5970</v>
      </c>
      <c r="E1575">
        <v>20060715</v>
      </c>
      <c r="F1575">
        <v>2</v>
      </c>
      <c r="G1575" t="s">
        <v>4975</v>
      </c>
      <c r="H1575" s="2" t="s">
        <v>268</v>
      </c>
      <c r="I1575" t="s">
        <v>7201</v>
      </c>
      <c r="J1575" t="s">
        <v>6497</v>
      </c>
      <c r="L1575">
        <f>IFERROR(INDEX(所属情報!$E:$E,MATCH(男子登録情報!A1575,所属情報!$A:$A,0)),"")</f>
        <v>501018</v>
      </c>
      <c r="M1575" t="str">
        <f t="shared" si="72"/>
        <v>山﨑　慧 (2)</v>
      </c>
      <c r="N1575" t="str">
        <f t="shared" si="73"/>
        <v>ﾔﾏｻｷ ｻﾄｲ</v>
      </c>
      <c r="O1575" t="str">
        <f t="shared" si="74"/>
        <v>YAMASAKI Satoi (06)</v>
      </c>
      <c r="P1575">
        <f>IFERROR(INDEX(リスト!$AE:$AE,MATCH($G1575,リスト!$AD:$AD,0)),"")</f>
        <v>28</v>
      </c>
      <c r="Q1575" t="str">
        <f>IFERROR(INDEX(リスト!$AH:$AH,MATCH($J1575,リスト!$AG:$AG,0)),"")</f>
        <v>JPN</v>
      </c>
      <c r="R1575" s="118" t="str">
        <f>IF($B1575="","",TEXT(RIGHT($E1575,6)*1000+COUNTIF($E$2:$E1575,$E1575),"000000000"))</f>
        <v>060715003</v>
      </c>
    </row>
    <row r="1576" spans="1:18" customFormat="1" x14ac:dyDescent="0.45">
      <c r="A1576" t="s">
        <v>1790</v>
      </c>
      <c r="B1576">
        <v>1575</v>
      </c>
      <c r="C1576" t="s">
        <v>5971</v>
      </c>
      <c r="D1576" t="s">
        <v>5972</v>
      </c>
      <c r="E1576">
        <v>20051227</v>
      </c>
      <c r="F1576">
        <v>2</v>
      </c>
      <c r="G1576" t="s">
        <v>4976</v>
      </c>
      <c r="H1576" s="2" t="s">
        <v>58</v>
      </c>
      <c r="I1576" t="s">
        <v>2912</v>
      </c>
      <c r="J1576" t="s">
        <v>6497</v>
      </c>
      <c r="L1576">
        <f>IFERROR(INDEX(所属情報!$E:$E,MATCH(男子登録情報!A1576,所属情報!$A:$A,0)),"")</f>
        <v>501018</v>
      </c>
      <c r="M1576" t="str">
        <f t="shared" si="72"/>
        <v>加藤　希理 (2)</v>
      </c>
      <c r="N1576" t="str">
        <f t="shared" si="73"/>
        <v>ｶﾄｳ ｷﾘ</v>
      </c>
      <c r="O1576" t="str">
        <f t="shared" si="74"/>
        <v>KATO Kiri (05)</v>
      </c>
      <c r="P1576">
        <f>IFERROR(INDEX(リスト!$AE:$AE,MATCH($G1576,リスト!$AD:$AD,0)),"")</f>
        <v>27</v>
      </c>
      <c r="Q1576" t="str">
        <f>IFERROR(INDEX(リスト!$AH:$AH,MATCH($J1576,リスト!$AG:$AG,0)),"")</f>
        <v>JPN</v>
      </c>
      <c r="R1576" s="118" t="str">
        <f>IF($B1576="","",TEXT(RIGHT($E1576,6)*1000+COUNTIF($E$2:$E1576,$E1576),"000000000"))</f>
        <v>051227001</v>
      </c>
    </row>
    <row r="1577" spans="1:18" customFormat="1" x14ac:dyDescent="0.45">
      <c r="A1577" t="s">
        <v>1790</v>
      </c>
      <c r="B1577">
        <v>1576</v>
      </c>
      <c r="C1577" t="s">
        <v>5973</v>
      </c>
      <c r="D1577" t="s">
        <v>5974</v>
      </c>
      <c r="E1577">
        <v>20060804</v>
      </c>
      <c r="F1577">
        <v>2</v>
      </c>
      <c r="G1577" t="s">
        <v>4979</v>
      </c>
      <c r="H1577" s="2" t="s">
        <v>1618</v>
      </c>
      <c r="I1577" t="s">
        <v>7202</v>
      </c>
      <c r="J1577" t="s">
        <v>6497</v>
      </c>
      <c r="L1577">
        <f>IFERROR(INDEX(所属情報!$E:$E,MATCH(男子登録情報!A1577,所属情報!$A:$A,0)),"")</f>
        <v>501018</v>
      </c>
      <c r="M1577" t="str">
        <f t="shared" si="72"/>
        <v>大住　槙月 (2)</v>
      </c>
      <c r="N1577" t="str">
        <f t="shared" si="73"/>
        <v>ｵｵｽﾐ ﾏﾂｷ</v>
      </c>
      <c r="O1577" t="str">
        <f t="shared" si="74"/>
        <v>OSUMI Matsuki (06)</v>
      </c>
      <c r="P1577">
        <f>IFERROR(INDEX(リスト!$AE:$AE,MATCH($G1577,リスト!$AD:$AD,0)),"")</f>
        <v>29</v>
      </c>
      <c r="Q1577" t="str">
        <f>IFERROR(INDEX(リスト!$AH:$AH,MATCH($J1577,リスト!$AG:$AG,0)),"")</f>
        <v>JPN</v>
      </c>
      <c r="R1577" s="118" t="str">
        <f>IF($B1577="","",TEXT(RIGHT($E1577,6)*1000+COUNTIF($E$2:$E1577,$E1577),"000000000"))</f>
        <v>060804003</v>
      </c>
    </row>
    <row r="1578" spans="1:18" customFormat="1" x14ac:dyDescent="0.45">
      <c r="A1578" t="s">
        <v>1790</v>
      </c>
      <c r="B1578">
        <v>1577</v>
      </c>
      <c r="C1578" t="s">
        <v>5975</v>
      </c>
      <c r="D1578" t="s">
        <v>5976</v>
      </c>
      <c r="E1578">
        <v>20060412</v>
      </c>
      <c r="F1578">
        <v>2</v>
      </c>
      <c r="G1578" t="s">
        <v>4982</v>
      </c>
      <c r="H1578" s="2" t="s">
        <v>7203</v>
      </c>
      <c r="I1578" t="s">
        <v>53</v>
      </c>
      <c r="J1578" t="s">
        <v>6497</v>
      </c>
      <c r="L1578">
        <f>IFERROR(INDEX(所属情報!$E:$E,MATCH(男子登録情報!A1578,所属情報!$A:$A,0)),"")</f>
        <v>501018</v>
      </c>
      <c r="M1578" t="str">
        <f t="shared" si="72"/>
        <v>伏見　恒輝 (2)</v>
      </c>
      <c r="N1578" t="str">
        <f t="shared" si="73"/>
        <v>ﾌｼﾐ ｺｳｷ</v>
      </c>
      <c r="O1578" t="str">
        <f t="shared" si="74"/>
        <v>FUSHIMI Koki (06)</v>
      </c>
      <c r="P1578">
        <f>IFERROR(INDEX(リスト!$AE:$AE,MATCH($G1578,リスト!$AD:$AD,0)),"")</f>
        <v>26</v>
      </c>
      <c r="Q1578" t="str">
        <f>IFERROR(INDEX(リスト!$AH:$AH,MATCH($J1578,リスト!$AG:$AG,0)),"")</f>
        <v>JPN</v>
      </c>
      <c r="R1578" s="118" t="str">
        <f>IF($B1578="","",TEXT(RIGHT($E1578,6)*1000+COUNTIF($E$2:$E1578,$E1578),"000000000"))</f>
        <v>060412003</v>
      </c>
    </row>
    <row r="1579" spans="1:18" customFormat="1" x14ac:dyDescent="0.45">
      <c r="A1579" t="s">
        <v>1790</v>
      </c>
      <c r="B1579">
        <v>1578</v>
      </c>
      <c r="C1579" t="s">
        <v>5977</v>
      </c>
      <c r="D1579" t="s">
        <v>5978</v>
      </c>
      <c r="E1579">
        <v>20061106</v>
      </c>
      <c r="F1579">
        <v>2</v>
      </c>
      <c r="G1579" t="s">
        <v>4983</v>
      </c>
      <c r="H1579" s="2" t="s">
        <v>58</v>
      </c>
      <c r="I1579" t="s">
        <v>216</v>
      </c>
      <c r="J1579" t="s">
        <v>6497</v>
      </c>
      <c r="L1579">
        <f>IFERROR(INDEX(所属情報!$E:$E,MATCH(男子登録情報!A1579,所属情報!$A:$A,0)),"")</f>
        <v>501018</v>
      </c>
      <c r="M1579" t="str">
        <f t="shared" si="72"/>
        <v>加藤　颯真 (2)</v>
      </c>
      <c r="N1579" t="str">
        <f t="shared" si="73"/>
        <v>ｶﾄｳ ｿｳﾏ</v>
      </c>
      <c r="O1579" t="str">
        <f t="shared" si="74"/>
        <v>KATO Soma (06)</v>
      </c>
      <c r="P1579">
        <f>IFERROR(INDEX(リスト!$AE:$AE,MATCH($G1579,リスト!$AD:$AD,0)),"")</f>
        <v>23</v>
      </c>
      <c r="Q1579" t="str">
        <f>IFERROR(INDEX(リスト!$AH:$AH,MATCH($J1579,リスト!$AG:$AG,0)),"")</f>
        <v>JPN</v>
      </c>
      <c r="R1579" s="118" t="str">
        <f>IF($B1579="","",TEXT(RIGHT($E1579,6)*1000+COUNTIF($E$2:$E1579,$E1579),"000000000"))</f>
        <v>061106003</v>
      </c>
    </row>
    <row r="1580" spans="1:18" customFormat="1" x14ac:dyDescent="0.45">
      <c r="A1580" t="s">
        <v>1790</v>
      </c>
      <c r="B1580">
        <v>1579</v>
      </c>
      <c r="C1580" t="s">
        <v>5979</v>
      </c>
      <c r="D1580" t="s">
        <v>5980</v>
      </c>
      <c r="E1580">
        <v>20070206</v>
      </c>
      <c r="F1580">
        <v>2</v>
      </c>
      <c r="G1580" t="s">
        <v>4976</v>
      </c>
      <c r="H1580" s="2" t="s">
        <v>307</v>
      </c>
      <c r="I1580" t="s">
        <v>7073</v>
      </c>
      <c r="J1580" t="s">
        <v>6497</v>
      </c>
      <c r="L1580">
        <f>IFERROR(INDEX(所属情報!$E:$E,MATCH(男子登録情報!A1580,所属情報!$A:$A,0)),"")</f>
        <v>501018</v>
      </c>
      <c r="M1580" t="str">
        <f t="shared" si="72"/>
        <v>髙橋　雅棟 (2)</v>
      </c>
      <c r="N1580" t="str">
        <f t="shared" si="73"/>
        <v>ﾀｶﾊｼ ﾏｻﾑﾈ</v>
      </c>
      <c r="O1580" t="str">
        <f t="shared" si="74"/>
        <v>TAKAHASHI Masamune (07)</v>
      </c>
      <c r="P1580">
        <f>IFERROR(INDEX(リスト!$AE:$AE,MATCH($G1580,リスト!$AD:$AD,0)),"")</f>
        <v>27</v>
      </c>
      <c r="Q1580" t="str">
        <f>IFERROR(INDEX(リスト!$AH:$AH,MATCH($J1580,リスト!$AG:$AG,0)),"")</f>
        <v>JPN</v>
      </c>
      <c r="R1580" s="118" t="str">
        <f>IF($B1580="","",TEXT(RIGHT($E1580,6)*1000+COUNTIF($E$2:$E1580,$E1580),"000000000"))</f>
        <v>070206003</v>
      </c>
    </row>
    <row r="1581" spans="1:18" customFormat="1" x14ac:dyDescent="0.45">
      <c r="A1581" t="s">
        <v>1790</v>
      </c>
      <c r="B1581">
        <v>1580</v>
      </c>
      <c r="C1581" t="s">
        <v>5981</v>
      </c>
      <c r="D1581" t="s">
        <v>5982</v>
      </c>
      <c r="E1581">
        <v>20050911</v>
      </c>
      <c r="F1581">
        <v>2</v>
      </c>
      <c r="G1581" t="s">
        <v>4976</v>
      </c>
      <c r="H1581" s="2" t="s">
        <v>7204</v>
      </c>
      <c r="I1581" t="s">
        <v>199</v>
      </c>
      <c r="J1581" t="s">
        <v>6497</v>
      </c>
      <c r="L1581">
        <f>IFERROR(INDEX(所属情報!$E:$E,MATCH(男子登録情報!A1581,所属情報!$A:$A,0)),"")</f>
        <v>501018</v>
      </c>
      <c r="M1581" t="str">
        <f t="shared" si="72"/>
        <v>一森　翔太朗 (2)</v>
      </c>
      <c r="N1581" t="str">
        <f t="shared" si="73"/>
        <v>ｲﾁﾓﾘ ｼｮｳﾀﾛｳ</v>
      </c>
      <c r="O1581" t="str">
        <f t="shared" si="74"/>
        <v>ICHIMORI Shotaro (05)</v>
      </c>
      <c r="P1581">
        <f>IFERROR(INDEX(リスト!$AE:$AE,MATCH($G1581,リスト!$AD:$AD,0)),"")</f>
        <v>27</v>
      </c>
      <c r="Q1581" t="str">
        <f>IFERROR(INDEX(リスト!$AH:$AH,MATCH($J1581,リスト!$AG:$AG,0)),"")</f>
        <v>JPN</v>
      </c>
      <c r="R1581" s="118" t="str">
        <f>IF($B1581="","",TEXT(RIGHT($E1581,6)*1000+COUNTIF($E$2:$E1581,$E1581),"000000000"))</f>
        <v>050911001</v>
      </c>
    </row>
    <row r="1582" spans="1:18" customFormat="1" x14ac:dyDescent="0.45">
      <c r="A1582" t="s">
        <v>1790</v>
      </c>
      <c r="B1582">
        <v>1581</v>
      </c>
      <c r="C1582" t="s">
        <v>5983</v>
      </c>
      <c r="D1582" t="s">
        <v>5984</v>
      </c>
      <c r="E1582">
        <v>20070227</v>
      </c>
      <c r="F1582">
        <v>2</v>
      </c>
      <c r="G1582" t="s">
        <v>4976</v>
      </c>
      <c r="H1582" s="2" t="s">
        <v>7205</v>
      </c>
      <c r="I1582" t="s">
        <v>64</v>
      </c>
      <c r="J1582" t="s">
        <v>6497</v>
      </c>
      <c r="L1582">
        <f>IFERROR(INDEX(所属情報!$E:$E,MATCH(男子登録情報!A1582,所属情報!$A:$A,0)),"")</f>
        <v>501018</v>
      </c>
      <c r="M1582" t="str">
        <f t="shared" si="72"/>
        <v>蔦江　康太 (2)</v>
      </c>
      <c r="N1582" t="str">
        <f t="shared" si="73"/>
        <v>ﾂﾀｴ ｺｳﾀ</v>
      </c>
      <c r="O1582" t="str">
        <f t="shared" si="74"/>
        <v>TSUTAE Kota (07)</v>
      </c>
      <c r="P1582">
        <f>IFERROR(INDEX(リスト!$AE:$AE,MATCH($G1582,リスト!$AD:$AD,0)),"")</f>
        <v>27</v>
      </c>
      <c r="Q1582" t="str">
        <f>IFERROR(INDEX(リスト!$AH:$AH,MATCH($J1582,リスト!$AG:$AG,0)),"")</f>
        <v>JPN</v>
      </c>
      <c r="R1582" s="118" t="str">
        <f>IF($B1582="","",TEXT(RIGHT($E1582,6)*1000+COUNTIF($E$2:$E1582,$E1582),"000000000"))</f>
        <v>070227001</v>
      </c>
    </row>
    <row r="1583" spans="1:18" customFormat="1" x14ac:dyDescent="0.45">
      <c r="A1583" t="s">
        <v>1790</v>
      </c>
      <c r="B1583">
        <v>1582</v>
      </c>
      <c r="C1583" t="s">
        <v>5985</v>
      </c>
      <c r="D1583" t="s">
        <v>5986</v>
      </c>
      <c r="E1583">
        <v>20061008</v>
      </c>
      <c r="F1583">
        <v>2</v>
      </c>
      <c r="G1583" t="s">
        <v>4989</v>
      </c>
      <c r="H1583" s="2" t="s">
        <v>4701</v>
      </c>
      <c r="I1583" t="s">
        <v>7206</v>
      </c>
      <c r="J1583" t="s">
        <v>6497</v>
      </c>
      <c r="L1583">
        <f>IFERROR(INDEX(所属情報!$E:$E,MATCH(男子登録情報!A1583,所属情報!$A:$A,0)),"")</f>
        <v>501018</v>
      </c>
      <c r="M1583" t="str">
        <f t="shared" si="72"/>
        <v>西澤　孝紀 (2)</v>
      </c>
      <c r="N1583" t="str">
        <f t="shared" si="73"/>
        <v>ﾆｼｻﾞﾜ ﾀｶﾉﾘ</v>
      </c>
      <c r="O1583" t="str">
        <f t="shared" si="74"/>
        <v>NISHIZAWA Takanori (06)</v>
      </c>
      <c r="P1583">
        <f>IFERROR(INDEX(リスト!$AE:$AE,MATCH($G1583,リスト!$AD:$AD,0)),"")</f>
        <v>25</v>
      </c>
      <c r="Q1583" t="str">
        <f>IFERROR(INDEX(リスト!$AH:$AH,MATCH($J1583,リスト!$AG:$AG,0)),"")</f>
        <v>JPN</v>
      </c>
      <c r="R1583" s="118" t="str">
        <f>IF($B1583="","",TEXT(RIGHT($E1583,6)*1000+COUNTIF($E$2:$E1583,$E1583),"000000000"))</f>
        <v>061008003</v>
      </c>
    </row>
    <row r="1584" spans="1:18" customFormat="1" x14ac:dyDescent="0.45">
      <c r="A1584" t="s">
        <v>1790</v>
      </c>
      <c r="B1584">
        <v>1583</v>
      </c>
      <c r="C1584" t="s">
        <v>5987</v>
      </c>
      <c r="D1584" t="s">
        <v>5988</v>
      </c>
      <c r="E1584">
        <v>20060603</v>
      </c>
      <c r="F1584">
        <v>2</v>
      </c>
      <c r="G1584" t="s">
        <v>4976</v>
      </c>
      <c r="H1584" s="2" t="s">
        <v>59</v>
      </c>
      <c r="I1584" t="s">
        <v>6949</v>
      </c>
      <c r="J1584" t="s">
        <v>6497</v>
      </c>
      <c r="L1584">
        <f>IFERROR(INDEX(所属情報!$E:$E,MATCH(男子登録情報!A1584,所属情報!$A:$A,0)),"")</f>
        <v>501018</v>
      </c>
      <c r="M1584" t="str">
        <f t="shared" si="72"/>
        <v>谷口　尚太朗 (2)</v>
      </c>
      <c r="N1584" t="str">
        <f t="shared" si="73"/>
        <v>ﾀﾆｸﾞﾁ ﾅｵﾀﾛｳ</v>
      </c>
      <c r="O1584" t="str">
        <f t="shared" si="74"/>
        <v>TANIGUCHI Naotaro (06)</v>
      </c>
      <c r="P1584">
        <f>IFERROR(INDEX(リスト!$AE:$AE,MATCH($G1584,リスト!$AD:$AD,0)),"")</f>
        <v>27</v>
      </c>
      <c r="Q1584" t="str">
        <f>IFERROR(INDEX(リスト!$AH:$AH,MATCH($J1584,リスト!$AG:$AG,0)),"")</f>
        <v>JPN</v>
      </c>
      <c r="R1584" s="118" t="str">
        <f>IF($B1584="","",TEXT(RIGHT($E1584,6)*1000+COUNTIF($E$2:$E1584,$E1584),"000000000"))</f>
        <v>060603001</v>
      </c>
    </row>
    <row r="1585" spans="1:18" customFormat="1" x14ac:dyDescent="0.45">
      <c r="A1585" t="s">
        <v>1790</v>
      </c>
      <c r="B1585">
        <v>1584</v>
      </c>
      <c r="C1585" t="s">
        <v>5989</v>
      </c>
      <c r="D1585" t="s">
        <v>5990</v>
      </c>
      <c r="E1585">
        <v>20061017</v>
      </c>
      <c r="F1585">
        <v>2</v>
      </c>
      <c r="G1585" t="s">
        <v>5243</v>
      </c>
      <c r="H1585" s="2" t="s">
        <v>475</v>
      </c>
      <c r="I1585" t="s">
        <v>499</v>
      </c>
      <c r="J1585" t="s">
        <v>6497</v>
      </c>
      <c r="L1585">
        <f>IFERROR(INDEX(所属情報!$E:$E,MATCH(男子登録情報!A1585,所属情報!$A:$A,0)),"")</f>
        <v>501018</v>
      </c>
      <c r="M1585" t="str">
        <f t="shared" si="72"/>
        <v>島田　大志 (2)</v>
      </c>
      <c r="N1585" t="str">
        <f t="shared" si="73"/>
        <v>ｼﾏﾀﾞ ﾀｲｼ</v>
      </c>
      <c r="O1585" t="str">
        <f t="shared" si="74"/>
        <v>SHIMADA Taishi (06)</v>
      </c>
      <c r="P1585">
        <f>IFERROR(INDEX(リスト!$AE:$AE,MATCH($G1585,リスト!$AD:$AD,0)),"")</f>
        <v>18</v>
      </c>
      <c r="Q1585" t="str">
        <f>IFERROR(INDEX(リスト!$AH:$AH,MATCH($J1585,リスト!$AG:$AG,0)),"")</f>
        <v>JPN</v>
      </c>
      <c r="R1585" s="118" t="str">
        <f>IF($B1585="","",TEXT(RIGHT($E1585,6)*1000+COUNTIF($E$2:$E1585,$E1585),"000000000"))</f>
        <v>061017003</v>
      </c>
    </row>
    <row r="1586" spans="1:18" customFormat="1" x14ac:dyDescent="0.45">
      <c r="A1586" t="s">
        <v>1790</v>
      </c>
      <c r="B1586">
        <v>1585</v>
      </c>
      <c r="C1586" t="s">
        <v>5991</v>
      </c>
      <c r="D1586" t="s">
        <v>5992</v>
      </c>
      <c r="E1586">
        <v>20060204</v>
      </c>
      <c r="F1586">
        <v>2</v>
      </c>
      <c r="G1586" t="s">
        <v>4976</v>
      </c>
      <c r="H1586" s="2" t="s">
        <v>339</v>
      </c>
      <c r="I1586" t="s">
        <v>171</v>
      </c>
      <c r="J1586" t="s">
        <v>6497</v>
      </c>
      <c r="L1586">
        <f>IFERROR(INDEX(所属情報!$E:$E,MATCH(男子登録情報!A1586,所属情報!$A:$A,0)),"")</f>
        <v>501018</v>
      </c>
      <c r="M1586" t="str">
        <f t="shared" si="72"/>
        <v>武田　悠人 (2)</v>
      </c>
      <c r="N1586" t="str">
        <f t="shared" si="73"/>
        <v>ﾀｹﾀﾞ ﾕｳﾄ</v>
      </c>
      <c r="O1586" t="str">
        <f t="shared" si="74"/>
        <v>TAKEDA Yuto (06)</v>
      </c>
      <c r="P1586">
        <f>IFERROR(INDEX(リスト!$AE:$AE,MATCH($G1586,リスト!$AD:$AD,0)),"")</f>
        <v>27</v>
      </c>
      <c r="Q1586" t="str">
        <f>IFERROR(INDEX(リスト!$AH:$AH,MATCH($J1586,リスト!$AG:$AG,0)),"")</f>
        <v>JPN</v>
      </c>
      <c r="R1586" s="118" t="str">
        <f>IF($B1586="","",TEXT(RIGHT($E1586,6)*1000+COUNTIF($E$2:$E1586,$E1586),"000000000"))</f>
        <v>060204003</v>
      </c>
    </row>
    <row r="1587" spans="1:18" customFormat="1" x14ac:dyDescent="0.45">
      <c r="A1587" t="s">
        <v>1790</v>
      </c>
      <c r="B1587">
        <v>1586</v>
      </c>
      <c r="C1587" t="s">
        <v>5993</v>
      </c>
      <c r="D1587" t="s">
        <v>5994</v>
      </c>
      <c r="E1587">
        <v>20070111</v>
      </c>
      <c r="F1587">
        <v>2</v>
      </c>
      <c r="G1587" t="s">
        <v>4976</v>
      </c>
      <c r="H1587" s="2" t="s">
        <v>7207</v>
      </c>
      <c r="I1587" t="s">
        <v>7208</v>
      </c>
      <c r="J1587" t="s">
        <v>6497</v>
      </c>
      <c r="L1587">
        <f>IFERROR(INDEX(所属情報!$E:$E,MATCH(男子登録情報!A1587,所属情報!$A:$A,0)),"")</f>
        <v>501018</v>
      </c>
      <c r="M1587" t="str">
        <f t="shared" si="72"/>
        <v>平谷　琥楠 (2)</v>
      </c>
      <c r="N1587" t="str">
        <f t="shared" si="73"/>
        <v>ﾋﾗﾔ ｺﾅﾝ</v>
      </c>
      <c r="O1587" t="str">
        <f t="shared" si="74"/>
        <v>HIRAYA Konan (07)</v>
      </c>
      <c r="P1587">
        <f>IFERROR(INDEX(リスト!$AE:$AE,MATCH($G1587,リスト!$AD:$AD,0)),"")</f>
        <v>27</v>
      </c>
      <c r="Q1587" t="str">
        <f>IFERROR(INDEX(リスト!$AH:$AH,MATCH($J1587,リスト!$AG:$AG,0)),"")</f>
        <v>JPN</v>
      </c>
      <c r="R1587" s="118" t="str">
        <f>IF($B1587="","",TEXT(RIGHT($E1587,6)*1000+COUNTIF($E$2:$E1587,$E1587),"000000000"))</f>
        <v>070111003</v>
      </c>
    </row>
    <row r="1588" spans="1:18" customFormat="1" x14ac:dyDescent="0.45">
      <c r="A1588" t="s">
        <v>1790</v>
      </c>
      <c r="B1588">
        <v>1587</v>
      </c>
      <c r="C1588" t="s">
        <v>5995</v>
      </c>
      <c r="D1588" t="s">
        <v>5996</v>
      </c>
      <c r="E1588">
        <v>20060102</v>
      </c>
      <c r="F1588">
        <v>2</v>
      </c>
      <c r="G1588" t="s">
        <v>4975</v>
      </c>
      <c r="H1588" s="2" t="s">
        <v>577</v>
      </c>
      <c r="I1588" t="s">
        <v>95</v>
      </c>
      <c r="J1588" t="s">
        <v>6497</v>
      </c>
      <c r="L1588">
        <f>IFERROR(INDEX(所属情報!$E:$E,MATCH(男子登録情報!A1588,所属情報!$A:$A,0)),"")</f>
        <v>501018</v>
      </c>
      <c r="M1588" t="str">
        <f t="shared" si="72"/>
        <v>柏木　康佑 (2)</v>
      </c>
      <c r="N1588" t="str">
        <f t="shared" si="73"/>
        <v>ｶｼﾜｷﾞ ｺｳｽｹ</v>
      </c>
      <c r="O1588" t="str">
        <f t="shared" si="74"/>
        <v>KASHIWAGI Kosuke (06)</v>
      </c>
      <c r="P1588">
        <f>IFERROR(INDEX(リスト!$AE:$AE,MATCH($G1588,リスト!$AD:$AD,0)),"")</f>
        <v>28</v>
      </c>
      <c r="Q1588" t="str">
        <f>IFERROR(INDEX(リスト!$AH:$AH,MATCH($J1588,リスト!$AG:$AG,0)),"")</f>
        <v>JPN</v>
      </c>
      <c r="R1588" s="118" t="str">
        <f>IF($B1588="","",TEXT(RIGHT($E1588,6)*1000+COUNTIF($E$2:$E1588,$E1588),"000000000"))</f>
        <v>060102001</v>
      </c>
    </row>
    <row r="1589" spans="1:18" customFormat="1" x14ac:dyDescent="0.45">
      <c r="A1589" t="s">
        <v>1790</v>
      </c>
      <c r="B1589">
        <v>1588</v>
      </c>
      <c r="C1589" t="s">
        <v>5997</v>
      </c>
      <c r="D1589" t="s">
        <v>5998</v>
      </c>
      <c r="E1589">
        <v>20050722</v>
      </c>
      <c r="F1589">
        <v>3</v>
      </c>
      <c r="G1589" t="s">
        <v>4989</v>
      </c>
      <c r="H1589" s="2" t="s">
        <v>7209</v>
      </c>
      <c r="I1589" t="s">
        <v>2913</v>
      </c>
      <c r="J1589" t="s">
        <v>6497</v>
      </c>
      <c r="L1589">
        <f>IFERROR(INDEX(所属情報!$E:$E,MATCH(男子登録情報!A1589,所属情報!$A:$A,0)),"")</f>
        <v>501018</v>
      </c>
      <c r="M1589" t="str">
        <f t="shared" si="72"/>
        <v>安済　司瑳 (3)</v>
      </c>
      <c r="N1589" t="str">
        <f t="shared" si="73"/>
        <v>ｱﾝｻｲ ﾂｶｻ</v>
      </c>
      <c r="O1589" t="str">
        <f t="shared" si="74"/>
        <v>ANSAI Tsukasa (05)</v>
      </c>
      <c r="P1589">
        <f>IFERROR(INDEX(リスト!$AE:$AE,MATCH($G1589,リスト!$AD:$AD,0)),"")</f>
        <v>25</v>
      </c>
      <c r="Q1589" t="str">
        <f>IFERROR(INDEX(リスト!$AH:$AH,MATCH($J1589,リスト!$AG:$AG,0)),"")</f>
        <v>JPN</v>
      </c>
      <c r="R1589" s="118" t="str">
        <f>IF($B1589="","",TEXT(RIGHT($E1589,6)*1000+COUNTIF($E$2:$E1589,$E1589),"000000000"))</f>
        <v>050722001</v>
      </c>
    </row>
    <row r="1590" spans="1:18" customFormat="1" x14ac:dyDescent="0.45">
      <c r="A1590" t="s">
        <v>1790</v>
      </c>
      <c r="B1590">
        <v>1589</v>
      </c>
      <c r="C1590" t="s">
        <v>5999</v>
      </c>
      <c r="D1590" t="s">
        <v>6000</v>
      </c>
      <c r="E1590">
        <v>20060710</v>
      </c>
      <c r="F1590">
        <v>2</v>
      </c>
      <c r="G1590" t="s">
        <v>4976</v>
      </c>
      <c r="H1590" s="2" t="s">
        <v>596</v>
      </c>
      <c r="I1590" t="s">
        <v>7091</v>
      </c>
      <c r="J1590" t="s">
        <v>6497</v>
      </c>
      <c r="L1590">
        <f>IFERROR(INDEX(所属情報!$E:$E,MATCH(男子登録情報!A1590,所属情報!$A:$A,0)),"")</f>
        <v>501018</v>
      </c>
      <c r="M1590" t="str">
        <f t="shared" si="72"/>
        <v>西野　誠亮 (2)</v>
      </c>
      <c r="N1590" t="str">
        <f t="shared" si="73"/>
        <v>ﾆｼﾉ ﾏｻｱｷ</v>
      </c>
      <c r="O1590" t="str">
        <f t="shared" si="74"/>
        <v>NISHINO Masaaki (06)</v>
      </c>
      <c r="P1590">
        <f>IFERROR(INDEX(リスト!$AE:$AE,MATCH($G1590,リスト!$AD:$AD,0)),"")</f>
        <v>27</v>
      </c>
      <c r="Q1590" t="str">
        <f>IFERROR(INDEX(リスト!$AH:$AH,MATCH($J1590,リスト!$AG:$AG,0)),"")</f>
        <v>JPN</v>
      </c>
      <c r="R1590" s="118" t="str">
        <f>IF($B1590="","",TEXT(RIGHT($E1590,6)*1000+COUNTIF($E$2:$E1590,$E1590),"000000000"))</f>
        <v>060710001</v>
      </c>
    </row>
    <row r="1591" spans="1:18" customFormat="1" x14ac:dyDescent="0.45">
      <c r="A1591" t="s">
        <v>1790</v>
      </c>
      <c r="B1591">
        <v>1590</v>
      </c>
      <c r="C1591" t="s">
        <v>6001</v>
      </c>
      <c r="D1591" t="s">
        <v>6002</v>
      </c>
      <c r="E1591">
        <v>20041209</v>
      </c>
      <c r="F1591">
        <v>2</v>
      </c>
      <c r="G1591" t="s">
        <v>4975</v>
      </c>
      <c r="H1591" s="2" t="s">
        <v>7210</v>
      </c>
      <c r="I1591" t="s">
        <v>298</v>
      </c>
      <c r="J1591" t="s">
        <v>6497</v>
      </c>
      <c r="L1591">
        <f>IFERROR(INDEX(所属情報!$E:$E,MATCH(男子登録情報!A1591,所属情報!$A:$A,0)),"")</f>
        <v>501018</v>
      </c>
      <c r="M1591" t="str">
        <f t="shared" si="72"/>
        <v>八杉　凌司 (2)</v>
      </c>
      <c r="N1591" t="str">
        <f t="shared" si="73"/>
        <v>ﾔｽｷﾞ ﾘｮｳｼﾞ</v>
      </c>
      <c r="O1591" t="str">
        <f t="shared" si="74"/>
        <v>YASUGI Ryoji (04)</v>
      </c>
      <c r="P1591">
        <f>IFERROR(INDEX(リスト!$AE:$AE,MATCH($G1591,リスト!$AD:$AD,0)),"")</f>
        <v>28</v>
      </c>
      <c r="Q1591" t="str">
        <f>IFERROR(INDEX(リスト!$AH:$AH,MATCH($J1591,リスト!$AG:$AG,0)),"")</f>
        <v>JPN</v>
      </c>
      <c r="R1591" s="118" t="str">
        <f>IF($B1591="","",TEXT(RIGHT($E1591,6)*1000+COUNTIF($E$2:$E1591,$E1591),"000000000"))</f>
        <v>041209002</v>
      </c>
    </row>
    <row r="1592" spans="1:18" customFormat="1" x14ac:dyDescent="0.45">
      <c r="A1592" t="s">
        <v>1790</v>
      </c>
      <c r="B1592">
        <v>1591</v>
      </c>
      <c r="C1592" t="s">
        <v>6003</v>
      </c>
      <c r="D1592" t="s">
        <v>6004</v>
      </c>
      <c r="E1592">
        <v>20070115</v>
      </c>
      <c r="F1592">
        <v>2</v>
      </c>
      <c r="G1592" t="s">
        <v>4976</v>
      </c>
      <c r="H1592" s="2" t="s">
        <v>308</v>
      </c>
      <c r="I1592" t="s">
        <v>53</v>
      </c>
      <c r="J1592" t="s">
        <v>6497</v>
      </c>
      <c r="L1592">
        <f>IFERROR(INDEX(所属情報!$E:$E,MATCH(男子登録情報!A1592,所属情報!$A:$A,0)),"")</f>
        <v>501018</v>
      </c>
      <c r="M1592" t="str">
        <f t="shared" si="72"/>
        <v>野﨑　煌貴 (2)</v>
      </c>
      <c r="N1592" t="str">
        <f t="shared" si="73"/>
        <v>ﾉｻﾞｷ ｺｳｷ</v>
      </c>
      <c r="O1592" t="str">
        <f t="shared" si="74"/>
        <v>NOZAKI Koki (07)</v>
      </c>
      <c r="P1592">
        <f>IFERROR(INDEX(リスト!$AE:$AE,MATCH($G1592,リスト!$AD:$AD,0)),"")</f>
        <v>27</v>
      </c>
      <c r="Q1592" t="str">
        <f>IFERROR(INDEX(リスト!$AH:$AH,MATCH($J1592,リスト!$AG:$AG,0)),"")</f>
        <v>JPN</v>
      </c>
      <c r="R1592" s="118" t="str">
        <f>IF($B1592="","",TEXT(RIGHT($E1592,6)*1000+COUNTIF($E$2:$E1592,$E1592),"000000000"))</f>
        <v>070115001</v>
      </c>
    </row>
    <row r="1593" spans="1:18" customFormat="1" x14ac:dyDescent="0.45">
      <c r="A1593" t="s">
        <v>1790</v>
      </c>
      <c r="B1593">
        <v>1592</v>
      </c>
      <c r="C1593" t="s">
        <v>6005</v>
      </c>
      <c r="D1593" t="s">
        <v>6006</v>
      </c>
      <c r="E1593">
        <v>20060626</v>
      </c>
      <c r="F1593">
        <v>2</v>
      </c>
      <c r="G1593" t="s">
        <v>4975</v>
      </c>
      <c r="H1593" s="2" t="s">
        <v>3008</v>
      </c>
      <c r="I1593" t="s">
        <v>199</v>
      </c>
      <c r="J1593" t="s">
        <v>6497</v>
      </c>
      <c r="L1593">
        <f>IFERROR(INDEX(所属情報!$E:$E,MATCH(男子登録情報!A1593,所属情報!$A:$A,0)),"")</f>
        <v>501018</v>
      </c>
      <c r="M1593" t="str">
        <f t="shared" si="72"/>
        <v>大上　翔太郎 (2)</v>
      </c>
      <c r="N1593" t="str">
        <f t="shared" si="73"/>
        <v>ｵｵｶﾞﾐ ｼｮｳﾀﾛｳ</v>
      </c>
      <c r="O1593" t="str">
        <f t="shared" si="74"/>
        <v>OGAMI Shotaro (06)</v>
      </c>
      <c r="P1593">
        <f>IFERROR(INDEX(リスト!$AE:$AE,MATCH($G1593,リスト!$AD:$AD,0)),"")</f>
        <v>28</v>
      </c>
      <c r="Q1593" t="str">
        <f>IFERROR(INDEX(リスト!$AH:$AH,MATCH($J1593,リスト!$AG:$AG,0)),"")</f>
        <v>JPN</v>
      </c>
      <c r="R1593" s="118" t="str">
        <f>IF($B1593="","",TEXT(RIGHT($E1593,6)*1000+COUNTIF($E$2:$E1593,$E1593),"000000000"))</f>
        <v>060626003</v>
      </c>
    </row>
    <row r="1594" spans="1:18" customFormat="1" x14ac:dyDescent="0.45">
      <c r="A1594" t="s">
        <v>1790</v>
      </c>
      <c r="B1594">
        <v>1593</v>
      </c>
      <c r="C1594" t="s">
        <v>6007</v>
      </c>
      <c r="D1594" t="s">
        <v>6008</v>
      </c>
      <c r="E1594">
        <v>20061120</v>
      </c>
      <c r="F1594">
        <v>2</v>
      </c>
      <c r="G1594" t="s">
        <v>5119</v>
      </c>
      <c r="H1594" s="2" t="s">
        <v>39</v>
      </c>
      <c r="I1594" t="s">
        <v>126</v>
      </c>
      <c r="J1594" t="s">
        <v>6497</v>
      </c>
      <c r="L1594">
        <f>IFERROR(INDEX(所属情報!$E:$E,MATCH(男子登録情報!A1594,所属情報!$A:$A,0)),"")</f>
        <v>501018</v>
      </c>
      <c r="M1594" t="str">
        <f t="shared" si="72"/>
        <v>酒井　賢太郎 (2)</v>
      </c>
      <c r="N1594" t="str">
        <f t="shared" si="73"/>
        <v>ｻｶｲ ｹﾝﾀﾛｳ</v>
      </c>
      <c r="O1594" t="str">
        <f t="shared" si="74"/>
        <v>SAKAI Kentaro (06)</v>
      </c>
      <c r="P1594">
        <f>IFERROR(INDEX(リスト!$AE:$AE,MATCH($G1594,リスト!$AD:$AD,0)),"")</f>
        <v>38</v>
      </c>
      <c r="Q1594" t="str">
        <f>IFERROR(INDEX(リスト!$AH:$AH,MATCH($J1594,リスト!$AG:$AG,0)),"")</f>
        <v>JPN</v>
      </c>
      <c r="R1594" s="118" t="str">
        <f>IF($B1594="","",TEXT(RIGHT($E1594,6)*1000+COUNTIF($E$2:$E1594,$E1594),"000000000"))</f>
        <v>061120002</v>
      </c>
    </row>
    <row r="1595" spans="1:18" customFormat="1" x14ac:dyDescent="0.45">
      <c r="A1595" t="s">
        <v>556</v>
      </c>
      <c r="B1595">
        <v>1594</v>
      </c>
      <c r="C1595" t="s">
        <v>640</v>
      </c>
      <c r="D1595" t="s">
        <v>589</v>
      </c>
      <c r="E1595">
        <v>20050226</v>
      </c>
      <c r="F1595">
        <v>4</v>
      </c>
      <c r="G1595" t="s">
        <v>4975</v>
      </c>
      <c r="H1595" s="2" t="s">
        <v>70</v>
      </c>
      <c r="I1595" t="s">
        <v>99</v>
      </c>
      <c r="J1595" t="s">
        <v>6497</v>
      </c>
      <c r="L1595">
        <f>IFERROR(INDEX(所属情報!$E:$E,MATCH(男子登録情報!A1595,所属情報!$A:$A,0)),"")</f>
        <v>492205</v>
      </c>
      <c r="M1595" t="str">
        <f t="shared" si="72"/>
        <v>上田　康平 (4)</v>
      </c>
      <c r="N1595" t="str">
        <f t="shared" si="73"/>
        <v>ｳｴﾀﾞ ｺｳﾍｲ</v>
      </c>
      <c r="O1595" t="str">
        <f t="shared" si="74"/>
        <v>UEDA Kohei (05)</v>
      </c>
      <c r="P1595">
        <f>IFERROR(INDEX(リスト!$AE:$AE,MATCH($G1595,リスト!$AD:$AD,0)),"")</f>
        <v>28</v>
      </c>
      <c r="Q1595" t="str">
        <f>IFERROR(INDEX(リスト!$AH:$AH,MATCH($J1595,リスト!$AG:$AG,0)),"")</f>
        <v>JPN</v>
      </c>
      <c r="R1595" s="118" t="str">
        <f>IF($B1595="","",TEXT(RIGHT($E1595,6)*1000+COUNTIF($E$2:$E1595,$E1595),"000000000"))</f>
        <v>050226001</v>
      </c>
    </row>
    <row r="1596" spans="1:18" customFormat="1" x14ac:dyDescent="0.45">
      <c r="A1596" t="s">
        <v>556</v>
      </c>
      <c r="B1596">
        <v>1595</v>
      </c>
      <c r="C1596" t="s">
        <v>1666</v>
      </c>
      <c r="D1596" t="s">
        <v>1667</v>
      </c>
      <c r="E1596">
        <v>20050101</v>
      </c>
      <c r="F1596">
        <v>4</v>
      </c>
      <c r="G1596" t="s">
        <v>4976</v>
      </c>
      <c r="H1596" s="2" t="s">
        <v>547</v>
      </c>
      <c r="I1596" t="s">
        <v>87</v>
      </c>
      <c r="J1596" t="s">
        <v>6497</v>
      </c>
      <c r="L1596">
        <f>IFERROR(INDEX(所属情報!$E:$E,MATCH(男子登録情報!A1596,所属情報!$A:$A,0)),"")</f>
        <v>492205</v>
      </c>
      <c r="M1596" t="str">
        <f t="shared" si="72"/>
        <v>楳田　知己 (4)</v>
      </c>
      <c r="N1596" t="str">
        <f t="shared" si="73"/>
        <v>ｳﾒﾀﾞ ﾄﾓｷ</v>
      </c>
      <c r="O1596" t="str">
        <f t="shared" si="74"/>
        <v>UMEDA Tomoki (05)</v>
      </c>
      <c r="P1596">
        <f>IFERROR(INDEX(リスト!$AE:$AE,MATCH($G1596,リスト!$AD:$AD,0)),"")</f>
        <v>27</v>
      </c>
      <c r="Q1596" t="str">
        <f>IFERROR(INDEX(リスト!$AH:$AH,MATCH($J1596,リスト!$AG:$AG,0)),"")</f>
        <v>JPN</v>
      </c>
      <c r="R1596" s="118" t="str">
        <f>IF($B1596="","",TEXT(RIGHT($E1596,6)*1000+COUNTIF($E$2:$E1596,$E1596),"000000000"))</f>
        <v>050101001</v>
      </c>
    </row>
    <row r="1597" spans="1:18" customFormat="1" x14ac:dyDescent="0.45">
      <c r="A1597" t="s">
        <v>556</v>
      </c>
      <c r="B1597">
        <v>1596</v>
      </c>
      <c r="C1597" t="s">
        <v>1668</v>
      </c>
      <c r="D1597" t="s">
        <v>1669</v>
      </c>
      <c r="E1597">
        <v>20050222</v>
      </c>
      <c r="F1597">
        <v>4</v>
      </c>
      <c r="G1597" t="s">
        <v>4975</v>
      </c>
      <c r="H1597" s="2" t="s">
        <v>377</v>
      </c>
      <c r="I1597" t="s">
        <v>3030</v>
      </c>
      <c r="J1597" t="s">
        <v>6497</v>
      </c>
      <c r="L1597">
        <f>IFERROR(INDEX(所属情報!$E:$E,MATCH(男子登録情報!A1597,所属情報!$A:$A,0)),"")</f>
        <v>492205</v>
      </c>
      <c r="M1597" t="str">
        <f t="shared" si="72"/>
        <v>小川　隆太朗 (4)</v>
      </c>
      <c r="N1597" t="str">
        <f t="shared" si="73"/>
        <v>ｵｶﾞﾜ ﾘｭｳﾀﾛｳ</v>
      </c>
      <c r="O1597" t="str">
        <f t="shared" si="74"/>
        <v>OGAWA Ryutaro (05)</v>
      </c>
      <c r="P1597">
        <f>IFERROR(INDEX(リスト!$AE:$AE,MATCH($G1597,リスト!$AD:$AD,0)),"")</f>
        <v>28</v>
      </c>
      <c r="Q1597" t="str">
        <f>IFERROR(INDEX(リスト!$AH:$AH,MATCH($J1597,リスト!$AG:$AG,0)),"")</f>
        <v>JPN</v>
      </c>
      <c r="R1597" s="118" t="str">
        <f>IF($B1597="","",TEXT(RIGHT($E1597,6)*1000+COUNTIF($E$2:$E1597,$E1597),"000000000"))</f>
        <v>050222001</v>
      </c>
    </row>
    <row r="1598" spans="1:18" customFormat="1" x14ac:dyDescent="0.45">
      <c r="A1598" t="s">
        <v>556</v>
      </c>
      <c r="B1598">
        <v>1597</v>
      </c>
      <c r="C1598" t="s">
        <v>1670</v>
      </c>
      <c r="D1598" t="s">
        <v>1671</v>
      </c>
      <c r="E1598">
        <v>20041118</v>
      </c>
      <c r="F1598">
        <v>4</v>
      </c>
      <c r="G1598" t="s">
        <v>4975</v>
      </c>
      <c r="H1598" s="2" t="s">
        <v>1672</v>
      </c>
      <c r="I1598" t="s">
        <v>1673</v>
      </c>
      <c r="J1598" t="s">
        <v>6497</v>
      </c>
      <c r="L1598">
        <f>IFERROR(INDEX(所属情報!$E:$E,MATCH(男子登録情報!A1598,所属情報!$A:$A,0)),"")</f>
        <v>492205</v>
      </c>
      <c r="M1598" t="str">
        <f t="shared" si="72"/>
        <v>京川　大真 (4)</v>
      </c>
      <c r="N1598" t="str">
        <f t="shared" si="73"/>
        <v>ｷｮｳｶﾜ ﾀｲｼﾞ</v>
      </c>
      <c r="O1598" t="str">
        <f t="shared" si="74"/>
        <v>KYOKAWA Taiji (04)</v>
      </c>
      <c r="P1598">
        <f>IFERROR(INDEX(リスト!$AE:$AE,MATCH($G1598,リスト!$AD:$AD,0)),"")</f>
        <v>28</v>
      </c>
      <c r="Q1598" t="str">
        <f>IFERROR(INDEX(リスト!$AH:$AH,MATCH($J1598,リスト!$AG:$AG,0)),"")</f>
        <v>JPN</v>
      </c>
      <c r="R1598" s="118" t="str">
        <f>IF($B1598="","",TEXT(RIGHT($E1598,6)*1000+COUNTIF($E$2:$E1598,$E1598),"000000000"))</f>
        <v>041118002</v>
      </c>
    </row>
    <row r="1599" spans="1:18" customFormat="1" x14ac:dyDescent="0.45">
      <c r="A1599" t="s">
        <v>556</v>
      </c>
      <c r="B1599">
        <v>1598</v>
      </c>
      <c r="C1599" t="s">
        <v>1674</v>
      </c>
      <c r="D1599" t="s">
        <v>1675</v>
      </c>
      <c r="E1599">
        <v>20040519</v>
      </c>
      <c r="F1599">
        <v>4</v>
      </c>
      <c r="G1599" t="s">
        <v>4976</v>
      </c>
      <c r="H1599" s="2" t="s">
        <v>1676</v>
      </c>
      <c r="I1599" t="s">
        <v>45</v>
      </c>
      <c r="J1599" t="s">
        <v>6497</v>
      </c>
      <c r="L1599">
        <f>IFERROR(INDEX(所属情報!$E:$E,MATCH(男子登録情報!A1599,所属情報!$A:$A,0)),"")</f>
        <v>492205</v>
      </c>
      <c r="M1599" t="str">
        <f t="shared" si="72"/>
        <v>角野　凌誠 (4)</v>
      </c>
      <c r="N1599" t="str">
        <f t="shared" si="73"/>
        <v>ｽﾐﾉ ﾘｮｳｾｲ</v>
      </c>
      <c r="O1599" t="str">
        <f t="shared" si="74"/>
        <v>SUMINO Ryosei (04)</v>
      </c>
      <c r="P1599">
        <f>IFERROR(INDEX(リスト!$AE:$AE,MATCH($G1599,リスト!$AD:$AD,0)),"")</f>
        <v>27</v>
      </c>
      <c r="Q1599" t="str">
        <f>IFERROR(INDEX(リスト!$AH:$AH,MATCH($J1599,リスト!$AG:$AG,0)),"")</f>
        <v>JPN</v>
      </c>
      <c r="R1599" s="118" t="str">
        <f>IF($B1599="","",TEXT(RIGHT($E1599,6)*1000+COUNTIF($E$2:$E1599,$E1599),"000000000"))</f>
        <v>040519006</v>
      </c>
    </row>
    <row r="1600" spans="1:18" customFormat="1" x14ac:dyDescent="0.45">
      <c r="A1600" t="s">
        <v>556</v>
      </c>
      <c r="B1600">
        <v>1599</v>
      </c>
      <c r="C1600" t="s">
        <v>1677</v>
      </c>
      <c r="D1600" t="s">
        <v>1678</v>
      </c>
      <c r="E1600">
        <v>20041110</v>
      </c>
      <c r="F1600">
        <v>4</v>
      </c>
      <c r="G1600" t="s">
        <v>4975</v>
      </c>
      <c r="H1600" s="2" t="s">
        <v>272</v>
      </c>
      <c r="I1600" t="s">
        <v>87</v>
      </c>
      <c r="J1600" t="s">
        <v>6497</v>
      </c>
      <c r="L1600">
        <f>IFERROR(INDEX(所属情報!$E:$E,MATCH(男子登録情報!A1600,所属情報!$A:$A,0)),"")</f>
        <v>492205</v>
      </c>
      <c r="M1600" t="str">
        <f t="shared" si="72"/>
        <v>橋本　友樹 (4)</v>
      </c>
      <c r="N1600" t="str">
        <f t="shared" si="73"/>
        <v>ﾊｼﾓﾄ ﾄﾓｷ</v>
      </c>
      <c r="O1600" t="str">
        <f t="shared" si="74"/>
        <v>HASHIMOTO Tomoki (04)</v>
      </c>
      <c r="P1600">
        <f>IFERROR(INDEX(リスト!$AE:$AE,MATCH($G1600,リスト!$AD:$AD,0)),"")</f>
        <v>28</v>
      </c>
      <c r="Q1600" t="str">
        <f>IFERROR(INDEX(リスト!$AH:$AH,MATCH($J1600,リスト!$AG:$AG,0)),"")</f>
        <v>JPN</v>
      </c>
      <c r="R1600" s="118" t="str">
        <f>IF($B1600="","",TEXT(RIGHT($E1600,6)*1000+COUNTIF($E$2:$E1600,$E1600),"000000000"))</f>
        <v>041110003</v>
      </c>
    </row>
    <row r="1601" spans="1:18" customFormat="1" x14ac:dyDescent="0.45">
      <c r="A1601" t="s">
        <v>556</v>
      </c>
      <c r="B1601">
        <v>1600</v>
      </c>
      <c r="C1601" t="s">
        <v>1679</v>
      </c>
      <c r="D1601" t="s">
        <v>1680</v>
      </c>
      <c r="E1601">
        <v>20040426</v>
      </c>
      <c r="F1601">
        <v>4</v>
      </c>
      <c r="G1601" t="s">
        <v>4975</v>
      </c>
      <c r="H1601" s="2" t="s">
        <v>247</v>
      </c>
      <c r="I1601" t="s">
        <v>1681</v>
      </c>
      <c r="J1601" t="s">
        <v>6497</v>
      </c>
      <c r="L1601">
        <f>IFERROR(INDEX(所属情報!$E:$E,MATCH(男子登録情報!A1601,所属情報!$A:$A,0)),"")</f>
        <v>492205</v>
      </c>
      <c r="M1601" t="str">
        <f t="shared" si="72"/>
        <v>宮本　恵成 (4)</v>
      </c>
      <c r="N1601" t="str">
        <f t="shared" si="73"/>
        <v>ﾐﾔﾓﾄ ﾖｼﾏｻ</v>
      </c>
      <c r="O1601" t="str">
        <f t="shared" si="74"/>
        <v>MIYAMOTO Yoshimasa (04)</v>
      </c>
      <c r="P1601">
        <f>IFERROR(INDEX(リスト!$AE:$AE,MATCH($G1601,リスト!$AD:$AD,0)),"")</f>
        <v>28</v>
      </c>
      <c r="Q1601" t="str">
        <f>IFERROR(INDEX(リスト!$AH:$AH,MATCH($J1601,リスト!$AG:$AG,0)),"")</f>
        <v>JPN</v>
      </c>
      <c r="R1601" s="118" t="str">
        <f>IF($B1601="","",TEXT(RIGHT($E1601,6)*1000+COUNTIF($E$2:$E1601,$E1601),"000000000"))</f>
        <v>040426003</v>
      </c>
    </row>
    <row r="1602" spans="1:18" customFormat="1" x14ac:dyDescent="0.45">
      <c r="A1602" t="s">
        <v>556</v>
      </c>
      <c r="B1602">
        <v>1601</v>
      </c>
      <c r="C1602" t="s">
        <v>2581</v>
      </c>
      <c r="D1602" t="s">
        <v>2582</v>
      </c>
      <c r="E1602">
        <v>20040627</v>
      </c>
      <c r="F1602">
        <v>4</v>
      </c>
      <c r="G1602" t="s">
        <v>4976</v>
      </c>
      <c r="H1602" s="2" t="s">
        <v>29</v>
      </c>
      <c r="I1602" t="s">
        <v>35</v>
      </c>
      <c r="J1602" t="s">
        <v>6497</v>
      </c>
      <c r="L1602">
        <f>IFERROR(INDEX(所属情報!$E:$E,MATCH(男子登録情報!A1602,所属情報!$A:$A,0)),"")</f>
        <v>492205</v>
      </c>
      <c r="M1602" t="str">
        <f t="shared" si="72"/>
        <v>岡田　悠希 (4)</v>
      </c>
      <c r="N1602" t="str">
        <f t="shared" si="73"/>
        <v>ｵｶﾀﾞ ﾕｳｷ</v>
      </c>
      <c r="O1602" t="str">
        <f t="shared" si="74"/>
        <v>OKADA Yuki (04)</v>
      </c>
      <c r="P1602">
        <f>IFERROR(INDEX(リスト!$AE:$AE,MATCH($G1602,リスト!$AD:$AD,0)),"")</f>
        <v>27</v>
      </c>
      <c r="Q1602" t="str">
        <f>IFERROR(INDEX(リスト!$AH:$AH,MATCH($J1602,リスト!$AG:$AG,0)),"")</f>
        <v>JPN</v>
      </c>
      <c r="R1602" s="118" t="str">
        <f>IF($B1602="","",TEXT(RIGHT($E1602,6)*1000+COUNTIF($E$2:$E1602,$E1602),"000000000"))</f>
        <v>040627001</v>
      </c>
    </row>
    <row r="1603" spans="1:18" customFormat="1" x14ac:dyDescent="0.45">
      <c r="A1603" t="s">
        <v>556</v>
      </c>
      <c r="B1603">
        <v>1602</v>
      </c>
      <c r="C1603" t="s">
        <v>2583</v>
      </c>
      <c r="D1603" t="s">
        <v>2584</v>
      </c>
      <c r="E1603">
        <v>20041009</v>
      </c>
      <c r="F1603">
        <v>4</v>
      </c>
      <c r="G1603" t="s">
        <v>4975</v>
      </c>
      <c r="H1603" s="2" t="s">
        <v>221</v>
      </c>
      <c r="I1603" t="s">
        <v>3031</v>
      </c>
      <c r="J1603" t="s">
        <v>6497</v>
      </c>
      <c r="L1603">
        <f>IFERROR(INDEX(所属情報!$E:$E,MATCH(男子登録情報!A1603,所属情報!$A:$A,0)),"")</f>
        <v>492205</v>
      </c>
      <c r="M1603" t="str">
        <f t="shared" ref="M1603:M1666" si="75">$C1603&amp;" "&amp;"("&amp;$F1603&amp;")"</f>
        <v>渡邊　哉太朗 (4)</v>
      </c>
      <c r="N1603" t="str">
        <f t="shared" ref="N1603:N1666" si="76">$D1603</f>
        <v>ﾜﾀﾅﾍﾞ ﾔﾀﾛｳ</v>
      </c>
      <c r="O1603" t="str">
        <f t="shared" ref="O1603:O1666" si="77">$H1603&amp;" "&amp;$I1603&amp;" "&amp;"("&amp;MID($E1603,3,2)&amp;")"</f>
        <v>WATANABE Yataro (04)</v>
      </c>
      <c r="P1603">
        <f>IFERROR(INDEX(リスト!$AE:$AE,MATCH($G1603,リスト!$AD:$AD,0)),"")</f>
        <v>28</v>
      </c>
      <c r="Q1603" t="str">
        <f>IFERROR(INDEX(リスト!$AH:$AH,MATCH($J1603,リスト!$AG:$AG,0)),"")</f>
        <v>JPN</v>
      </c>
      <c r="R1603" s="118" t="str">
        <f>IF($B1603="","",TEXT(RIGHT($E1603,6)*1000+COUNTIF($E$2:$E1603,$E1603),"000000000"))</f>
        <v>041009001</v>
      </c>
    </row>
    <row r="1604" spans="1:18" customFormat="1" x14ac:dyDescent="0.45">
      <c r="A1604" t="s">
        <v>556</v>
      </c>
      <c r="B1604">
        <v>1603</v>
      </c>
      <c r="C1604" t="s">
        <v>2585</v>
      </c>
      <c r="D1604" t="s">
        <v>2586</v>
      </c>
      <c r="E1604">
        <v>20041023</v>
      </c>
      <c r="F1604">
        <v>4</v>
      </c>
      <c r="G1604" t="s">
        <v>4976</v>
      </c>
      <c r="H1604" s="2" t="s">
        <v>3032</v>
      </c>
      <c r="I1604" t="s">
        <v>93</v>
      </c>
      <c r="J1604" t="s">
        <v>6497</v>
      </c>
      <c r="L1604">
        <f>IFERROR(INDEX(所属情報!$E:$E,MATCH(男子登録情報!A1604,所属情報!$A:$A,0)),"")</f>
        <v>492205</v>
      </c>
      <c r="M1604" t="str">
        <f t="shared" si="75"/>
        <v>瀧川　就太 (4)</v>
      </c>
      <c r="N1604" t="str">
        <f t="shared" si="76"/>
        <v>ﾀｷｶﾞﾜ ｼｭｳﾀ</v>
      </c>
      <c r="O1604" t="str">
        <f t="shared" si="77"/>
        <v>TAKIGAWA Shuta (04)</v>
      </c>
      <c r="P1604">
        <f>IFERROR(INDEX(リスト!$AE:$AE,MATCH($G1604,リスト!$AD:$AD,0)),"")</f>
        <v>27</v>
      </c>
      <c r="Q1604" t="str">
        <f>IFERROR(INDEX(リスト!$AH:$AH,MATCH($J1604,リスト!$AG:$AG,0)),"")</f>
        <v>JPN</v>
      </c>
      <c r="R1604" s="118" t="str">
        <f>IF($B1604="","",TEXT(RIGHT($E1604,6)*1000+COUNTIF($E$2:$E1604,$E1604),"000000000"))</f>
        <v>041023004</v>
      </c>
    </row>
    <row r="1605" spans="1:18" customFormat="1" x14ac:dyDescent="0.45">
      <c r="A1605" t="s">
        <v>556</v>
      </c>
      <c r="B1605">
        <v>1604</v>
      </c>
      <c r="C1605" t="s">
        <v>2587</v>
      </c>
      <c r="D1605" t="s">
        <v>2588</v>
      </c>
      <c r="E1605">
        <v>20040805</v>
      </c>
      <c r="F1605">
        <v>4</v>
      </c>
      <c r="G1605" t="s">
        <v>4979</v>
      </c>
      <c r="H1605" s="2" t="s">
        <v>154</v>
      </c>
      <c r="I1605" t="s">
        <v>95</v>
      </c>
      <c r="J1605" t="s">
        <v>6497</v>
      </c>
      <c r="L1605">
        <f>IFERROR(INDEX(所属情報!$E:$E,MATCH(男子登録情報!A1605,所属情報!$A:$A,0)),"")</f>
        <v>492205</v>
      </c>
      <c r="M1605" t="str">
        <f t="shared" si="75"/>
        <v>松村　倖輔 (4)</v>
      </c>
      <c r="N1605" t="str">
        <f t="shared" si="76"/>
        <v>ﾏﾂﾑﾗ ｺｳｽｹ</v>
      </c>
      <c r="O1605" t="str">
        <f t="shared" si="77"/>
        <v>MATSUMURA Kosuke (04)</v>
      </c>
      <c r="P1605">
        <f>IFERROR(INDEX(リスト!$AE:$AE,MATCH($G1605,リスト!$AD:$AD,0)),"")</f>
        <v>29</v>
      </c>
      <c r="Q1605" t="str">
        <f>IFERROR(INDEX(リスト!$AH:$AH,MATCH($J1605,リスト!$AG:$AG,0)),"")</f>
        <v>JPN</v>
      </c>
      <c r="R1605" s="118" t="str">
        <f>IF($B1605="","",TEXT(RIGHT($E1605,6)*1000+COUNTIF($E$2:$E1605,$E1605),"000000000"))</f>
        <v>040805001</v>
      </c>
    </row>
    <row r="1606" spans="1:18" customFormat="1" x14ac:dyDescent="0.45">
      <c r="A1606" t="s">
        <v>556</v>
      </c>
      <c r="B1606">
        <v>1605</v>
      </c>
      <c r="C1606" t="s">
        <v>2589</v>
      </c>
      <c r="D1606" t="s">
        <v>2590</v>
      </c>
      <c r="E1606">
        <v>20050322</v>
      </c>
      <c r="F1606">
        <v>4</v>
      </c>
      <c r="G1606" t="s">
        <v>4975</v>
      </c>
      <c r="H1606" s="2" t="s">
        <v>3033</v>
      </c>
      <c r="I1606" t="s">
        <v>38</v>
      </c>
      <c r="J1606" t="s">
        <v>6497</v>
      </c>
      <c r="L1606">
        <f>IFERROR(INDEX(所属情報!$E:$E,MATCH(男子登録情報!A1606,所属情報!$A:$A,0)),"")</f>
        <v>492205</v>
      </c>
      <c r="M1606" t="str">
        <f t="shared" si="75"/>
        <v>池渕　天翔 (4)</v>
      </c>
      <c r="N1606" t="str">
        <f t="shared" si="76"/>
        <v>ｲｹﾌﾞﾁ ﾂﾊﾞｻ</v>
      </c>
      <c r="O1606" t="str">
        <f t="shared" si="77"/>
        <v>IKEBUCHI Tsubasa (05)</v>
      </c>
      <c r="P1606">
        <f>IFERROR(INDEX(リスト!$AE:$AE,MATCH($G1606,リスト!$AD:$AD,0)),"")</f>
        <v>28</v>
      </c>
      <c r="Q1606" t="str">
        <f>IFERROR(INDEX(リスト!$AH:$AH,MATCH($J1606,リスト!$AG:$AG,0)),"")</f>
        <v>JPN</v>
      </c>
      <c r="R1606" s="118" t="str">
        <f>IF($B1606="","",TEXT(RIGHT($E1606,6)*1000+COUNTIF($E$2:$E1606,$E1606),"000000000"))</f>
        <v>050322002</v>
      </c>
    </row>
    <row r="1607" spans="1:18" customFormat="1" x14ac:dyDescent="0.45">
      <c r="A1607" t="s">
        <v>556</v>
      </c>
      <c r="B1607">
        <v>1606</v>
      </c>
      <c r="C1607" t="s">
        <v>2591</v>
      </c>
      <c r="D1607" t="s">
        <v>2592</v>
      </c>
      <c r="E1607">
        <v>20050516</v>
      </c>
      <c r="F1607">
        <v>3</v>
      </c>
      <c r="G1607" t="s">
        <v>4975</v>
      </c>
      <c r="H1607" s="2" t="s">
        <v>3034</v>
      </c>
      <c r="I1607" t="s">
        <v>3035</v>
      </c>
      <c r="J1607" t="s">
        <v>6497</v>
      </c>
      <c r="L1607">
        <f>IFERROR(INDEX(所属情報!$E:$E,MATCH(男子登録情報!A1607,所属情報!$A:$A,0)),"")</f>
        <v>492205</v>
      </c>
      <c r="M1607" t="str">
        <f t="shared" si="75"/>
        <v>岩坂　蓮太 (3)</v>
      </c>
      <c r="N1607" t="str">
        <f t="shared" si="76"/>
        <v>ｲﾜｻｶ ﾚﾝﾀ</v>
      </c>
      <c r="O1607" t="str">
        <f t="shared" si="77"/>
        <v>IWASAKA Renta (05)</v>
      </c>
      <c r="P1607">
        <f>IFERROR(INDEX(リスト!$AE:$AE,MATCH($G1607,リスト!$AD:$AD,0)),"")</f>
        <v>28</v>
      </c>
      <c r="Q1607" t="str">
        <f>IFERROR(INDEX(リスト!$AH:$AH,MATCH($J1607,リスト!$AG:$AG,0)),"")</f>
        <v>JPN</v>
      </c>
      <c r="R1607" s="118" t="str">
        <f>IF($B1607="","",TEXT(RIGHT($E1607,6)*1000+COUNTIF($E$2:$E1607,$E1607),"000000000"))</f>
        <v>050516002</v>
      </c>
    </row>
    <row r="1608" spans="1:18" customFormat="1" x14ac:dyDescent="0.45">
      <c r="A1608" t="s">
        <v>556</v>
      </c>
      <c r="B1608">
        <v>1607</v>
      </c>
      <c r="C1608" t="s">
        <v>2593</v>
      </c>
      <c r="D1608" t="s">
        <v>2594</v>
      </c>
      <c r="E1608">
        <v>20051120</v>
      </c>
      <c r="F1608">
        <v>3</v>
      </c>
      <c r="G1608" t="s">
        <v>4976</v>
      </c>
      <c r="H1608" s="2" t="s">
        <v>70</v>
      </c>
      <c r="I1608" t="s">
        <v>302</v>
      </c>
      <c r="J1608" t="s">
        <v>6497</v>
      </c>
      <c r="L1608">
        <f>IFERROR(INDEX(所属情報!$E:$E,MATCH(男子登録情報!A1608,所属情報!$A:$A,0)),"")</f>
        <v>492205</v>
      </c>
      <c r="M1608" t="str">
        <f t="shared" si="75"/>
        <v>上田　寛太 (3)</v>
      </c>
      <c r="N1608" t="str">
        <f t="shared" si="76"/>
        <v>ｳｴﾀﾞ ｶﾝﾀ</v>
      </c>
      <c r="O1608" t="str">
        <f t="shared" si="77"/>
        <v>UEDA Kanta (05)</v>
      </c>
      <c r="P1608">
        <f>IFERROR(INDEX(リスト!$AE:$AE,MATCH($G1608,リスト!$AD:$AD,0)),"")</f>
        <v>27</v>
      </c>
      <c r="Q1608" t="str">
        <f>IFERROR(INDEX(リスト!$AH:$AH,MATCH($J1608,リスト!$AG:$AG,0)),"")</f>
        <v>JPN</v>
      </c>
      <c r="R1608" s="118" t="str">
        <f>IF($B1608="","",TEXT(RIGHT($E1608,6)*1000+COUNTIF($E$2:$E1608,$E1608),"000000000"))</f>
        <v>051120001</v>
      </c>
    </row>
    <row r="1609" spans="1:18" customFormat="1" x14ac:dyDescent="0.45">
      <c r="A1609" t="s">
        <v>556</v>
      </c>
      <c r="B1609">
        <v>1608</v>
      </c>
      <c r="C1609" t="s">
        <v>2595</v>
      </c>
      <c r="D1609" t="s">
        <v>2596</v>
      </c>
      <c r="E1609">
        <v>20060324</v>
      </c>
      <c r="F1609">
        <v>3</v>
      </c>
      <c r="G1609" t="s">
        <v>4979</v>
      </c>
      <c r="H1609" s="2" t="s">
        <v>390</v>
      </c>
      <c r="I1609" t="s">
        <v>175</v>
      </c>
      <c r="J1609" t="s">
        <v>6497</v>
      </c>
      <c r="L1609">
        <f>IFERROR(INDEX(所属情報!$E:$E,MATCH(男子登録情報!A1609,所属情報!$A:$A,0)),"")</f>
        <v>492205</v>
      </c>
      <c r="M1609" t="str">
        <f t="shared" si="75"/>
        <v>卯野　大樹 (3)</v>
      </c>
      <c r="N1609" t="str">
        <f t="shared" si="76"/>
        <v>ｳﾉ ﾀﾞｲｷ</v>
      </c>
      <c r="O1609" t="str">
        <f t="shared" si="77"/>
        <v>UNO Daiki (06)</v>
      </c>
      <c r="P1609">
        <f>IFERROR(INDEX(リスト!$AE:$AE,MATCH($G1609,リスト!$AD:$AD,0)),"")</f>
        <v>29</v>
      </c>
      <c r="Q1609" t="str">
        <f>IFERROR(INDEX(リスト!$AH:$AH,MATCH($J1609,リスト!$AG:$AG,0)),"")</f>
        <v>JPN</v>
      </c>
      <c r="R1609" s="118" t="str">
        <f>IF($B1609="","",TEXT(RIGHT($E1609,6)*1000+COUNTIF($E$2:$E1609,$E1609),"000000000"))</f>
        <v>060324001</v>
      </c>
    </row>
    <row r="1610" spans="1:18" customFormat="1" x14ac:dyDescent="0.45">
      <c r="A1610" t="s">
        <v>556</v>
      </c>
      <c r="B1610">
        <v>1609</v>
      </c>
      <c r="C1610" t="s">
        <v>2597</v>
      </c>
      <c r="D1610" t="s">
        <v>2598</v>
      </c>
      <c r="E1610">
        <v>20051006</v>
      </c>
      <c r="F1610">
        <v>3</v>
      </c>
      <c r="G1610" t="s">
        <v>4976</v>
      </c>
      <c r="H1610" s="2" t="s">
        <v>3036</v>
      </c>
      <c r="I1610" t="s">
        <v>3037</v>
      </c>
      <c r="J1610" t="s">
        <v>6497</v>
      </c>
      <c r="L1610">
        <f>IFERROR(INDEX(所属情報!$E:$E,MATCH(男子登録情報!A1610,所属情報!$A:$A,0)),"")</f>
        <v>492205</v>
      </c>
      <c r="M1610" t="str">
        <f t="shared" si="75"/>
        <v>内尾　射光矢 (3)</v>
      </c>
      <c r="N1610" t="str">
        <f t="shared" si="76"/>
        <v>ｳﾁｵ ｲﾙﾔ</v>
      </c>
      <c r="O1610" t="str">
        <f t="shared" si="77"/>
        <v>UCHIO Iruya (05)</v>
      </c>
      <c r="P1610">
        <f>IFERROR(INDEX(リスト!$AE:$AE,MATCH($G1610,リスト!$AD:$AD,0)),"")</f>
        <v>27</v>
      </c>
      <c r="Q1610" t="str">
        <f>IFERROR(INDEX(リスト!$AH:$AH,MATCH($J1610,リスト!$AG:$AG,0)),"")</f>
        <v>JPN</v>
      </c>
      <c r="R1610" s="118" t="str">
        <f>IF($B1610="","",TEXT(RIGHT($E1610,6)*1000+COUNTIF($E$2:$E1610,$E1610),"000000000"))</f>
        <v>051006003</v>
      </c>
    </row>
    <row r="1611" spans="1:18" customFormat="1" x14ac:dyDescent="0.45">
      <c r="A1611" t="s">
        <v>556</v>
      </c>
      <c r="B1611">
        <v>1610</v>
      </c>
      <c r="C1611" t="s">
        <v>2599</v>
      </c>
      <c r="D1611" t="s">
        <v>2600</v>
      </c>
      <c r="E1611">
        <v>20051219</v>
      </c>
      <c r="F1611">
        <v>3</v>
      </c>
      <c r="G1611" t="s">
        <v>4979</v>
      </c>
      <c r="H1611" s="2" t="s">
        <v>29</v>
      </c>
      <c r="I1611" t="s">
        <v>3038</v>
      </c>
      <c r="J1611" t="s">
        <v>6497</v>
      </c>
      <c r="L1611">
        <f>IFERROR(INDEX(所属情報!$E:$E,MATCH(男子登録情報!A1611,所属情報!$A:$A,0)),"")</f>
        <v>492205</v>
      </c>
      <c r="M1611" t="str">
        <f t="shared" si="75"/>
        <v>岡田　飛龍 (3)</v>
      </c>
      <c r="N1611" t="str">
        <f t="shared" si="76"/>
        <v>ｵｶﾀﾞ ﾋﾘｭｳ</v>
      </c>
      <c r="O1611" t="str">
        <f t="shared" si="77"/>
        <v>OKADA Hiryu (05)</v>
      </c>
      <c r="P1611">
        <f>IFERROR(INDEX(リスト!$AE:$AE,MATCH($G1611,リスト!$AD:$AD,0)),"")</f>
        <v>29</v>
      </c>
      <c r="Q1611" t="str">
        <f>IFERROR(INDEX(リスト!$AH:$AH,MATCH($J1611,リスト!$AG:$AG,0)),"")</f>
        <v>JPN</v>
      </c>
      <c r="R1611" s="118" t="str">
        <f>IF($B1611="","",TEXT(RIGHT($E1611,6)*1000+COUNTIF($E$2:$E1611,$E1611),"000000000"))</f>
        <v>051219001</v>
      </c>
    </row>
    <row r="1612" spans="1:18" customFormat="1" x14ac:dyDescent="0.45">
      <c r="A1612" t="s">
        <v>556</v>
      </c>
      <c r="B1612">
        <v>1611</v>
      </c>
      <c r="C1612" t="s">
        <v>2601</v>
      </c>
      <c r="D1612" t="s">
        <v>2602</v>
      </c>
      <c r="E1612">
        <v>20050909</v>
      </c>
      <c r="F1612">
        <v>3</v>
      </c>
      <c r="G1612" t="s">
        <v>4976</v>
      </c>
      <c r="H1612" s="2" t="s">
        <v>352</v>
      </c>
      <c r="I1612" t="s">
        <v>53</v>
      </c>
      <c r="J1612" t="s">
        <v>6497</v>
      </c>
      <c r="L1612">
        <f>IFERROR(INDEX(所属情報!$E:$E,MATCH(男子登録情報!A1612,所属情報!$A:$A,0)),"")</f>
        <v>492205</v>
      </c>
      <c r="M1612" t="str">
        <f t="shared" si="75"/>
        <v>河合　恒輝 (3)</v>
      </c>
      <c r="N1612" t="str">
        <f t="shared" si="76"/>
        <v>ｶﾜｲ ｺｳｷ</v>
      </c>
      <c r="O1612" t="str">
        <f t="shared" si="77"/>
        <v>KAWAI Koki (05)</v>
      </c>
      <c r="P1612">
        <f>IFERROR(INDEX(リスト!$AE:$AE,MATCH($G1612,リスト!$AD:$AD,0)),"")</f>
        <v>27</v>
      </c>
      <c r="Q1612" t="str">
        <f>IFERROR(INDEX(リスト!$AH:$AH,MATCH($J1612,リスト!$AG:$AG,0)),"")</f>
        <v>JPN</v>
      </c>
      <c r="R1612" s="118" t="str">
        <f>IF($B1612="","",TEXT(RIGHT($E1612,6)*1000+COUNTIF($E$2:$E1612,$E1612),"000000000"))</f>
        <v>050909001</v>
      </c>
    </row>
    <row r="1613" spans="1:18" customFormat="1" x14ac:dyDescent="0.45">
      <c r="A1613" t="s">
        <v>556</v>
      </c>
      <c r="B1613">
        <v>1612</v>
      </c>
      <c r="C1613" t="s">
        <v>2603</v>
      </c>
      <c r="D1613" t="s">
        <v>2604</v>
      </c>
      <c r="E1613">
        <v>20050923</v>
      </c>
      <c r="F1613">
        <v>3</v>
      </c>
      <c r="G1613" t="s">
        <v>4975</v>
      </c>
      <c r="H1613" s="2" t="s">
        <v>100</v>
      </c>
      <c r="I1613" t="s">
        <v>47</v>
      </c>
      <c r="J1613" t="s">
        <v>6497</v>
      </c>
      <c r="L1613">
        <f>IFERROR(INDEX(所属情報!$E:$E,MATCH(男子登録情報!A1613,所属情報!$A:$A,0)),"")</f>
        <v>492205</v>
      </c>
      <c r="M1613" t="str">
        <f t="shared" si="75"/>
        <v>田中　大地 (3)</v>
      </c>
      <c r="N1613" t="str">
        <f t="shared" si="76"/>
        <v>ﾀﾅｶ ﾀﾞｲﾁ</v>
      </c>
      <c r="O1613" t="str">
        <f t="shared" si="77"/>
        <v>TANAKA Daichi (05)</v>
      </c>
      <c r="P1613">
        <f>IFERROR(INDEX(リスト!$AE:$AE,MATCH($G1613,リスト!$AD:$AD,0)),"")</f>
        <v>28</v>
      </c>
      <c r="Q1613" t="str">
        <f>IFERROR(INDEX(リスト!$AH:$AH,MATCH($J1613,リスト!$AG:$AG,0)),"")</f>
        <v>JPN</v>
      </c>
      <c r="R1613" s="118" t="str">
        <f>IF($B1613="","",TEXT(RIGHT($E1613,6)*1000+COUNTIF($E$2:$E1613,$E1613),"000000000"))</f>
        <v>050923003</v>
      </c>
    </row>
    <row r="1614" spans="1:18" customFormat="1" x14ac:dyDescent="0.45">
      <c r="A1614" t="s">
        <v>556</v>
      </c>
      <c r="B1614">
        <v>1613</v>
      </c>
      <c r="C1614" t="s">
        <v>2605</v>
      </c>
      <c r="D1614" t="s">
        <v>2606</v>
      </c>
      <c r="E1614">
        <v>20050607</v>
      </c>
      <c r="F1614">
        <v>3</v>
      </c>
      <c r="G1614" t="s">
        <v>4979</v>
      </c>
      <c r="H1614" s="2" t="s">
        <v>576</v>
      </c>
      <c r="I1614" t="s">
        <v>3019</v>
      </c>
      <c r="J1614" t="s">
        <v>6497</v>
      </c>
      <c r="L1614">
        <f>IFERROR(INDEX(所属情報!$E:$E,MATCH(男子登録情報!A1614,所属情報!$A:$A,0)),"")</f>
        <v>492205</v>
      </c>
      <c r="M1614" t="str">
        <f t="shared" si="75"/>
        <v>谷村　祐太郎 (3)</v>
      </c>
      <c r="N1614" t="str">
        <f t="shared" si="76"/>
        <v>ﾀﾆﾑﾗ ﾕｳﾀﾛｳ</v>
      </c>
      <c r="O1614" t="str">
        <f t="shared" si="77"/>
        <v>TANIMURA Yutaro (05)</v>
      </c>
      <c r="P1614">
        <f>IFERROR(INDEX(リスト!$AE:$AE,MATCH($G1614,リスト!$AD:$AD,0)),"")</f>
        <v>29</v>
      </c>
      <c r="Q1614" t="str">
        <f>IFERROR(INDEX(リスト!$AH:$AH,MATCH($J1614,リスト!$AG:$AG,0)),"")</f>
        <v>JPN</v>
      </c>
      <c r="R1614" s="118" t="str">
        <f>IF($B1614="","",TEXT(RIGHT($E1614,6)*1000+COUNTIF($E$2:$E1614,$E1614),"000000000"))</f>
        <v>050607003</v>
      </c>
    </row>
    <row r="1615" spans="1:18" customFormat="1" x14ac:dyDescent="0.45">
      <c r="A1615" t="s">
        <v>556</v>
      </c>
      <c r="B1615">
        <v>1614</v>
      </c>
      <c r="C1615" t="s">
        <v>2607</v>
      </c>
      <c r="D1615" t="s">
        <v>2608</v>
      </c>
      <c r="E1615">
        <v>20060320</v>
      </c>
      <c r="F1615">
        <v>3</v>
      </c>
      <c r="G1615" t="s">
        <v>4976</v>
      </c>
      <c r="H1615" s="2" t="s">
        <v>3039</v>
      </c>
      <c r="I1615" t="s">
        <v>3040</v>
      </c>
      <c r="J1615" t="s">
        <v>6497</v>
      </c>
      <c r="L1615">
        <f>IFERROR(INDEX(所属情報!$E:$E,MATCH(男子登録情報!A1615,所属情報!$A:$A,0)),"")</f>
        <v>492205</v>
      </c>
      <c r="M1615" t="str">
        <f t="shared" si="75"/>
        <v>野島　清盟 (3)</v>
      </c>
      <c r="N1615" t="str">
        <f t="shared" si="76"/>
        <v>ﾉｼﾞﾏ ｾｲﾒｲ</v>
      </c>
      <c r="O1615" t="str">
        <f t="shared" si="77"/>
        <v>NOJIMA Seimei (06)</v>
      </c>
      <c r="P1615">
        <f>IFERROR(INDEX(リスト!$AE:$AE,MATCH($G1615,リスト!$AD:$AD,0)),"")</f>
        <v>27</v>
      </c>
      <c r="Q1615" t="str">
        <f>IFERROR(INDEX(リスト!$AH:$AH,MATCH($J1615,リスト!$AG:$AG,0)),"")</f>
        <v>JPN</v>
      </c>
      <c r="R1615" s="118" t="str">
        <f>IF($B1615="","",TEXT(RIGHT($E1615,6)*1000+COUNTIF($E$2:$E1615,$E1615),"000000000"))</f>
        <v>060320002</v>
      </c>
    </row>
    <row r="1616" spans="1:18" customFormat="1" x14ac:dyDescent="0.45">
      <c r="A1616" t="s">
        <v>556</v>
      </c>
      <c r="B1616">
        <v>1615</v>
      </c>
      <c r="C1616" t="s">
        <v>2609</v>
      </c>
      <c r="D1616" t="s">
        <v>2610</v>
      </c>
      <c r="E1616">
        <v>20050606</v>
      </c>
      <c r="F1616">
        <v>3</v>
      </c>
      <c r="G1616" t="s">
        <v>4976</v>
      </c>
      <c r="H1616" s="2" t="s">
        <v>592</v>
      </c>
      <c r="I1616" t="s">
        <v>564</v>
      </c>
      <c r="J1616" t="s">
        <v>6497</v>
      </c>
      <c r="L1616">
        <f>IFERROR(INDEX(所属情報!$E:$E,MATCH(男子登録情報!A1616,所属情報!$A:$A,0)),"")</f>
        <v>492205</v>
      </c>
      <c r="M1616" t="str">
        <f t="shared" si="75"/>
        <v>古田　一吹 (3)</v>
      </c>
      <c r="N1616" t="str">
        <f t="shared" si="76"/>
        <v>ﾌﾙﾀ ｲﾌﾞｷ</v>
      </c>
      <c r="O1616" t="str">
        <f t="shared" si="77"/>
        <v>FURUTA Ibuki (05)</v>
      </c>
      <c r="P1616">
        <f>IFERROR(INDEX(リスト!$AE:$AE,MATCH($G1616,リスト!$AD:$AD,0)),"")</f>
        <v>27</v>
      </c>
      <c r="Q1616" t="str">
        <f>IFERROR(INDEX(リスト!$AH:$AH,MATCH($J1616,リスト!$AG:$AG,0)),"")</f>
        <v>JPN</v>
      </c>
      <c r="R1616" s="118" t="str">
        <f>IF($B1616="","",TEXT(RIGHT($E1616,6)*1000+COUNTIF($E$2:$E1616,$E1616),"000000000"))</f>
        <v>050606002</v>
      </c>
    </row>
    <row r="1617" spans="1:18" customFormat="1" x14ac:dyDescent="0.45">
      <c r="A1617" t="s">
        <v>556</v>
      </c>
      <c r="B1617">
        <v>1616</v>
      </c>
      <c r="C1617" t="s">
        <v>2611</v>
      </c>
      <c r="D1617" t="s">
        <v>2612</v>
      </c>
      <c r="E1617">
        <v>20050729</v>
      </c>
      <c r="F1617">
        <v>3</v>
      </c>
      <c r="G1617" t="s">
        <v>4976</v>
      </c>
      <c r="H1617" s="2" t="s">
        <v>3041</v>
      </c>
      <c r="I1617" t="s">
        <v>51</v>
      </c>
      <c r="J1617" t="s">
        <v>6497</v>
      </c>
      <c r="L1617">
        <f>IFERROR(INDEX(所属情報!$E:$E,MATCH(男子登録情報!A1617,所属情報!$A:$A,0)),"")</f>
        <v>492205</v>
      </c>
      <c r="M1617" t="str">
        <f t="shared" si="75"/>
        <v>瀬樂　雅斗 (3)</v>
      </c>
      <c r="N1617" t="str">
        <f t="shared" si="76"/>
        <v>ｾﾗｸ ﾏｻﾄ</v>
      </c>
      <c r="O1617" t="str">
        <f t="shared" si="77"/>
        <v>SERAKU Masato (05)</v>
      </c>
      <c r="P1617">
        <f>IFERROR(INDEX(リスト!$AE:$AE,MATCH($G1617,リスト!$AD:$AD,0)),"")</f>
        <v>27</v>
      </c>
      <c r="Q1617" t="str">
        <f>IFERROR(INDEX(リスト!$AH:$AH,MATCH($J1617,リスト!$AG:$AG,0)),"")</f>
        <v>JPN</v>
      </c>
      <c r="R1617" s="118" t="str">
        <f>IF($B1617="","",TEXT(RIGHT($E1617,6)*1000+COUNTIF($E$2:$E1617,$E1617),"000000000"))</f>
        <v>050729004</v>
      </c>
    </row>
    <row r="1618" spans="1:18" customFormat="1" x14ac:dyDescent="0.45">
      <c r="A1618" t="s">
        <v>556</v>
      </c>
      <c r="B1618">
        <v>1617</v>
      </c>
      <c r="C1618" t="s">
        <v>2613</v>
      </c>
      <c r="D1618" t="s">
        <v>2614</v>
      </c>
      <c r="E1618">
        <v>20051112</v>
      </c>
      <c r="F1618">
        <v>3</v>
      </c>
      <c r="G1618" t="s">
        <v>4976</v>
      </c>
      <c r="H1618" s="2" t="s">
        <v>3042</v>
      </c>
      <c r="I1618" t="s">
        <v>3043</v>
      </c>
      <c r="J1618" t="s">
        <v>6497</v>
      </c>
      <c r="L1618">
        <f>IFERROR(INDEX(所属情報!$E:$E,MATCH(男子登録情報!A1618,所属情報!$A:$A,0)),"")</f>
        <v>492205</v>
      </c>
      <c r="M1618" t="str">
        <f t="shared" si="75"/>
        <v>瀬﨑　刻 (3)</v>
      </c>
      <c r="N1618" t="str">
        <f t="shared" si="76"/>
        <v>ｾｻﾞｷ ｺｸﾄ</v>
      </c>
      <c r="O1618" t="str">
        <f t="shared" si="77"/>
        <v>SEZAKI Kokuto (05)</v>
      </c>
      <c r="P1618">
        <f>IFERROR(INDEX(リスト!$AE:$AE,MATCH($G1618,リスト!$AD:$AD,0)),"")</f>
        <v>27</v>
      </c>
      <c r="Q1618" t="str">
        <f>IFERROR(INDEX(リスト!$AH:$AH,MATCH($J1618,リスト!$AG:$AG,0)),"")</f>
        <v>JPN</v>
      </c>
      <c r="R1618" s="118" t="str">
        <f>IF($B1618="","",TEXT(RIGHT($E1618,6)*1000+COUNTIF($E$2:$E1618,$E1618),"000000000"))</f>
        <v>051112003</v>
      </c>
    </row>
    <row r="1619" spans="1:18" customFormat="1" x14ac:dyDescent="0.45">
      <c r="A1619" t="s">
        <v>556</v>
      </c>
      <c r="B1619">
        <v>1618</v>
      </c>
      <c r="C1619" t="s">
        <v>4118</v>
      </c>
      <c r="D1619" t="s">
        <v>4119</v>
      </c>
      <c r="E1619">
        <v>20051218</v>
      </c>
      <c r="F1619">
        <v>3</v>
      </c>
      <c r="G1619" t="s">
        <v>4982</v>
      </c>
      <c r="H1619" s="2" t="s">
        <v>41</v>
      </c>
      <c r="I1619" t="s">
        <v>32</v>
      </c>
      <c r="J1619" t="s">
        <v>6497</v>
      </c>
      <c r="L1619">
        <f>IFERROR(INDEX(所属情報!$E:$E,MATCH(男子登録情報!A1619,所属情報!$A:$A,0)),"")</f>
        <v>492205</v>
      </c>
      <c r="M1619" t="str">
        <f t="shared" si="75"/>
        <v>森本　優也 (3)</v>
      </c>
      <c r="N1619" t="str">
        <f t="shared" si="76"/>
        <v>ﾓﾘﾓﾄ ﾕｳﾔ</v>
      </c>
      <c r="O1619" t="str">
        <f t="shared" si="77"/>
        <v>MORIMOTO Yuya (05)</v>
      </c>
      <c r="P1619">
        <f>IFERROR(INDEX(リスト!$AE:$AE,MATCH($G1619,リスト!$AD:$AD,0)),"")</f>
        <v>26</v>
      </c>
      <c r="Q1619" t="str">
        <f>IFERROR(INDEX(リスト!$AH:$AH,MATCH($J1619,リスト!$AG:$AG,0)),"")</f>
        <v>JPN</v>
      </c>
      <c r="R1619" s="118" t="str">
        <f>IF($B1619="","",TEXT(RIGHT($E1619,6)*1000+COUNTIF($E$2:$E1619,$E1619),"000000000"))</f>
        <v>051218001</v>
      </c>
    </row>
    <row r="1620" spans="1:18" customFormat="1" x14ac:dyDescent="0.45">
      <c r="A1620" t="s">
        <v>556</v>
      </c>
      <c r="B1620">
        <v>1619</v>
      </c>
      <c r="C1620" t="s">
        <v>4120</v>
      </c>
      <c r="D1620" t="s">
        <v>4121</v>
      </c>
      <c r="E1620">
        <v>20050926</v>
      </c>
      <c r="F1620">
        <v>3</v>
      </c>
      <c r="G1620" t="s">
        <v>4989</v>
      </c>
      <c r="H1620" s="2" t="s">
        <v>61</v>
      </c>
      <c r="I1620" t="s">
        <v>432</v>
      </c>
      <c r="J1620" t="s">
        <v>6497</v>
      </c>
      <c r="L1620">
        <f>IFERROR(INDEX(所属情報!$E:$E,MATCH(男子登録情報!A1620,所属情報!$A:$A,0)),"")</f>
        <v>492205</v>
      </c>
      <c r="M1620" t="str">
        <f t="shared" si="75"/>
        <v>竹内　隆真 (3)</v>
      </c>
      <c r="N1620" t="str">
        <f t="shared" si="76"/>
        <v>ﾀｹｳﾁ ﾘｭｳﾏ</v>
      </c>
      <c r="O1620" t="str">
        <f t="shared" si="77"/>
        <v>TAKEUCHI Ryuma (05)</v>
      </c>
      <c r="P1620">
        <f>IFERROR(INDEX(リスト!$AE:$AE,MATCH($G1620,リスト!$AD:$AD,0)),"")</f>
        <v>25</v>
      </c>
      <c r="Q1620" t="str">
        <f>IFERROR(INDEX(リスト!$AH:$AH,MATCH($J1620,リスト!$AG:$AG,0)),"")</f>
        <v>JPN</v>
      </c>
      <c r="R1620" s="118" t="str">
        <f>IF($B1620="","",TEXT(RIGHT($E1620,6)*1000+COUNTIF($E$2:$E1620,$E1620),"000000000"))</f>
        <v>050926001</v>
      </c>
    </row>
    <row r="1621" spans="1:18" customFormat="1" x14ac:dyDescent="0.45">
      <c r="A1621" t="s">
        <v>556</v>
      </c>
      <c r="B1621">
        <v>1620</v>
      </c>
      <c r="C1621" t="s">
        <v>4122</v>
      </c>
      <c r="D1621" t="s">
        <v>6009</v>
      </c>
      <c r="E1621">
        <v>20070201</v>
      </c>
      <c r="F1621">
        <v>2</v>
      </c>
      <c r="G1621" t="s">
        <v>4976</v>
      </c>
      <c r="H1621" s="2" t="s">
        <v>2955</v>
      </c>
      <c r="I1621" t="s">
        <v>83</v>
      </c>
      <c r="J1621" t="s">
        <v>6497</v>
      </c>
      <c r="L1621">
        <f>IFERROR(INDEX(所属情報!$E:$E,MATCH(男子登録情報!A1621,所属情報!$A:$A,0)),"")</f>
        <v>492205</v>
      </c>
      <c r="M1621" t="str">
        <f t="shared" si="75"/>
        <v>池上　健太 (2)</v>
      </c>
      <c r="N1621" t="str">
        <f t="shared" si="76"/>
        <v>ｲｹｶﾞﾐ ｹﾝﾀ</v>
      </c>
      <c r="O1621" t="str">
        <f t="shared" si="77"/>
        <v>IKEGAMI Kenta (07)</v>
      </c>
      <c r="P1621">
        <f>IFERROR(INDEX(リスト!$AE:$AE,MATCH($G1621,リスト!$AD:$AD,0)),"")</f>
        <v>27</v>
      </c>
      <c r="Q1621" t="str">
        <f>IFERROR(INDEX(リスト!$AH:$AH,MATCH($J1621,リスト!$AG:$AG,0)),"")</f>
        <v>JPN</v>
      </c>
      <c r="R1621" s="118" t="str">
        <f>IF($B1621="","",TEXT(RIGHT($E1621,6)*1000+COUNTIF($E$2:$E1621,$E1621),"000000000"))</f>
        <v>070201004</v>
      </c>
    </row>
    <row r="1622" spans="1:18" customFormat="1" x14ac:dyDescent="0.45">
      <c r="A1622" t="s">
        <v>556</v>
      </c>
      <c r="B1622">
        <v>1621</v>
      </c>
      <c r="C1622" t="s">
        <v>4123</v>
      </c>
      <c r="D1622" t="s">
        <v>4124</v>
      </c>
      <c r="E1622">
        <v>20061209</v>
      </c>
      <c r="F1622">
        <v>2</v>
      </c>
      <c r="G1622" t="s">
        <v>5102</v>
      </c>
      <c r="H1622" s="2" t="s">
        <v>4835</v>
      </c>
      <c r="I1622" t="s">
        <v>71</v>
      </c>
      <c r="J1622" t="s">
        <v>6497</v>
      </c>
      <c r="L1622">
        <f>IFERROR(INDEX(所属情報!$E:$E,MATCH(男子登録情報!A1622,所属情報!$A:$A,0)),"")</f>
        <v>492205</v>
      </c>
      <c r="M1622" t="str">
        <f t="shared" si="75"/>
        <v>宇佐　奏太 (2)</v>
      </c>
      <c r="N1622" t="str">
        <f t="shared" si="76"/>
        <v>ｳｻ ｿｳﾀ</v>
      </c>
      <c r="O1622" t="str">
        <f t="shared" si="77"/>
        <v>USA Sota (06)</v>
      </c>
      <c r="P1622">
        <f>IFERROR(INDEX(リスト!$AE:$AE,MATCH($G1622,リスト!$AD:$AD,0)),"")</f>
        <v>44</v>
      </c>
      <c r="Q1622" t="str">
        <f>IFERROR(INDEX(リスト!$AH:$AH,MATCH($J1622,リスト!$AG:$AG,0)),"")</f>
        <v>JPN</v>
      </c>
      <c r="R1622" s="118" t="str">
        <f>IF($B1622="","",TEXT(RIGHT($E1622,6)*1000+COUNTIF($E$2:$E1622,$E1622),"000000000"))</f>
        <v>061209001</v>
      </c>
    </row>
    <row r="1623" spans="1:18" customFormat="1" x14ac:dyDescent="0.45">
      <c r="A1623" t="s">
        <v>556</v>
      </c>
      <c r="B1623">
        <v>1622</v>
      </c>
      <c r="C1623" t="s">
        <v>4125</v>
      </c>
      <c r="D1623" t="s">
        <v>4126</v>
      </c>
      <c r="E1623">
        <v>20061103</v>
      </c>
      <c r="F1623">
        <v>2</v>
      </c>
      <c r="G1623" t="s">
        <v>4976</v>
      </c>
      <c r="H1623" s="2" t="s">
        <v>3101</v>
      </c>
      <c r="I1623" t="s">
        <v>405</v>
      </c>
      <c r="J1623" t="s">
        <v>6497</v>
      </c>
      <c r="L1623">
        <f>IFERROR(INDEX(所属情報!$E:$E,MATCH(男子登録情報!A1623,所属情報!$A:$A,0)),"")</f>
        <v>492205</v>
      </c>
      <c r="M1623" t="str">
        <f t="shared" si="75"/>
        <v>影山　麟太郎 (2)</v>
      </c>
      <c r="N1623" t="str">
        <f t="shared" si="76"/>
        <v>ｶｹﾞﾔﾏ ﾘﾝﾀﾛｳ</v>
      </c>
      <c r="O1623" t="str">
        <f t="shared" si="77"/>
        <v>KAGEYAMA Rintaro (06)</v>
      </c>
      <c r="P1623">
        <f>IFERROR(INDEX(リスト!$AE:$AE,MATCH($G1623,リスト!$AD:$AD,0)),"")</f>
        <v>27</v>
      </c>
      <c r="Q1623" t="str">
        <f>IFERROR(INDEX(リスト!$AH:$AH,MATCH($J1623,リスト!$AG:$AG,0)),"")</f>
        <v>JPN</v>
      </c>
      <c r="R1623" s="118" t="str">
        <f>IF($B1623="","",TEXT(RIGHT($E1623,6)*1000+COUNTIF($E$2:$E1623,$E1623),"000000000"))</f>
        <v>061103001</v>
      </c>
    </row>
    <row r="1624" spans="1:18" customFormat="1" x14ac:dyDescent="0.45">
      <c r="A1624" t="s">
        <v>556</v>
      </c>
      <c r="B1624">
        <v>1623</v>
      </c>
      <c r="C1624" t="s">
        <v>4127</v>
      </c>
      <c r="D1624" t="s">
        <v>4128</v>
      </c>
      <c r="E1624">
        <v>20061104</v>
      </c>
      <c r="F1624">
        <v>2</v>
      </c>
      <c r="G1624" t="s">
        <v>4976</v>
      </c>
      <c r="H1624" s="2" t="s">
        <v>4836</v>
      </c>
      <c r="I1624" t="s">
        <v>4660</v>
      </c>
      <c r="J1624" t="s">
        <v>6497</v>
      </c>
      <c r="L1624">
        <f>IFERROR(INDEX(所属情報!$E:$E,MATCH(男子登録情報!A1624,所属情報!$A:$A,0)),"")</f>
        <v>492205</v>
      </c>
      <c r="M1624" t="str">
        <f t="shared" si="75"/>
        <v>相樂　創一 (2)</v>
      </c>
      <c r="N1624" t="str">
        <f t="shared" si="76"/>
        <v>ｻｶﾞﾗ ｿｳｲﾁ</v>
      </c>
      <c r="O1624" t="str">
        <f t="shared" si="77"/>
        <v>SAGARA Soichi (06)</v>
      </c>
      <c r="P1624">
        <f>IFERROR(INDEX(リスト!$AE:$AE,MATCH($G1624,リスト!$AD:$AD,0)),"")</f>
        <v>27</v>
      </c>
      <c r="Q1624" t="str">
        <f>IFERROR(INDEX(リスト!$AH:$AH,MATCH($J1624,リスト!$AG:$AG,0)),"")</f>
        <v>JPN</v>
      </c>
      <c r="R1624" s="118" t="str">
        <f>IF($B1624="","",TEXT(RIGHT($E1624,6)*1000+COUNTIF($E$2:$E1624,$E1624),"000000000"))</f>
        <v>061104002</v>
      </c>
    </row>
    <row r="1625" spans="1:18" customFormat="1" x14ac:dyDescent="0.45">
      <c r="A1625" t="s">
        <v>556</v>
      </c>
      <c r="B1625">
        <v>1624</v>
      </c>
      <c r="C1625" t="s">
        <v>6010</v>
      </c>
      <c r="D1625" t="s">
        <v>4129</v>
      </c>
      <c r="E1625">
        <v>20061006</v>
      </c>
      <c r="F1625">
        <v>2</v>
      </c>
      <c r="G1625" t="s">
        <v>4975</v>
      </c>
      <c r="H1625" s="2" t="s">
        <v>120</v>
      </c>
      <c r="I1625" t="s">
        <v>4837</v>
      </c>
      <c r="J1625" t="s">
        <v>6497</v>
      </c>
      <c r="L1625">
        <f>IFERROR(INDEX(所属情報!$E:$E,MATCH(男子登録情報!A1625,所属情報!$A:$A,0)),"")</f>
        <v>492205</v>
      </c>
      <c r="M1625" t="str">
        <f t="shared" si="75"/>
        <v>佐藤　透晏 (2)</v>
      </c>
      <c r="N1625" t="str">
        <f t="shared" si="76"/>
        <v>ｻﾄｳ ﾄｱ</v>
      </c>
      <c r="O1625" t="str">
        <f t="shared" si="77"/>
        <v>SATO Toa (06)</v>
      </c>
      <c r="P1625">
        <f>IFERROR(INDEX(リスト!$AE:$AE,MATCH($G1625,リスト!$AD:$AD,0)),"")</f>
        <v>28</v>
      </c>
      <c r="Q1625" t="str">
        <f>IFERROR(INDEX(リスト!$AH:$AH,MATCH($J1625,リスト!$AG:$AG,0)),"")</f>
        <v>JPN</v>
      </c>
      <c r="R1625" s="118" t="str">
        <f>IF($B1625="","",TEXT(RIGHT($E1625,6)*1000+COUNTIF($E$2:$E1625,$E1625),"000000000"))</f>
        <v>061006002</v>
      </c>
    </row>
    <row r="1626" spans="1:18" customFormat="1" x14ac:dyDescent="0.45">
      <c r="A1626" t="s">
        <v>556</v>
      </c>
      <c r="B1626">
        <v>1625</v>
      </c>
      <c r="C1626" t="s">
        <v>4130</v>
      </c>
      <c r="D1626" t="s">
        <v>4131</v>
      </c>
      <c r="E1626">
        <v>20061205</v>
      </c>
      <c r="F1626">
        <v>2</v>
      </c>
      <c r="G1626" t="s">
        <v>4976</v>
      </c>
      <c r="H1626" s="2" t="s">
        <v>102</v>
      </c>
      <c r="I1626" t="s">
        <v>321</v>
      </c>
      <c r="J1626" t="s">
        <v>6497</v>
      </c>
      <c r="L1626">
        <f>IFERROR(INDEX(所属情報!$E:$E,MATCH(男子登録情報!A1626,所属情報!$A:$A,0)),"")</f>
        <v>492205</v>
      </c>
      <c r="M1626" t="str">
        <f t="shared" si="75"/>
        <v>中村　拓登 (2)</v>
      </c>
      <c r="N1626" t="str">
        <f t="shared" si="76"/>
        <v>ﾅｶﾑﾗ ﾀｸﾄ</v>
      </c>
      <c r="O1626" t="str">
        <f t="shared" si="77"/>
        <v>NAKAMURA Takuto (06)</v>
      </c>
      <c r="P1626">
        <f>IFERROR(INDEX(リスト!$AE:$AE,MATCH($G1626,リスト!$AD:$AD,0)),"")</f>
        <v>27</v>
      </c>
      <c r="Q1626" t="str">
        <f>IFERROR(INDEX(リスト!$AH:$AH,MATCH($J1626,リスト!$AG:$AG,0)),"")</f>
        <v>JPN</v>
      </c>
      <c r="R1626" s="118" t="str">
        <f>IF($B1626="","",TEXT(RIGHT($E1626,6)*1000+COUNTIF($E$2:$E1626,$E1626),"000000000"))</f>
        <v>061205004</v>
      </c>
    </row>
    <row r="1627" spans="1:18" customFormat="1" x14ac:dyDescent="0.45">
      <c r="A1627" t="s">
        <v>556</v>
      </c>
      <c r="B1627">
        <v>1626</v>
      </c>
      <c r="C1627" t="s">
        <v>4132</v>
      </c>
      <c r="D1627" t="s">
        <v>4133</v>
      </c>
      <c r="E1627">
        <v>20061129</v>
      </c>
      <c r="F1627">
        <v>2</v>
      </c>
      <c r="G1627" t="s">
        <v>4984</v>
      </c>
      <c r="H1627" s="2" t="s">
        <v>41</v>
      </c>
      <c r="I1627" t="s">
        <v>335</v>
      </c>
      <c r="J1627" t="s">
        <v>6497</v>
      </c>
      <c r="L1627">
        <f>IFERROR(INDEX(所属情報!$E:$E,MATCH(男子登録情報!A1627,所属情報!$A:$A,0)),"")</f>
        <v>492205</v>
      </c>
      <c r="M1627" t="str">
        <f t="shared" si="75"/>
        <v>森本　響 (2)</v>
      </c>
      <c r="N1627" t="str">
        <f t="shared" si="76"/>
        <v>ﾓﾘﾓﾄ ﾋﾋﾞｷ</v>
      </c>
      <c r="O1627" t="str">
        <f t="shared" si="77"/>
        <v>MORIMOTO Hibiki (06)</v>
      </c>
      <c r="P1627">
        <f>IFERROR(INDEX(リスト!$AE:$AE,MATCH($G1627,リスト!$AD:$AD,0)),"")</f>
        <v>49</v>
      </c>
      <c r="Q1627" t="str">
        <f>IFERROR(INDEX(リスト!$AH:$AH,MATCH($J1627,リスト!$AG:$AG,0)),"")</f>
        <v>JPN</v>
      </c>
      <c r="R1627" s="118" t="str">
        <f>IF($B1627="","",TEXT(RIGHT($E1627,6)*1000+COUNTIF($E$2:$E1627,$E1627),"000000000"))</f>
        <v>061129002</v>
      </c>
    </row>
    <row r="1628" spans="1:18" customFormat="1" x14ac:dyDescent="0.45">
      <c r="A1628" t="s">
        <v>556</v>
      </c>
      <c r="B1628">
        <v>1627</v>
      </c>
      <c r="C1628" t="s">
        <v>4134</v>
      </c>
      <c r="D1628" t="s">
        <v>4135</v>
      </c>
      <c r="E1628">
        <v>20040621</v>
      </c>
      <c r="F1628">
        <v>4</v>
      </c>
      <c r="G1628" t="s">
        <v>5202</v>
      </c>
      <c r="H1628" s="2" t="s">
        <v>202</v>
      </c>
      <c r="I1628" t="s">
        <v>393</v>
      </c>
      <c r="J1628" t="s">
        <v>6497</v>
      </c>
      <c r="L1628">
        <f>IFERROR(INDEX(所属情報!$E:$E,MATCH(男子登録情報!A1628,所属情報!$A:$A,0)),"")</f>
        <v>492205</v>
      </c>
      <c r="M1628" t="str">
        <f t="shared" si="75"/>
        <v>山口　優 (4)</v>
      </c>
      <c r="N1628" t="str">
        <f t="shared" si="76"/>
        <v>ﾔﾏｸﾞﾁ ﾕｳ</v>
      </c>
      <c r="O1628" t="str">
        <f t="shared" si="77"/>
        <v>YAMAGUCHI Yu (04)</v>
      </c>
      <c r="P1628">
        <f>IFERROR(INDEX(リスト!$AE:$AE,MATCH($G1628,リスト!$AD:$AD,0)),"")</f>
        <v>31</v>
      </c>
      <c r="Q1628" t="str">
        <f>IFERROR(INDEX(リスト!$AH:$AH,MATCH($J1628,リスト!$AG:$AG,0)),"")</f>
        <v>JPN</v>
      </c>
      <c r="R1628" s="118" t="str">
        <f>IF($B1628="","",TEXT(RIGHT($E1628,6)*1000+COUNTIF($E$2:$E1628,$E1628),"000000000"))</f>
        <v>040621003</v>
      </c>
    </row>
    <row r="1629" spans="1:18" customFormat="1" x14ac:dyDescent="0.45">
      <c r="A1629" t="s">
        <v>556</v>
      </c>
      <c r="B1629">
        <v>1628</v>
      </c>
      <c r="C1629" t="s">
        <v>4136</v>
      </c>
      <c r="D1629" t="s">
        <v>4137</v>
      </c>
      <c r="E1629">
        <v>20061114</v>
      </c>
      <c r="F1629">
        <v>2</v>
      </c>
      <c r="G1629" t="s">
        <v>4976</v>
      </c>
      <c r="H1629" s="2" t="s">
        <v>497</v>
      </c>
      <c r="I1629" t="s">
        <v>53</v>
      </c>
      <c r="J1629" t="s">
        <v>6497</v>
      </c>
      <c r="L1629">
        <f>IFERROR(INDEX(所属情報!$E:$E,MATCH(男子登録情報!A1629,所属情報!$A:$A,0)),"")</f>
        <v>492205</v>
      </c>
      <c r="M1629" t="str">
        <f t="shared" si="75"/>
        <v>大塚　公紀 (2)</v>
      </c>
      <c r="N1629" t="str">
        <f t="shared" si="76"/>
        <v>ｵｵﾂｶ ｺｳｷ</v>
      </c>
      <c r="O1629" t="str">
        <f t="shared" si="77"/>
        <v>OTSUKA Koki (06)</v>
      </c>
      <c r="P1629">
        <f>IFERROR(INDEX(リスト!$AE:$AE,MATCH($G1629,リスト!$AD:$AD,0)),"")</f>
        <v>27</v>
      </c>
      <c r="Q1629" t="str">
        <f>IFERROR(INDEX(リスト!$AH:$AH,MATCH($J1629,リスト!$AG:$AG,0)),"")</f>
        <v>JPN</v>
      </c>
      <c r="R1629" s="118" t="str">
        <f>IF($B1629="","",TEXT(RIGHT($E1629,6)*1000+COUNTIF($E$2:$E1629,$E1629),"000000000"))</f>
        <v>061114002</v>
      </c>
    </row>
    <row r="1630" spans="1:18" customFormat="1" x14ac:dyDescent="0.45">
      <c r="A1630" t="s">
        <v>556</v>
      </c>
      <c r="B1630">
        <v>1629</v>
      </c>
      <c r="C1630" t="s">
        <v>4138</v>
      </c>
      <c r="D1630" t="s">
        <v>4139</v>
      </c>
      <c r="E1630">
        <v>20060620</v>
      </c>
      <c r="F1630">
        <v>2</v>
      </c>
      <c r="G1630" t="s">
        <v>4975</v>
      </c>
      <c r="H1630" s="2" t="s">
        <v>4607</v>
      </c>
      <c r="I1630" t="s">
        <v>175</v>
      </c>
      <c r="J1630" t="s">
        <v>6497</v>
      </c>
      <c r="L1630">
        <f>IFERROR(INDEX(所属情報!$E:$E,MATCH(男子登録情報!A1630,所属情報!$A:$A,0)),"")</f>
        <v>492205</v>
      </c>
      <c r="M1630" t="str">
        <f t="shared" si="75"/>
        <v>篠田　大貴 (2)</v>
      </c>
      <c r="N1630" t="str">
        <f t="shared" si="76"/>
        <v>ｼﾉﾀﾞ ﾀﾞｲｷ</v>
      </c>
      <c r="O1630" t="str">
        <f t="shared" si="77"/>
        <v>SHINODA Daiki (06)</v>
      </c>
      <c r="P1630">
        <f>IFERROR(INDEX(リスト!$AE:$AE,MATCH($G1630,リスト!$AD:$AD,0)),"")</f>
        <v>28</v>
      </c>
      <c r="Q1630" t="str">
        <f>IFERROR(INDEX(リスト!$AH:$AH,MATCH($J1630,リスト!$AG:$AG,0)),"")</f>
        <v>JPN</v>
      </c>
      <c r="R1630" s="118" t="str">
        <f>IF($B1630="","",TEXT(RIGHT($E1630,6)*1000+COUNTIF($E$2:$E1630,$E1630),"000000000"))</f>
        <v>060620002</v>
      </c>
    </row>
    <row r="1631" spans="1:18" customFormat="1" x14ac:dyDescent="0.45">
      <c r="A1631" t="s">
        <v>556</v>
      </c>
      <c r="B1631">
        <v>1630</v>
      </c>
      <c r="C1631" t="s">
        <v>6011</v>
      </c>
      <c r="D1631" t="s">
        <v>6012</v>
      </c>
      <c r="E1631">
        <v>19890114</v>
      </c>
      <c r="F1631" t="s">
        <v>381</v>
      </c>
      <c r="G1631" t="s">
        <v>4975</v>
      </c>
      <c r="H1631" s="2" t="s">
        <v>164</v>
      </c>
      <c r="I1631" t="s">
        <v>483</v>
      </c>
      <c r="J1631" t="s">
        <v>6497</v>
      </c>
      <c r="L1631">
        <f>IFERROR(INDEX(所属情報!$E:$E,MATCH(男子登録情報!A1631,所属情報!$A:$A,0)),"")</f>
        <v>492205</v>
      </c>
      <c r="M1631" t="str">
        <f t="shared" si="75"/>
        <v>木村　哲也 (M2)</v>
      </c>
      <c r="N1631" t="str">
        <f t="shared" si="76"/>
        <v>ｷﾑﾗ ﾃﾂﾔ</v>
      </c>
      <c r="O1631" t="str">
        <f t="shared" si="77"/>
        <v>KIMURA Tetsuya (89)</v>
      </c>
      <c r="P1631">
        <f>IFERROR(INDEX(リスト!$AE:$AE,MATCH($G1631,リスト!$AD:$AD,0)),"")</f>
        <v>28</v>
      </c>
      <c r="Q1631" t="str">
        <f>IFERROR(INDEX(リスト!$AH:$AH,MATCH($J1631,リスト!$AG:$AG,0)),"")</f>
        <v>JPN</v>
      </c>
      <c r="R1631" s="118" t="str">
        <f>IF($B1631="","",TEXT(RIGHT($E1631,6)*1000+COUNTIF($E$2:$E1631,$E1631),"000000000"))</f>
        <v>890114001</v>
      </c>
    </row>
    <row r="1632" spans="1:18" customFormat="1" x14ac:dyDescent="0.45">
      <c r="A1632" t="s">
        <v>556</v>
      </c>
      <c r="B1632">
        <v>1631</v>
      </c>
      <c r="C1632" t="s">
        <v>6013</v>
      </c>
      <c r="D1632" t="s">
        <v>6014</v>
      </c>
      <c r="E1632">
        <v>20061112</v>
      </c>
      <c r="F1632">
        <v>2</v>
      </c>
      <c r="G1632" t="s">
        <v>4975</v>
      </c>
      <c r="H1632" s="2" t="s">
        <v>7211</v>
      </c>
      <c r="I1632" t="s">
        <v>1531</v>
      </c>
      <c r="J1632" t="s">
        <v>6497</v>
      </c>
      <c r="L1632">
        <f>IFERROR(INDEX(所属情報!$E:$E,MATCH(男子登録情報!A1632,所属情報!$A:$A,0)),"")</f>
        <v>492205</v>
      </c>
      <c r="M1632" t="str">
        <f t="shared" si="75"/>
        <v>房安　悠一郎 (2)</v>
      </c>
      <c r="N1632" t="str">
        <f t="shared" si="76"/>
        <v>ﾌｻﾔｽ ﾕｳｲﾁﾛｳ</v>
      </c>
      <c r="O1632" t="str">
        <f t="shared" si="77"/>
        <v>FUSAYASU Yuichiro (06)</v>
      </c>
      <c r="P1632">
        <f>IFERROR(INDEX(リスト!$AE:$AE,MATCH($G1632,リスト!$AD:$AD,0)),"")</f>
        <v>28</v>
      </c>
      <c r="Q1632" t="str">
        <f>IFERROR(INDEX(リスト!$AH:$AH,MATCH($J1632,リスト!$AG:$AG,0)),"")</f>
        <v>JPN</v>
      </c>
      <c r="R1632" s="118" t="str">
        <f>IF($B1632="","",TEXT(RIGHT($E1632,6)*1000+COUNTIF($E$2:$E1632,$E1632),"000000000"))</f>
        <v>061112004</v>
      </c>
    </row>
    <row r="1633" spans="1:18" customFormat="1" x14ac:dyDescent="0.45">
      <c r="A1633" t="s">
        <v>556</v>
      </c>
      <c r="B1633">
        <v>1632</v>
      </c>
      <c r="C1633" t="s">
        <v>6015</v>
      </c>
      <c r="D1633" t="s">
        <v>6016</v>
      </c>
      <c r="E1633">
        <v>20061017</v>
      </c>
      <c r="F1633">
        <v>2</v>
      </c>
      <c r="G1633" t="s">
        <v>4976</v>
      </c>
      <c r="H1633" s="2" t="s">
        <v>7212</v>
      </c>
      <c r="I1633" t="s">
        <v>333</v>
      </c>
      <c r="J1633" t="s">
        <v>6497</v>
      </c>
      <c r="L1633">
        <f>IFERROR(INDEX(所属情報!$E:$E,MATCH(男子登録情報!A1633,所属情報!$A:$A,0)),"")</f>
        <v>492205</v>
      </c>
      <c r="M1633" t="str">
        <f t="shared" si="75"/>
        <v>水本　琉偉 (2)</v>
      </c>
      <c r="N1633" t="str">
        <f t="shared" si="76"/>
        <v>ﾐｽﾞﾓﾄ ﾙｲ</v>
      </c>
      <c r="O1633" t="str">
        <f t="shared" si="77"/>
        <v>MIZUMOTO Rui (06)</v>
      </c>
      <c r="P1633">
        <f>IFERROR(INDEX(リスト!$AE:$AE,MATCH($G1633,リスト!$AD:$AD,0)),"")</f>
        <v>27</v>
      </c>
      <c r="Q1633" t="str">
        <f>IFERROR(INDEX(リスト!$AH:$AH,MATCH($J1633,リスト!$AG:$AG,0)),"")</f>
        <v>JPN</v>
      </c>
      <c r="R1633" s="118" t="str">
        <f>IF($B1633="","",TEXT(RIGHT($E1633,6)*1000+COUNTIF($E$2:$E1633,$E1633),"000000000"))</f>
        <v>061017004</v>
      </c>
    </row>
    <row r="1634" spans="1:18" customFormat="1" x14ac:dyDescent="0.45">
      <c r="A1634" t="s">
        <v>556</v>
      </c>
      <c r="B1634">
        <v>1633</v>
      </c>
      <c r="C1634" t="s">
        <v>6017</v>
      </c>
      <c r="D1634" t="s">
        <v>6018</v>
      </c>
      <c r="E1634">
        <v>20060901</v>
      </c>
      <c r="F1634">
        <v>2</v>
      </c>
      <c r="G1634" t="s">
        <v>4976</v>
      </c>
      <c r="H1634" s="2" t="s">
        <v>365</v>
      </c>
      <c r="I1634" t="s">
        <v>330</v>
      </c>
      <c r="J1634" t="s">
        <v>6497</v>
      </c>
      <c r="L1634">
        <f>IFERROR(INDEX(所属情報!$E:$E,MATCH(男子登録情報!A1634,所属情報!$A:$A,0)),"")</f>
        <v>492205</v>
      </c>
      <c r="M1634" t="str">
        <f t="shared" si="75"/>
        <v>長谷川　慶太 (2)</v>
      </c>
      <c r="N1634" t="str">
        <f t="shared" si="76"/>
        <v>ﾊｾｶﾞﾜ ｹｲﾀ</v>
      </c>
      <c r="O1634" t="str">
        <f t="shared" si="77"/>
        <v>HASEGAWA Keita (06)</v>
      </c>
      <c r="P1634">
        <f>IFERROR(INDEX(リスト!$AE:$AE,MATCH($G1634,リスト!$AD:$AD,0)),"")</f>
        <v>27</v>
      </c>
      <c r="Q1634" t="str">
        <f>IFERROR(INDEX(リスト!$AH:$AH,MATCH($J1634,リスト!$AG:$AG,0)),"")</f>
        <v>JPN</v>
      </c>
      <c r="R1634" s="118" t="str">
        <f>IF($B1634="","",TEXT(RIGHT($E1634,6)*1000+COUNTIF($E$2:$E1634,$E1634),"000000000"))</f>
        <v>060901003</v>
      </c>
    </row>
    <row r="1635" spans="1:18" customFormat="1" x14ac:dyDescent="0.45">
      <c r="A1635" t="s">
        <v>556</v>
      </c>
      <c r="B1635">
        <v>1634</v>
      </c>
      <c r="C1635" t="s">
        <v>6019</v>
      </c>
      <c r="D1635" t="s">
        <v>6020</v>
      </c>
      <c r="E1635">
        <v>20061008</v>
      </c>
      <c r="F1635">
        <v>2</v>
      </c>
      <c r="G1635" t="s">
        <v>4976</v>
      </c>
      <c r="H1635" s="2" t="s">
        <v>7213</v>
      </c>
      <c r="I1635" t="s">
        <v>99</v>
      </c>
      <c r="J1635" t="s">
        <v>6497</v>
      </c>
      <c r="L1635">
        <f>IFERROR(INDEX(所属情報!$E:$E,MATCH(男子登録情報!A1635,所属情報!$A:$A,0)),"")</f>
        <v>492205</v>
      </c>
      <c r="M1635" t="str">
        <f t="shared" si="75"/>
        <v>黒坂　康平 (2)</v>
      </c>
      <c r="N1635" t="str">
        <f t="shared" si="76"/>
        <v>ｸﾛｻｶ ｺｳﾍｲ</v>
      </c>
      <c r="O1635" t="str">
        <f t="shared" si="77"/>
        <v>KUROSAKA Kohei (06)</v>
      </c>
      <c r="P1635">
        <f>IFERROR(INDEX(リスト!$AE:$AE,MATCH($G1635,リスト!$AD:$AD,0)),"")</f>
        <v>27</v>
      </c>
      <c r="Q1635" t="str">
        <f>IFERROR(INDEX(リスト!$AH:$AH,MATCH($J1635,リスト!$AG:$AG,0)),"")</f>
        <v>JPN</v>
      </c>
      <c r="R1635" s="118" t="str">
        <f>IF($B1635="","",TEXT(RIGHT($E1635,6)*1000+COUNTIF($E$2:$E1635,$E1635),"000000000"))</f>
        <v>061008004</v>
      </c>
    </row>
    <row r="1636" spans="1:18" customFormat="1" x14ac:dyDescent="0.45">
      <c r="A1636" t="s">
        <v>556</v>
      </c>
      <c r="B1636">
        <v>1635</v>
      </c>
      <c r="C1636" t="s">
        <v>6021</v>
      </c>
      <c r="D1636" t="s">
        <v>6022</v>
      </c>
      <c r="E1636">
        <v>20070324</v>
      </c>
      <c r="F1636">
        <v>2</v>
      </c>
      <c r="G1636" t="s">
        <v>4976</v>
      </c>
      <c r="H1636" s="2" t="s">
        <v>7214</v>
      </c>
      <c r="I1636" t="s">
        <v>7215</v>
      </c>
      <c r="J1636" t="s">
        <v>6497</v>
      </c>
      <c r="L1636">
        <f>IFERROR(INDEX(所属情報!$E:$E,MATCH(男子登録情報!A1636,所属情報!$A:$A,0)),"")</f>
        <v>492205</v>
      </c>
      <c r="M1636" t="str">
        <f t="shared" si="75"/>
        <v>松川　祐周 (2)</v>
      </c>
      <c r="N1636" t="str">
        <f t="shared" si="76"/>
        <v>ﾏﾂｶﾜ ﾋﾛﾁｶ</v>
      </c>
      <c r="O1636" t="str">
        <f t="shared" si="77"/>
        <v>MATSUKAWA Hirochika (07)</v>
      </c>
      <c r="P1636">
        <f>IFERROR(INDEX(リスト!$AE:$AE,MATCH($G1636,リスト!$AD:$AD,0)),"")</f>
        <v>27</v>
      </c>
      <c r="Q1636" t="str">
        <f>IFERROR(INDEX(リスト!$AH:$AH,MATCH($J1636,リスト!$AG:$AG,0)),"")</f>
        <v>JPN</v>
      </c>
      <c r="R1636" s="118" t="str">
        <f>IF($B1636="","",TEXT(RIGHT($E1636,6)*1000+COUNTIF($E$2:$E1636,$E1636),"000000000"))</f>
        <v>070324002</v>
      </c>
    </row>
    <row r="1637" spans="1:18" customFormat="1" x14ac:dyDescent="0.45">
      <c r="A1637" t="s">
        <v>556</v>
      </c>
      <c r="B1637">
        <v>1636</v>
      </c>
      <c r="C1637" t="s">
        <v>6023</v>
      </c>
      <c r="D1637" t="s">
        <v>6024</v>
      </c>
      <c r="E1637">
        <v>20060606</v>
      </c>
      <c r="F1637">
        <v>2</v>
      </c>
      <c r="G1637" t="s">
        <v>4975</v>
      </c>
      <c r="H1637" s="2" t="s">
        <v>7216</v>
      </c>
      <c r="I1637" t="s">
        <v>148</v>
      </c>
      <c r="J1637" t="s">
        <v>6497</v>
      </c>
      <c r="L1637">
        <f>IFERROR(INDEX(所属情報!$E:$E,MATCH(男子登録情報!A1637,所属情報!$A:$A,0)),"")</f>
        <v>492205</v>
      </c>
      <c r="M1637" t="str">
        <f t="shared" si="75"/>
        <v>不二　海斗 (2)</v>
      </c>
      <c r="N1637" t="str">
        <f t="shared" si="76"/>
        <v>ﾌﾆ ｶｲﾄ</v>
      </c>
      <c r="O1637" t="str">
        <f t="shared" si="77"/>
        <v>FUNI Kaito (06)</v>
      </c>
      <c r="P1637">
        <f>IFERROR(INDEX(リスト!$AE:$AE,MATCH($G1637,リスト!$AD:$AD,0)),"")</f>
        <v>28</v>
      </c>
      <c r="Q1637" t="str">
        <f>IFERROR(INDEX(リスト!$AH:$AH,MATCH($J1637,リスト!$AG:$AG,0)),"")</f>
        <v>JPN</v>
      </c>
      <c r="R1637" s="118" t="str">
        <f>IF($B1637="","",TEXT(RIGHT($E1637,6)*1000+COUNTIF($E$2:$E1637,$E1637),"000000000"))</f>
        <v>060606007</v>
      </c>
    </row>
    <row r="1638" spans="1:18" customFormat="1" x14ac:dyDescent="0.45">
      <c r="A1638" t="s">
        <v>556</v>
      </c>
      <c r="B1638">
        <v>1637</v>
      </c>
      <c r="C1638" t="s">
        <v>6025</v>
      </c>
      <c r="D1638" t="s">
        <v>6026</v>
      </c>
      <c r="E1638">
        <v>20071120</v>
      </c>
      <c r="F1638">
        <v>1</v>
      </c>
      <c r="G1638" t="s">
        <v>4982</v>
      </c>
      <c r="H1638" s="2" t="s">
        <v>812</v>
      </c>
      <c r="I1638" t="s">
        <v>1875</v>
      </c>
      <c r="J1638" t="s">
        <v>6497</v>
      </c>
      <c r="L1638">
        <f>IFERROR(INDEX(所属情報!$E:$E,MATCH(男子登録情報!A1638,所属情報!$A:$A,0)),"")</f>
        <v>492205</v>
      </c>
      <c r="M1638" t="str">
        <f t="shared" si="75"/>
        <v>桂　一太 (1)</v>
      </c>
      <c r="N1638" t="str">
        <f t="shared" si="76"/>
        <v xml:space="preserve">ｶﾂﾗ ｲﾁﾀ </v>
      </c>
      <c r="O1638" t="str">
        <f t="shared" si="77"/>
        <v>KATSURA Ichita (07)</v>
      </c>
      <c r="P1638">
        <f>IFERROR(INDEX(リスト!$AE:$AE,MATCH($G1638,リスト!$AD:$AD,0)),"")</f>
        <v>26</v>
      </c>
      <c r="Q1638" t="str">
        <f>IFERROR(INDEX(リスト!$AH:$AH,MATCH($J1638,リスト!$AG:$AG,0)),"")</f>
        <v>JPN</v>
      </c>
      <c r="R1638" s="118" t="str">
        <f>IF($B1638="","",TEXT(RIGHT($E1638,6)*1000+COUNTIF($E$2:$E1638,$E1638),"000000000"))</f>
        <v>071120001</v>
      </c>
    </row>
    <row r="1639" spans="1:18" customFormat="1" x14ac:dyDescent="0.45">
      <c r="A1639" t="s">
        <v>556</v>
      </c>
      <c r="B1639">
        <v>1638</v>
      </c>
      <c r="C1639" t="s">
        <v>6027</v>
      </c>
      <c r="D1639" t="s">
        <v>6028</v>
      </c>
      <c r="E1639">
        <v>20080307</v>
      </c>
      <c r="F1639">
        <v>1</v>
      </c>
      <c r="G1639" t="s">
        <v>4976</v>
      </c>
      <c r="H1639" s="2" t="s">
        <v>7185</v>
      </c>
      <c r="I1639" t="s">
        <v>101</v>
      </c>
      <c r="J1639" t="s">
        <v>6497</v>
      </c>
      <c r="L1639">
        <f>IFERROR(INDEX(所属情報!$E:$E,MATCH(男子登録情報!A1639,所属情報!$A:$A,0)),"")</f>
        <v>492205</v>
      </c>
      <c r="M1639" t="str">
        <f t="shared" si="75"/>
        <v>上川　達也 (1)</v>
      </c>
      <c r="N1639" t="str">
        <f t="shared" si="76"/>
        <v>ｶﾐｶﾜ ﾀﾂﾔ</v>
      </c>
      <c r="O1639" t="str">
        <f t="shared" si="77"/>
        <v>KAMIKAWA Tatsuya (08)</v>
      </c>
      <c r="P1639">
        <f>IFERROR(INDEX(リスト!$AE:$AE,MATCH($G1639,リスト!$AD:$AD,0)),"")</f>
        <v>27</v>
      </c>
      <c r="Q1639" t="str">
        <f>IFERROR(INDEX(リスト!$AH:$AH,MATCH($J1639,リスト!$AG:$AG,0)),"")</f>
        <v>JPN</v>
      </c>
      <c r="R1639" s="118" t="str">
        <f>IF($B1639="","",TEXT(RIGHT($E1639,6)*1000+COUNTIF($E$2:$E1639,$E1639),"000000000"))</f>
        <v>080307002</v>
      </c>
    </row>
    <row r="1640" spans="1:18" customFormat="1" x14ac:dyDescent="0.45">
      <c r="A1640" t="s">
        <v>556</v>
      </c>
      <c r="B1640">
        <v>1639</v>
      </c>
      <c r="C1640" t="s">
        <v>6029</v>
      </c>
      <c r="D1640" t="s">
        <v>6030</v>
      </c>
      <c r="E1640">
        <v>20071015</v>
      </c>
      <c r="F1640">
        <v>1</v>
      </c>
      <c r="G1640" t="s">
        <v>4975</v>
      </c>
      <c r="H1640" s="2" t="s">
        <v>7217</v>
      </c>
      <c r="I1640" t="s">
        <v>7218</v>
      </c>
      <c r="J1640" t="s">
        <v>6497</v>
      </c>
      <c r="L1640">
        <f>IFERROR(INDEX(所属情報!$E:$E,MATCH(男子登録情報!A1640,所属情報!$A:$A,0)),"")</f>
        <v>492205</v>
      </c>
      <c r="M1640" t="str">
        <f t="shared" si="75"/>
        <v>來須　唯我 (1)</v>
      </c>
      <c r="N1640" t="str">
        <f t="shared" si="76"/>
        <v>ｸﾙｽ ﾕｲｶﾞ</v>
      </c>
      <c r="O1640" t="str">
        <f t="shared" si="77"/>
        <v>KURUSU Yuiga (07)</v>
      </c>
      <c r="P1640">
        <f>IFERROR(INDEX(リスト!$AE:$AE,MATCH($G1640,リスト!$AD:$AD,0)),"")</f>
        <v>28</v>
      </c>
      <c r="Q1640" t="str">
        <f>IFERROR(INDEX(リスト!$AH:$AH,MATCH($J1640,リスト!$AG:$AG,0)),"")</f>
        <v>JPN</v>
      </c>
      <c r="R1640" s="118" t="str">
        <f>IF($B1640="","",TEXT(RIGHT($E1640,6)*1000+COUNTIF($E$2:$E1640,$E1640),"000000000"))</f>
        <v>071015001</v>
      </c>
    </row>
    <row r="1641" spans="1:18" customFormat="1" x14ac:dyDescent="0.45">
      <c r="A1641" t="s">
        <v>556</v>
      </c>
      <c r="B1641">
        <v>1640</v>
      </c>
      <c r="C1641" t="s">
        <v>6031</v>
      </c>
      <c r="D1641" t="s">
        <v>6032</v>
      </c>
      <c r="E1641">
        <v>20080311</v>
      </c>
      <c r="F1641">
        <v>1</v>
      </c>
      <c r="G1641" t="s">
        <v>4978</v>
      </c>
      <c r="H1641" s="2" t="s">
        <v>7219</v>
      </c>
      <c r="I1641" t="s">
        <v>153</v>
      </c>
      <c r="J1641" t="s">
        <v>6497</v>
      </c>
      <c r="L1641">
        <f>IFERROR(INDEX(所属情報!$E:$E,MATCH(男子登録情報!A1641,所属情報!$A:$A,0)),"")</f>
        <v>492205</v>
      </c>
      <c r="M1641" t="str">
        <f t="shared" si="75"/>
        <v>澤村　櫂吏 (1)</v>
      </c>
      <c r="N1641" t="str">
        <f t="shared" si="76"/>
        <v>ｻﾜﾑﾗ ｶｲﾘ</v>
      </c>
      <c r="O1641" t="str">
        <f t="shared" si="77"/>
        <v>SAWAMURA Kairi (08)</v>
      </c>
      <c r="P1641">
        <f>IFERROR(INDEX(リスト!$AE:$AE,MATCH($G1641,リスト!$AD:$AD,0)),"")</f>
        <v>30</v>
      </c>
      <c r="Q1641" t="str">
        <f>IFERROR(INDEX(リスト!$AH:$AH,MATCH($J1641,リスト!$AG:$AG,0)),"")</f>
        <v>JPN</v>
      </c>
      <c r="R1641" s="118" t="str">
        <f>IF($B1641="","",TEXT(RIGHT($E1641,6)*1000+COUNTIF($E$2:$E1641,$E1641),"000000000"))</f>
        <v>080311002</v>
      </c>
    </row>
    <row r="1642" spans="1:18" customFormat="1" x14ac:dyDescent="0.45">
      <c r="A1642" t="s">
        <v>556</v>
      </c>
      <c r="B1642">
        <v>1641</v>
      </c>
      <c r="C1642" t="s">
        <v>6033</v>
      </c>
      <c r="D1642" t="s">
        <v>6034</v>
      </c>
      <c r="E1642">
        <v>20070502</v>
      </c>
      <c r="F1642">
        <v>1</v>
      </c>
      <c r="G1642" t="s">
        <v>4975</v>
      </c>
      <c r="H1642" s="2" t="s">
        <v>382</v>
      </c>
      <c r="I1642" t="s">
        <v>495</v>
      </c>
      <c r="J1642" t="s">
        <v>6497</v>
      </c>
      <c r="L1642">
        <f>IFERROR(INDEX(所属情報!$E:$E,MATCH(男子登録情報!A1642,所属情報!$A:$A,0)),"")</f>
        <v>492205</v>
      </c>
      <c r="M1642" t="str">
        <f t="shared" si="75"/>
        <v>長山　剛 (1)</v>
      </c>
      <c r="N1642" t="str">
        <f t="shared" si="76"/>
        <v>ﾅｶﾞﾔﾏ ｺﾞｳ</v>
      </c>
      <c r="O1642" t="str">
        <f t="shared" si="77"/>
        <v>NAGAYAMA Go (07)</v>
      </c>
      <c r="P1642">
        <f>IFERROR(INDEX(リスト!$AE:$AE,MATCH($G1642,リスト!$AD:$AD,0)),"")</f>
        <v>28</v>
      </c>
      <c r="Q1642" t="str">
        <f>IFERROR(INDEX(リスト!$AH:$AH,MATCH($J1642,リスト!$AG:$AG,0)),"")</f>
        <v>JPN</v>
      </c>
      <c r="R1642" s="118" t="str">
        <f>IF($B1642="","",TEXT(RIGHT($E1642,6)*1000+COUNTIF($E$2:$E1642,$E1642),"000000000"))</f>
        <v>070502001</v>
      </c>
    </row>
    <row r="1643" spans="1:18" customFormat="1" x14ac:dyDescent="0.45">
      <c r="A1643" t="s">
        <v>556</v>
      </c>
      <c r="B1643">
        <v>1642</v>
      </c>
      <c r="C1643" t="s">
        <v>6035</v>
      </c>
      <c r="D1643" t="s">
        <v>6036</v>
      </c>
      <c r="E1643">
        <v>20071030</v>
      </c>
      <c r="F1643">
        <v>1</v>
      </c>
      <c r="G1643" t="s">
        <v>5268</v>
      </c>
      <c r="H1643" s="2" t="s">
        <v>373</v>
      </c>
      <c r="I1643" t="s">
        <v>103</v>
      </c>
      <c r="J1643" t="s">
        <v>6497</v>
      </c>
      <c r="L1643">
        <f>IFERROR(INDEX(所属情報!$E:$E,MATCH(男子登録情報!A1643,所属情報!$A:$A,0)),"")</f>
        <v>492205</v>
      </c>
      <c r="M1643" t="str">
        <f t="shared" si="75"/>
        <v>三浦　璃空 (1)</v>
      </c>
      <c r="N1643" t="str">
        <f t="shared" si="76"/>
        <v>ﾐｳﾗ ﾘｸ</v>
      </c>
      <c r="O1643" t="str">
        <f t="shared" si="77"/>
        <v>MIURA Riku (07)</v>
      </c>
      <c r="P1643">
        <f>IFERROR(INDEX(リスト!$AE:$AE,MATCH($G1643,リスト!$AD:$AD,0)),"")</f>
        <v>32</v>
      </c>
      <c r="Q1643" t="str">
        <f>IFERROR(INDEX(リスト!$AH:$AH,MATCH($J1643,リスト!$AG:$AG,0)),"")</f>
        <v>JPN</v>
      </c>
      <c r="R1643" s="118" t="str">
        <f>IF($B1643="","",TEXT(RIGHT($E1643,6)*1000+COUNTIF($E$2:$E1643,$E1643),"000000000"))</f>
        <v>071030001</v>
      </c>
    </row>
    <row r="1644" spans="1:18" customFormat="1" x14ac:dyDescent="0.45">
      <c r="A1644" t="s">
        <v>556</v>
      </c>
      <c r="B1644">
        <v>1643</v>
      </c>
      <c r="C1644" t="s">
        <v>6037</v>
      </c>
      <c r="D1644" t="s">
        <v>6038</v>
      </c>
      <c r="E1644">
        <v>20071004</v>
      </c>
      <c r="F1644">
        <v>1</v>
      </c>
      <c r="G1644" t="s">
        <v>4976</v>
      </c>
      <c r="H1644" s="2" t="s">
        <v>220</v>
      </c>
      <c r="I1644" t="s">
        <v>99</v>
      </c>
      <c r="J1644" t="s">
        <v>6497</v>
      </c>
      <c r="L1644">
        <f>IFERROR(INDEX(所属情報!$E:$E,MATCH(男子登録情報!A1644,所属情報!$A:$A,0)),"")</f>
        <v>492205</v>
      </c>
      <c r="M1644" t="str">
        <f t="shared" si="75"/>
        <v>山本　康平 (1)</v>
      </c>
      <c r="N1644" t="str">
        <f t="shared" si="76"/>
        <v>ﾔﾏﾓﾄ ｺｳﾍｲ</v>
      </c>
      <c r="O1644" t="str">
        <f t="shared" si="77"/>
        <v>YAMAMOTO Kohei (07)</v>
      </c>
      <c r="P1644">
        <f>IFERROR(INDEX(リスト!$AE:$AE,MATCH($G1644,リスト!$AD:$AD,0)),"")</f>
        <v>27</v>
      </c>
      <c r="Q1644" t="str">
        <f>IFERROR(INDEX(リスト!$AH:$AH,MATCH($J1644,リスト!$AG:$AG,0)),"")</f>
        <v>JPN</v>
      </c>
      <c r="R1644" s="118" t="str">
        <f>IF($B1644="","",TEXT(RIGHT($E1644,6)*1000+COUNTIF($E$2:$E1644,$E1644),"000000000"))</f>
        <v>071004001</v>
      </c>
    </row>
    <row r="1645" spans="1:18" customFormat="1" x14ac:dyDescent="0.45">
      <c r="A1645" t="s">
        <v>556</v>
      </c>
      <c r="B1645">
        <v>1644</v>
      </c>
      <c r="C1645" t="s">
        <v>6039</v>
      </c>
      <c r="D1645" t="s">
        <v>6040</v>
      </c>
      <c r="E1645">
        <v>20071110</v>
      </c>
      <c r="F1645">
        <v>1</v>
      </c>
      <c r="G1645" t="s">
        <v>4975</v>
      </c>
      <c r="H1645" s="2" t="s">
        <v>305</v>
      </c>
      <c r="I1645" t="s">
        <v>7220</v>
      </c>
      <c r="J1645" t="s">
        <v>6497</v>
      </c>
      <c r="L1645">
        <f>IFERROR(INDEX(所属情報!$E:$E,MATCH(男子登録情報!A1645,所属情報!$A:$A,0)),"")</f>
        <v>492205</v>
      </c>
      <c r="M1645" t="str">
        <f t="shared" si="75"/>
        <v>森　秋愛 (1)</v>
      </c>
      <c r="N1645" t="str">
        <f t="shared" si="76"/>
        <v>ﾓﾘ ｼｭｳｱ</v>
      </c>
      <c r="O1645" t="str">
        <f t="shared" si="77"/>
        <v>MORI Shua (07)</v>
      </c>
      <c r="P1645">
        <f>IFERROR(INDEX(リスト!$AE:$AE,MATCH($G1645,リスト!$AD:$AD,0)),"")</f>
        <v>28</v>
      </c>
      <c r="Q1645" t="str">
        <f>IFERROR(INDEX(リスト!$AH:$AH,MATCH($J1645,リスト!$AG:$AG,0)),"")</f>
        <v>JPN</v>
      </c>
      <c r="R1645" s="118" t="str">
        <f>IF($B1645="","",TEXT(RIGHT($E1645,6)*1000+COUNTIF($E$2:$E1645,$E1645),"000000000"))</f>
        <v>071110002</v>
      </c>
    </row>
    <row r="1646" spans="1:18" customFormat="1" x14ac:dyDescent="0.45">
      <c r="A1646" t="s">
        <v>556</v>
      </c>
      <c r="B1646">
        <v>1645</v>
      </c>
      <c r="C1646" t="s">
        <v>1860</v>
      </c>
      <c r="D1646" t="s">
        <v>1861</v>
      </c>
      <c r="E1646">
        <v>20031015</v>
      </c>
      <c r="F1646" t="s">
        <v>140</v>
      </c>
      <c r="G1646" t="s">
        <v>4976</v>
      </c>
      <c r="H1646" s="2" t="s">
        <v>580</v>
      </c>
      <c r="I1646" t="s">
        <v>84</v>
      </c>
      <c r="J1646" t="s">
        <v>6497</v>
      </c>
      <c r="L1646">
        <f>IFERROR(INDEX(所属情報!$E:$E,MATCH(男子登録情報!A1646,所属情報!$A:$A,0)),"")</f>
        <v>492205</v>
      </c>
      <c r="M1646" t="str">
        <f t="shared" si="75"/>
        <v>原口　篤志 (M1)</v>
      </c>
      <c r="N1646" t="str">
        <f t="shared" si="76"/>
        <v>ﾊﾗｸﾞﾁ ｱﾂｼ</v>
      </c>
      <c r="O1646" t="str">
        <f t="shared" si="77"/>
        <v>HARAGUCHI Atsushi (03)</v>
      </c>
      <c r="P1646">
        <f>IFERROR(INDEX(リスト!$AE:$AE,MATCH($G1646,リスト!$AD:$AD,0)),"")</f>
        <v>27</v>
      </c>
      <c r="Q1646" t="str">
        <f>IFERROR(INDEX(リスト!$AH:$AH,MATCH($J1646,リスト!$AG:$AG,0)),"")</f>
        <v>JPN</v>
      </c>
      <c r="R1646" s="118" t="str">
        <f>IF($B1646="","",TEXT(RIGHT($E1646,6)*1000+COUNTIF($E$2:$E1646,$E1646),"000000000"))</f>
        <v>031015001</v>
      </c>
    </row>
    <row r="1647" spans="1:18" customFormat="1" x14ac:dyDescent="0.45">
      <c r="A1647" t="s">
        <v>556</v>
      </c>
      <c r="B1647">
        <v>1646</v>
      </c>
      <c r="C1647" t="s">
        <v>6041</v>
      </c>
      <c r="D1647" t="s">
        <v>6042</v>
      </c>
      <c r="E1647">
        <v>20070106</v>
      </c>
      <c r="F1647">
        <v>2</v>
      </c>
      <c r="G1647" t="s">
        <v>4975</v>
      </c>
      <c r="H1647" s="2" t="s">
        <v>7221</v>
      </c>
      <c r="I1647" t="s">
        <v>7222</v>
      </c>
      <c r="J1647" t="s">
        <v>6497</v>
      </c>
      <c r="L1647">
        <f>IFERROR(INDEX(所属情報!$E:$E,MATCH(男子登録情報!A1647,所属情報!$A:$A,0)),"")</f>
        <v>492205</v>
      </c>
      <c r="M1647" t="str">
        <f t="shared" si="75"/>
        <v>柴原　智陽 (2)</v>
      </c>
      <c r="N1647" t="str">
        <f t="shared" si="76"/>
        <v>ｼﾊﾞﾊﾗ ﾁﾊﾙ</v>
      </c>
      <c r="O1647" t="str">
        <f t="shared" si="77"/>
        <v>SHIBAHARA Chiharu (07)</v>
      </c>
      <c r="P1647">
        <f>IFERROR(INDEX(リスト!$AE:$AE,MATCH($G1647,リスト!$AD:$AD,0)),"")</f>
        <v>28</v>
      </c>
      <c r="Q1647" t="str">
        <f>IFERROR(INDEX(リスト!$AH:$AH,MATCH($J1647,リスト!$AG:$AG,0)),"")</f>
        <v>JPN</v>
      </c>
      <c r="R1647" s="118" t="str">
        <f>IF($B1647="","",TEXT(RIGHT($E1647,6)*1000+COUNTIF($E$2:$E1647,$E1647),"000000000"))</f>
        <v>070106002</v>
      </c>
    </row>
    <row r="1648" spans="1:18" customFormat="1" x14ac:dyDescent="0.45">
      <c r="A1648" t="s">
        <v>556</v>
      </c>
      <c r="B1648">
        <v>1647</v>
      </c>
      <c r="C1648" t="s">
        <v>6043</v>
      </c>
      <c r="D1648" t="s">
        <v>6044</v>
      </c>
      <c r="E1648">
        <v>20071028</v>
      </c>
      <c r="F1648">
        <v>1</v>
      </c>
      <c r="G1648" t="s">
        <v>4976</v>
      </c>
      <c r="H1648" s="2" t="s">
        <v>237</v>
      </c>
      <c r="I1648" t="s">
        <v>222</v>
      </c>
      <c r="J1648" t="s">
        <v>6497</v>
      </c>
      <c r="L1648">
        <f>IFERROR(INDEX(所属情報!$E:$E,MATCH(男子登録情報!A1648,所属情報!$A:$A,0)),"")</f>
        <v>492205</v>
      </c>
      <c r="M1648" t="str">
        <f t="shared" si="75"/>
        <v>中西　翔太 (1)</v>
      </c>
      <c r="N1648" t="str">
        <f t="shared" si="76"/>
        <v>ﾅｶﾆｼ ｼｮｳﾀ</v>
      </c>
      <c r="O1648" t="str">
        <f t="shared" si="77"/>
        <v>NAKANISHI Shota (07)</v>
      </c>
      <c r="P1648">
        <f>IFERROR(INDEX(リスト!$AE:$AE,MATCH($G1648,リスト!$AD:$AD,0)),"")</f>
        <v>27</v>
      </c>
      <c r="Q1648" t="str">
        <f>IFERROR(INDEX(リスト!$AH:$AH,MATCH($J1648,リスト!$AG:$AG,0)),"")</f>
        <v>JPN</v>
      </c>
      <c r="R1648" s="118" t="str">
        <f>IF($B1648="","",TEXT(RIGHT($E1648,6)*1000+COUNTIF($E$2:$E1648,$E1648),"000000000"))</f>
        <v>071028002</v>
      </c>
    </row>
    <row r="1649" spans="1:18" customFormat="1" x14ac:dyDescent="0.45">
      <c r="A1649" t="s">
        <v>556</v>
      </c>
      <c r="B1649">
        <v>1648</v>
      </c>
      <c r="C1649" t="s">
        <v>6045</v>
      </c>
      <c r="D1649" t="s">
        <v>6046</v>
      </c>
      <c r="E1649">
        <v>20070508</v>
      </c>
      <c r="F1649">
        <v>1</v>
      </c>
      <c r="G1649" t="s">
        <v>4976</v>
      </c>
      <c r="H1649" s="2" t="s">
        <v>7223</v>
      </c>
      <c r="I1649" t="s">
        <v>173</v>
      </c>
      <c r="J1649" t="s">
        <v>6497</v>
      </c>
      <c r="L1649">
        <f>IFERROR(INDEX(所属情報!$E:$E,MATCH(男子登録情報!A1649,所属情報!$A:$A,0)),"")</f>
        <v>492205</v>
      </c>
      <c r="M1649" t="str">
        <f t="shared" si="75"/>
        <v>塩満　輝 (1)</v>
      </c>
      <c r="N1649" t="str">
        <f t="shared" si="76"/>
        <v>ｼｵﾐﾂ ｱｷﾗ</v>
      </c>
      <c r="O1649" t="str">
        <f t="shared" si="77"/>
        <v>SHIOMITSU Akira (07)</v>
      </c>
      <c r="P1649">
        <f>IFERROR(INDEX(リスト!$AE:$AE,MATCH($G1649,リスト!$AD:$AD,0)),"")</f>
        <v>27</v>
      </c>
      <c r="Q1649" t="str">
        <f>IFERROR(INDEX(リスト!$AH:$AH,MATCH($J1649,リスト!$AG:$AG,0)),"")</f>
        <v>JPN</v>
      </c>
      <c r="R1649" s="118" t="str">
        <f>IF($B1649="","",TEXT(RIGHT($E1649,6)*1000+COUNTIF($E$2:$E1649,$E1649),"000000000"))</f>
        <v>070508001</v>
      </c>
    </row>
    <row r="1650" spans="1:18" customFormat="1" x14ac:dyDescent="0.45">
      <c r="A1650" t="s">
        <v>556</v>
      </c>
      <c r="B1650">
        <v>1649</v>
      </c>
      <c r="C1650" t="s">
        <v>6047</v>
      </c>
      <c r="D1650" t="s">
        <v>6048</v>
      </c>
      <c r="E1650">
        <v>20071101</v>
      </c>
      <c r="F1650">
        <v>1</v>
      </c>
      <c r="G1650" t="s">
        <v>4976</v>
      </c>
      <c r="H1650" s="2" t="s">
        <v>558</v>
      </c>
      <c r="I1650" t="s">
        <v>47</v>
      </c>
      <c r="J1650" t="s">
        <v>6497</v>
      </c>
      <c r="L1650">
        <f>IFERROR(INDEX(所属情報!$E:$E,MATCH(男子登録情報!A1650,所属情報!$A:$A,0)),"")</f>
        <v>492205</v>
      </c>
      <c r="M1650" t="str">
        <f t="shared" si="75"/>
        <v>堀　大地 (1)</v>
      </c>
      <c r="N1650" t="str">
        <f t="shared" si="76"/>
        <v>ﾎﾘ ﾀﾞｲﾁ</v>
      </c>
      <c r="O1650" t="str">
        <f t="shared" si="77"/>
        <v>HORI Daichi (07)</v>
      </c>
      <c r="P1650">
        <f>IFERROR(INDEX(リスト!$AE:$AE,MATCH($G1650,リスト!$AD:$AD,0)),"")</f>
        <v>27</v>
      </c>
      <c r="Q1650" t="str">
        <f>IFERROR(INDEX(リスト!$AH:$AH,MATCH($J1650,リスト!$AG:$AG,0)),"")</f>
        <v>JPN</v>
      </c>
      <c r="R1650" s="118" t="str">
        <f>IF($B1650="","",TEXT(RIGHT($E1650,6)*1000+COUNTIF($E$2:$E1650,$E1650),"000000000"))</f>
        <v>071101002</v>
      </c>
    </row>
    <row r="1651" spans="1:18" customFormat="1" x14ac:dyDescent="0.45">
      <c r="A1651" t="s">
        <v>556</v>
      </c>
      <c r="B1651">
        <v>1650</v>
      </c>
      <c r="C1651" t="s">
        <v>6049</v>
      </c>
      <c r="D1651" t="s">
        <v>6050</v>
      </c>
      <c r="E1651">
        <v>20070726</v>
      </c>
      <c r="F1651">
        <v>1</v>
      </c>
      <c r="G1651" t="s">
        <v>4976</v>
      </c>
      <c r="H1651" s="2" t="s">
        <v>313</v>
      </c>
      <c r="I1651" t="s">
        <v>132</v>
      </c>
      <c r="J1651" t="s">
        <v>6497</v>
      </c>
      <c r="L1651">
        <f>IFERROR(INDEX(所属情報!$E:$E,MATCH(男子登録情報!A1651,所属情報!$A:$A,0)),"")</f>
        <v>492205</v>
      </c>
      <c r="M1651" t="str">
        <f t="shared" si="75"/>
        <v>新谷　真生 (1)</v>
      </c>
      <c r="N1651" t="str">
        <f t="shared" si="76"/>
        <v>ｼﾝﾀﾆ ﾏｻｷ</v>
      </c>
      <c r="O1651" t="str">
        <f t="shared" si="77"/>
        <v>SHINTANI Masaki (07)</v>
      </c>
      <c r="P1651">
        <f>IFERROR(INDEX(リスト!$AE:$AE,MATCH($G1651,リスト!$AD:$AD,0)),"")</f>
        <v>27</v>
      </c>
      <c r="Q1651" t="str">
        <f>IFERROR(INDEX(リスト!$AH:$AH,MATCH($J1651,リスト!$AG:$AG,0)),"")</f>
        <v>JPN</v>
      </c>
      <c r="R1651" s="118" t="str">
        <f>IF($B1651="","",TEXT(RIGHT($E1651,6)*1000+COUNTIF($E$2:$E1651,$E1651),"000000000"))</f>
        <v>070726001</v>
      </c>
    </row>
    <row r="1652" spans="1:18" customFormat="1" x14ac:dyDescent="0.45">
      <c r="A1652" t="s">
        <v>574</v>
      </c>
      <c r="B1652">
        <v>1651</v>
      </c>
      <c r="C1652" t="s">
        <v>2648</v>
      </c>
      <c r="D1652" t="s">
        <v>2649</v>
      </c>
      <c r="E1652">
        <v>20040409</v>
      </c>
      <c r="F1652">
        <v>4</v>
      </c>
      <c r="G1652" t="s">
        <v>4978</v>
      </c>
      <c r="H1652" s="2" t="s">
        <v>372</v>
      </c>
      <c r="I1652" t="s">
        <v>169</v>
      </c>
      <c r="J1652" t="s">
        <v>6497</v>
      </c>
      <c r="L1652">
        <f>IFERROR(INDEX(所属情報!$E:$E,MATCH(男子登録情報!A1652,所属情報!$A:$A,0)),"")</f>
        <v>490058</v>
      </c>
      <c r="M1652" t="str">
        <f t="shared" si="75"/>
        <v>丸山　琉聖 (4)</v>
      </c>
      <c r="N1652" t="str">
        <f t="shared" si="76"/>
        <v>ﾏﾙﾔﾏ ﾘｭｳｾｲ</v>
      </c>
      <c r="O1652" t="str">
        <f t="shared" si="77"/>
        <v>MARUYAMA Ryusei (04)</v>
      </c>
      <c r="P1652">
        <f>IFERROR(INDEX(リスト!$AE:$AE,MATCH($G1652,リスト!$AD:$AD,0)),"")</f>
        <v>30</v>
      </c>
      <c r="Q1652" t="str">
        <f>IFERROR(INDEX(リスト!$AH:$AH,MATCH($J1652,リスト!$AG:$AG,0)),"")</f>
        <v>JPN</v>
      </c>
      <c r="R1652" s="118" t="str">
        <f>IF($B1652="","",TEXT(RIGHT($E1652,6)*1000+COUNTIF($E$2:$E1652,$E1652),"000000000"))</f>
        <v>040409002</v>
      </c>
    </row>
    <row r="1653" spans="1:18" customFormat="1" x14ac:dyDescent="0.45">
      <c r="A1653" t="s">
        <v>574</v>
      </c>
      <c r="B1653">
        <v>1652</v>
      </c>
      <c r="C1653" t="s">
        <v>2650</v>
      </c>
      <c r="D1653" t="s">
        <v>2651</v>
      </c>
      <c r="E1653">
        <v>20050219</v>
      </c>
      <c r="F1653">
        <v>4</v>
      </c>
      <c r="G1653" t="s">
        <v>4978</v>
      </c>
      <c r="H1653" s="2" t="s">
        <v>3051</v>
      </c>
      <c r="I1653" t="s">
        <v>255</v>
      </c>
      <c r="J1653" t="s">
        <v>6497</v>
      </c>
      <c r="L1653">
        <f>IFERROR(INDEX(所属情報!$E:$E,MATCH(男子登録情報!A1653,所属情報!$A:$A,0)),"")</f>
        <v>490058</v>
      </c>
      <c r="M1653" t="str">
        <f t="shared" si="75"/>
        <v>東山　健人 (4)</v>
      </c>
      <c r="N1653" t="str">
        <f t="shared" si="76"/>
        <v>ﾋｶﾞｼﾔﾏ ｹﾝﾄ</v>
      </c>
      <c r="O1653" t="str">
        <f t="shared" si="77"/>
        <v>HIGASHIYAMA Kento (05)</v>
      </c>
      <c r="P1653">
        <f>IFERROR(INDEX(リスト!$AE:$AE,MATCH($G1653,リスト!$AD:$AD,0)),"")</f>
        <v>30</v>
      </c>
      <c r="Q1653" t="str">
        <f>IFERROR(INDEX(リスト!$AH:$AH,MATCH($J1653,リスト!$AG:$AG,0)),"")</f>
        <v>JPN</v>
      </c>
      <c r="R1653" s="118" t="str">
        <f>IF($B1653="","",TEXT(RIGHT($E1653,6)*1000+COUNTIF($E$2:$E1653,$E1653),"000000000"))</f>
        <v>050219003</v>
      </c>
    </row>
    <row r="1654" spans="1:18" customFormat="1" x14ac:dyDescent="0.45">
      <c r="A1654" t="s">
        <v>574</v>
      </c>
      <c r="B1654">
        <v>1653</v>
      </c>
      <c r="C1654" t="s">
        <v>2652</v>
      </c>
      <c r="D1654" t="s">
        <v>2653</v>
      </c>
      <c r="E1654">
        <v>20040625</v>
      </c>
      <c r="F1654">
        <v>4</v>
      </c>
      <c r="G1654" t="s">
        <v>4978</v>
      </c>
      <c r="H1654" s="2" t="s">
        <v>294</v>
      </c>
      <c r="I1654" t="s">
        <v>567</v>
      </c>
      <c r="J1654" t="s">
        <v>6497</v>
      </c>
      <c r="L1654">
        <f>IFERROR(INDEX(所属情報!$E:$E,MATCH(男子登録情報!A1654,所属情報!$A:$A,0)),"")</f>
        <v>490058</v>
      </c>
      <c r="M1654" t="str">
        <f t="shared" si="75"/>
        <v>澤田　勝英 (4)</v>
      </c>
      <c r="N1654" t="str">
        <f t="shared" si="76"/>
        <v>ｻﾜﾀﾞ ｼｮｳｴｲ</v>
      </c>
      <c r="O1654" t="str">
        <f t="shared" si="77"/>
        <v>SAWADA Shoei (04)</v>
      </c>
      <c r="P1654">
        <f>IFERROR(INDEX(リスト!$AE:$AE,MATCH($G1654,リスト!$AD:$AD,0)),"")</f>
        <v>30</v>
      </c>
      <c r="Q1654" t="str">
        <f>IFERROR(INDEX(リスト!$AH:$AH,MATCH($J1654,リスト!$AG:$AG,0)),"")</f>
        <v>JPN</v>
      </c>
      <c r="R1654" s="118" t="str">
        <f>IF($B1654="","",TEXT(RIGHT($E1654,6)*1000+COUNTIF($E$2:$E1654,$E1654),"000000000"))</f>
        <v>040625002</v>
      </c>
    </row>
    <row r="1655" spans="1:18" customFormat="1" x14ac:dyDescent="0.45">
      <c r="A1655" t="s">
        <v>574</v>
      </c>
      <c r="B1655">
        <v>1654</v>
      </c>
      <c r="C1655" t="s">
        <v>2654</v>
      </c>
      <c r="D1655" t="s">
        <v>2655</v>
      </c>
      <c r="E1655">
        <v>20040514</v>
      </c>
      <c r="F1655">
        <v>4</v>
      </c>
      <c r="G1655" t="s">
        <v>4978</v>
      </c>
      <c r="H1655" s="2" t="s">
        <v>3052</v>
      </c>
      <c r="I1655" t="s">
        <v>88</v>
      </c>
      <c r="J1655" t="s">
        <v>6497</v>
      </c>
      <c r="L1655">
        <f>IFERROR(INDEX(所属情報!$E:$E,MATCH(男子登録情報!A1655,所属情報!$A:$A,0)),"")</f>
        <v>490058</v>
      </c>
      <c r="M1655" t="str">
        <f t="shared" si="75"/>
        <v>末安　亜友人 (4)</v>
      </c>
      <c r="N1655" t="str">
        <f t="shared" si="76"/>
        <v>ｽｴﾔｽ ｱﾕﾄ</v>
      </c>
      <c r="O1655" t="str">
        <f t="shared" si="77"/>
        <v>SUEYASU Ayuto (04)</v>
      </c>
      <c r="P1655">
        <f>IFERROR(INDEX(リスト!$AE:$AE,MATCH($G1655,リスト!$AD:$AD,0)),"")</f>
        <v>30</v>
      </c>
      <c r="Q1655" t="str">
        <f>IFERROR(INDEX(リスト!$AH:$AH,MATCH($J1655,リスト!$AG:$AG,0)),"")</f>
        <v>JPN</v>
      </c>
      <c r="R1655" s="118" t="str">
        <f>IF($B1655="","",TEXT(RIGHT($E1655,6)*1000+COUNTIF($E$2:$E1655,$E1655),"000000000"))</f>
        <v>040514003</v>
      </c>
    </row>
    <row r="1656" spans="1:18" customFormat="1" x14ac:dyDescent="0.45">
      <c r="A1656" t="s">
        <v>574</v>
      </c>
      <c r="B1656">
        <v>1655</v>
      </c>
      <c r="C1656" t="s">
        <v>2656</v>
      </c>
      <c r="D1656" t="s">
        <v>2657</v>
      </c>
      <c r="E1656">
        <v>20040506</v>
      </c>
      <c r="F1656">
        <v>4</v>
      </c>
      <c r="G1656" t="s">
        <v>4978</v>
      </c>
      <c r="H1656" s="2" t="s">
        <v>63</v>
      </c>
      <c r="I1656" t="s">
        <v>3053</v>
      </c>
      <c r="J1656" t="s">
        <v>6497</v>
      </c>
      <c r="L1656">
        <f>IFERROR(INDEX(所属情報!$E:$E,MATCH(男子登録情報!A1656,所属情報!$A:$A,0)),"")</f>
        <v>490058</v>
      </c>
      <c r="M1656" t="str">
        <f t="shared" si="75"/>
        <v>松夲　大幸 (4)</v>
      </c>
      <c r="N1656" t="str">
        <f t="shared" si="76"/>
        <v>ﾏﾂﾓﾄ ﾋﾛﾕｷ</v>
      </c>
      <c r="O1656" t="str">
        <f t="shared" si="77"/>
        <v>MATSUMOTO Hiroyuki (04)</v>
      </c>
      <c r="P1656">
        <f>IFERROR(INDEX(リスト!$AE:$AE,MATCH($G1656,リスト!$AD:$AD,0)),"")</f>
        <v>30</v>
      </c>
      <c r="Q1656" t="str">
        <f>IFERROR(INDEX(リスト!$AH:$AH,MATCH($J1656,リスト!$AG:$AG,0)),"")</f>
        <v>JPN</v>
      </c>
      <c r="R1656" s="118" t="str">
        <f>IF($B1656="","",TEXT(RIGHT($E1656,6)*1000+COUNTIF($E$2:$E1656,$E1656),"000000000"))</f>
        <v>040506003</v>
      </c>
    </row>
    <row r="1657" spans="1:18" customFormat="1" x14ac:dyDescent="0.45">
      <c r="A1657" t="s">
        <v>574</v>
      </c>
      <c r="B1657">
        <v>1656</v>
      </c>
      <c r="C1657" t="s">
        <v>2658</v>
      </c>
      <c r="D1657" t="s">
        <v>2659</v>
      </c>
      <c r="E1657">
        <v>20050121</v>
      </c>
      <c r="F1657">
        <v>4</v>
      </c>
      <c r="G1657" t="s">
        <v>4978</v>
      </c>
      <c r="H1657" s="2" t="s">
        <v>558</v>
      </c>
      <c r="I1657" t="s">
        <v>510</v>
      </c>
      <c r="J1657" t="s">
        <v>6497</v>
      </c>
      <c r="L1657">
        <f>IFERROR(INDEX(所属情報!$E:$E,MATCH(男子登録情報!A1657,所属情報!$A:$A,0)),"")</f>
        <v>490058</v>
      </c>
      <c r="M1657" t="str">
        <f t="shared" si="75"/>
        <v>堀　友昭 (4)</v>
      </c>
      <c r="N1657" t="str">
        <f t="shared" si="76"/>
        <v>ﾎﾘ ﾄﾓｱｷ</v>
      </c>
      <c r="O1657" t="str">
        <f t="shared" si="77"/>
        <v>HORI Tomoaki (05)</v>
      </c>
      <c r="P1657">
        <f>IFERROR(INDEX(リスト!$AE:$AE,MATCH($G1657,リスト!$AD:$AD,0)),"")</f>
        <v>30</v>
      </c>
      <c r="Q1657" t="str">
        <f>IFERROR(INDEX(リスト!$AH:$AH,MATCH($J1657,リスト!$AG:$AG,0)),"")</f>
        <v>JPN</v>
      </c>
      <c r="R1657" s="118" t="str">
        <f>IF($B1657="","",TEXT(RIGHT($E1657,6)*1000+COUNTIF($E$2:$E1657,$E1657),"000000000"))</f>
        <v>050121002</v>
      </c>
    </row>
    <row r="1658" spans="1:18" customFormat="1" x14ac:dyDescent="0.45">
      <c r="A1658" t="s">
        <v>574</v>
      </c>
      <c r="B1658">
        <v>1657</v>
      </c>
      <c r="C1658" t="s">
        <v>2660</v>
      </c>
      <c r="D1658" t="s">
        <v>2661</v>
      </c>
      <c r="E1658">
        <v>20040819</v>
      </c>
      <c r="F1658">
        <v>4</v>
      </c>
      <c r="G1658" t="s">
        <v>4984</v>
      </c>
      <c r="H1658" s="2" t="s">
        <v>3054</v>
      </c>
      <c r="I1658" t="s">
        <v>160</v>
      </c>
      <c r="J1658" t="s">
        <v>6497</v>
      </c>
      <c r="L1658">
        <f>IFERROR(INDEX(所属情報!$E:$E,MATCH(男子登録情報!A1658,所属情報!$A:$A,0)),"")</f>
        <v>490058</v>
      </c>
      <c r="M1658" t="str">
        <f t="shared" si="75"/>
        <v>照井　壱成 (4)</v>
      </c>
      <c r="N1658" t="str">
        <f t="shared" si="76"/>
        <v>ﾃﾙｲ ｲｯｾｲ</v>
      </c>
      <c r="O1658" t="str">
        <f t="shared" si="77"/>
        <v>TERUI Issei (04)</v>
      </c>
      <c r="P1658">
        <f>IFERROR(INDEX(リスト!$AE:$AE,MATCH($G1658,リスト!$AD:$AD,0)),"")</f>
        <v>49</v>
      </c>
      <c r="Q1658" t="str">
        <f>IFERROR(INDEX(リスト!$AH:$AH,MATCH($J1658,リスト!$AG:$AG,0)),"")</f>
        <v>JPN</v>
      </c>
      <c r="R1658" s="118" t="str">
        <f>IF($B1658="","",TEXT(RIGHT($E1658,6)*1000+COUNTIF($E$2:$E1658,$E1658),"000000000"))</f>
        <v>040819003</v>
      </c>
    </row>
    <row r="1659" spans="1:18" customFormat="1" x14ac:dyDescent="0.45">
      <c r="A1659" t="s">
        <v>574</v>
      </c>
      <c r="B1659">
        <v>1658</v>
      </c>
      <c r="C1659" t="s">
        <v>4321</v>
      </c>
      <c r="D1659" t="s">
        <v>4322</v>
      </c>
      <c r="E1659">
        <v>20051027</v>
      </c>
      <c r="F1659">
        <v>3</v>
      </c>
      <c r="G1659" t="s">
        <v>4978</v>
      </c>
      <c r="H1659" s="2" t="s">
        <v>143</v>
      </c>
      <c r="I1659" t="s">
        <v>103</v>
      </c>
      <c r="J1659" t="s">
        <v>6497</v>
      </c>
      <c r="L1659">
        <f>IFERROR(INDEX(所属情報!$E:$E,MATCH(男子登録情報!A1659,所属情報!$A:$A,0)),"")</f>
        <v>490058</v>
      </c>
      <c r="M1659" t="str">
        <f t="shared" si="75"/>
        <v>鈴木　陸宇 (3)</v>
      </c>
      <c r="N1659" t="str">
        <f t="shared" si="76"/>
        <v>ｽｽﾞｷ ﾘｸｳ</v>
      </c>
      <c r="O1659" t="str">
        <f t="shared" si="77"/>
        <v>SUZUKI Riku (05)</v>
      </c>
      <c r="P1659">
        <f>IFERROR(INDEX(リスト!$AE:$AE,MATCH($G1659,リスト!$AD:$AD,0)),"")</f>
        <v>30</v>
      </c>
      <c r="Q1659" t="str">
        <f>IFERROR(INDEX(リスト!$AH:$AH,MATCH($J1659,リスト!$AG:$AG,0)),"")</f>
        <v>JPN</v>
      </c>
      <c r="R1659" s="118" t="str">
        <f>IF($B1659="","",TEXT(RIGHT($E1659,6)*1000+COUNTIF($E$2:$E1659,$E1659),"000000000"))</f>
        <v>051027001</v>
      </c>
    </row>
    <row r="1660" spans="1:18" customFormat="1" x14ac:dyDescent="0.45">
      <c r="A1660" t="s">
        <v>574</v>
      </c>
      <c r="B1660">
        <v>1659</v>
      </c>
      <c r="C1660" t="s">
        <v>4323</v>
      </c>
      <c r="D1660" t="s">
        <v>4324</v>
      </c>
      <c r="E1660">
        <v>20060307</v>
      </c>
      <c r="F1660">
        <v>3</v>
      </c>
      <c r="G1660" t="s">
        <v>4984</v>
      </c>
      <c r="H1660" s="2" t="s">
        <v>1999</v>
      </c>
      <c r="I1660" t="s">
        <v>287</v>
      </c>
      <c r="J1660" t="s">
        <v>6497</v>
      </c>
      <c r="L1660">
        <f>IFERROR(INDEX(所属情報!$E:$E,MATCH(男子登録情報!A1660,所属情報!$A:$A,0)),"")</f>
        <v>490058</v>
      </c>
      <c r="M1660" t="str">
        <f t="shared" si="75"/>
        <v>小池　生真 (3)</v>
      </c>
      <c r="N1660" t="str">
        <f t="shared" si="76"/>
        <v>ｺｲｹ ｼｮｳﾏ</v>
      </c>
      <c r="O1660" t="str">
        <f t="shared" si="77"/>
        <v>KOIKE Shoma (06)</v>
      </c>
      <c r="P1660">
        <f>IFERROR(INDEX(リスト!$AE:$AE,MATCH($G1660,リスト!$AD:$AD,0)),"")</f>
        <v>49</v>
      </c>
      <c r="Q1660" t="str">
        <f>IFERROR(INDEX(リスト!$AH:$AH,MATCH($J1660,リスト!$AG:$AG,0)),"")</f>
        <v>JPN</v>
      </c>
      <c r="R1660" s="118" t="str">
        <f>IF($B1660="","",TEXT(RIGHT($E1660,6)*1000+COUNTIF($E$2:$E1660,$E1660),"000000000"))</f>
        <v>060307003</v>
      </c>
    </row>
    <row r="1661" spans="1:18" customFormat="1" x14ac:dyDescent="0.45">
      <c r="A1661" t="s">
        <v>574</v>
      </c>
      <c r="B1661">
        <v>1660</v>
      </c>
      <c r="C1661" t="s">
        <v>4325</v>
      </c>
      <c r="D1661" t="s">
        <v>4326</v>
      </c>
      <c r="E1661">
        <v>20050502</v>
      </c>
      <c r="F1661">
        <v>3</v>
      </c>
      <c r="G1661" t="s">
        <v>4978</v>
      </c>
      <c r="H1661" s="2" t="s">
        <v>63</v>
      </c>
      <c r="I1661" t="s">
        <v>228</v>
      </c>
      <c r="J1661" t="s">
        <v>6497</v>
      </c>
      <c r="L1661">
        <f>IFERROR(INDEX(所属情報!$E:$E,MATCH(男子登録情報!A1661,所属情報!$A:$A,0)),"")</f>
        <v>490058</v>
      </c>
      <c r="M1661" t="str">
        <f t="shared" si="75"/>
        <v>松本　准典 (3)</v>
      </c>
      <c r="N1661" t="str">
        <f t="shared" si="76"/>
        <v>ﾏﾂﾓﾄ ｼｭﾝｽｹ</v>
      </c>
      <c r="O1661" t="str">
        <f t="shared" si="77"/>
        <v>MATSUMOTO Shunsuke (05)</v>
      </c>
      <c r="P1661">
        <f>IFERROR(INDEX(リスト!$AE:$AE,MATCH($G1661,リスト!$AD:$AD,0)),"")</f>
        <v>30</v>
      </c>
      <c r="Q1661" t="str">
        <f>IFERROR(INDEX(リスト!$AH:$AH,MATCH($J1661,リスト!$AG:$AG,0)),"")</f>
        <v>JPN</v>
      </c>
      <c r="R1661" s="118" t="str">
        <f>IF($B1661="","",TEXT(RIGHT($E1661,6)*1000+COUNTIF($E$2:$E1661,$E1661),"000000000"))</f>
        <v>050502004</v>
      </c>
    </row>
    <row r="1662" spans="1:18" customFormat="1" x14ac:dyDescent="0.45">
      <c r="A1662" t="s">
        <v>574</v>
      </c>
      <c r="B1662">
        <v>1661</v>
      </c>
      <c r="C1662" t="s">
        <v>4327</v>
      </c>
      <c r="D1662" t="s">
        <v>4328</v>
      </c>
      <c r="E1662">
        <v>20060302</v>
      </c>
      <c r="F1662">
        <v>3</v>
      </c>
      <c r="G1662" t="s">
        <v>4978</v>
      </c>
      <c r="H1662" s="2" t="s">
        <v>3084</v>
      </c>
      <c r="I1662" t="s">
        <v>3105</v>
      </c>
      <c r="J1662" t="s">
        <v>6497</v>
      </c>
      <c r="L1662">
        <f>IFERROR(INDEX(所属情報!$E:$E,MATCH(男子登録情報!A1662,所属情報!$A:$A,0)),"")</f>
        <v>490058</v>
      </c>
      <c r="M1662" t="str">
        <f t="shared" si="75"/>
        <v>川嶋　望叶 (3)</v>
      </c>
      <c r="N1662" t="str">
        <f t="shared" si="76"/>
        <v>ｶﾜｼﾏ ﾉｿﾞﾐ</v>
      </c>
      <c r="O1662" t="str">
        <f t="shared" si="77"/>
        <v>KAWASHIMA Nozomi (06)</v>
      </c>
      <c r="P1662">
        <f>IFERROR(INDEX(リスト!$AE:$AE,MATCH($G1662,リスト!$AD:$AD,0)),"")</f>
        <v>30</v>
      </c>
      <c r="Q1662" t="str">
        <f>IFERROR(INDEX(リスト!$AH:$AH,MATCH($J1662,リスト!$AG:$AG,0)),"")</f>
        <v>JPN</v>
      </c>
      <c r="R1662" s="118" t="str">
        <f>IF($B1662="","",TEXT(RIGHT($E1662,6)*1000+COUNTIF($E$2:$E1662,$E1662),"000000000"))</f>
        <v>060302002</v>
      </c>
    </row>
    <row r="1663" spans="1:18" customFormat="1" x14ac:dyDescent="0.45">
      <c r="A1663" t="s">
        <v>574</v>
      </c>
      <c r="B1663">
        <v>1662</v>
      </c>
      <c r="C1663" t="s">
        <v>4329</v>
      </c>
      <c r="D1663" t="s">
        <v>4330</v>
      </c>
      <c r="E1663">
        <v>20041014</v>
      </c>
      <c r="F1663">
        <v>3</v>
      </c>
      <c r="G1663" t="s">
        <v>4978</v>
      </c>
      <c r="H1663" s="2" t="s">
        <v>341</v>
      </c>
      <c r="I1663" t="s">
        <v>234</v>
      </c>
      <c r="J1663" t="s">
        <v>6497</v>
      </c>
      <c r="L1663">
        <f>IFERROR(INDEX(所属情報!$E:$E,MATCH(男子登録情報!A1663,所属情報!$A:$A,0)),"")</f>
        <v>490058</v>
      </c>
      <c r="M1663" t="str">
        <f t="shared" si="75"/>
        <v>青木　良真 (3)</v>
      </c>
      <c r="N1663" t="str">
        <f t="shared" si="76"/>
        <v>ｱｵｷ ﾘｮｳﾏ</v>
      </c>
      <c r="O1663" t="str">
        <f t="shared" si="77"/>
        <v>AOKI Ryoma (04)</v>
      </c>
      <c r="P1663">
        <f>IFERROR(INDEX(リスト!$AE:$AE,MATCH($G1663,リスト!$AD:$AD,0)),"")</f>
        <v>30</v>
      </c>
      <c r="Q1663" t="str">
        <f>IFERROR(INDEX(リスト!$AH:$AH,MATCH($J1663,リスト!$AG:$AG,0)),"")</f>
        <v>JPN</v>
      </c>
      <c r="R1663" s="118" t="str">
        <f>IF($B1663="","",TEXT(RIGHT($E1663,6)*1000+COUNTIF($E$2:$E1663,$E1663),"000000000"))</f>
        <v>041014002</v>
      </c>
    </row>
    <row r="1664" spans="1:18" customFormat="1" x14ac:dyDescent="0.45">
      <c r="A1664" t="s">
        <v>574</v>
      </c>
      <c r="B1664">
        <v>1663</v>
      </c>
      <c r="C1664" t="s">
        <v>4331</v>
      </c>
      <c r="D1664" t="s">
        <v>4332</v>
      </c>
      <c r="E1664">
        <v>20051208</v>
      </c>
      <c r="F1664">
        <v>3</v>
      </c>
      <c r="G1664" t="s">
        <v>4978</v>
      </c>
      <c r="H1664" s="2" t="s">
        <v>24</v>
      </c>
      <c r="I1664" t="s">
        <v>175</v>
      </c>
      <c r="J1664" t="s">
        <v>6497</v>
      </c>
      <c r="L1664">
        <f>IFERROR(INDEX(所属情報!$E:$E,MATCH(男子登録情報!A1664,所属情報!$A:$A,0)),"")</f>
        <v>490058</v>
      </c>
      <c r="M1664" t="str">
        <f t="shared" si="75"/>
        <v>川上　大城 (3)</v>
      </c>
      <c r="N1664" t="str">
        <f t="shared" si="76"/>
        <v>ｶﾜｶﾐ ﾀﾞｲｷ</v>
      </c>
      <c r="O1664" t="str">
        <f t="shared" si="77"/>
        <v>KAWAKAMI Daiki (05)</v>
      </c>
      <c r="P1664">
        <f>IFERROR(INDEX(リスト!$AE:$AE,MATCH($G1664,リスト!$AD:$AD,0)),"")</f>
        <v>30</v>
      </c>
      <c r="Q1664" t="str">
        <f>IFERROR(INDEX(リスト!$AH:$AH,MATCH($J1664,リスト!$AG:$AG,0)),"")</f>
        <v>JPN</v>
      </c>
      <c r="R1664" s="118" t="str">
        <f>IF($B1664="","",TEXT(RIGHT($E1664,6)*1000+COUNTIF($E$2:$E1664,$E1664),"000000000"))</f>
        <v>051208001</v>
      </c>
    </row>
    <row r="1665" spans="1:18" customFormat="1" x14ac:dyDescent="0.45">
      <c r="A1665" t="s">
        <v>574</v>
      </c>
      <c r="B1665">
        <v>1664</v>
      </c>
      <c r="C1665" t="s">
        <v>4333</v>
      </c>
      <c r="D1665" t="s">
        <v>4334</v>
      </c>
      <c r="E1665">
        <v>20050617</v>
      </c>
      <c r="F1665">
        <v>3</v>
      </c>
      <c r="G1665" t="s">
        <v>4984</v>
      </c>
      <c r="H1665" s="2" t="s">
        <v>212</v>
      </c>
      <c r="I1665" t="s">
        <v>784</v>
      </c>
      <c r="J1665" t="s">
        <v>6497</v>
      </c>
      <c r="L1665">
        <f>IFERROR(INDEX(所属情報!$E:$E,MATCH(男子登録情報!A1665,所属情報!$A:$A,0)),"")</f>
        <v>490058</v>
      </c>
      <c r="M1665" t="str">
        <f t="shared" si="75"/>
        <v>臼井　貴哉 (3)</v>
      </c>
      <c r="N1665" t="str">
        <f t="shared" si="76"/>
        <v>ｳｽｲ ﾀｶﾔ</v>
      </c>
      <c r="O1665" t="str">
        <f t="shared" si="77"/>
        <v>USUI Takaya (05)</v>
      </c>
      <c r="P1665">
        <f>IFERROR(INDEX(リスト!$AE:$AE,MATCH($G1665,リスト!$AD:$AD,0)),"")</f>
        <v>49</v>
      </c>
      <c r="Q1665" t="str">
        <f>IFERROR(INDEX(リスト!$AH:$AH,MATCH($J1665,リスト!$AG:$AG,0)),"")</f>
        <v>JPN</v>
      </c>
      <c r="R1665" s="118" t="str">
        <f>IF($B1665="","",TEXT(RIGHT($E1665,6)*1000+COUNTIF($E$2:$E1665,$E1665),"000000000"))</f>
        <v>050617001</v>
      </c>
    </row>
    <row r="1666" spans="1:18" customFormat="1" x14ac:dyDescent="0.45">
      <c r="A1666" t="s">
        <v>574</v>
      </c>
      <c r="B1666">
        <v>1665</v>
      </c>
      <c r="C1666" t="s">
        <v>6051</v>
      </c>
      <c r="D1666" t="s">
        <v>6052</v>
      </c>
      <c r="E1666">
        <v>20070118</v>
      </c>
      <c r="F1666">
        <v>2</v>
      </c>
      <c r="G1666" t="s">
        <v>4984</v>
      </c>
      <c r="H1666" s="2" t="s">
        <v>7224</v>
      </c>
      <c r="I1666" t="s">
        <v>171</v>
      </c>
      <c r="J1666" t="s">
        <v>6497</v>
      </c>
      <c r="L1666">
        <f>IFERROR(INDEX(所属情報!$E:$E,MATCH(男子登録情報!A1666,所属情報!$A:$A,0)),"")</f>
        <v>490058</v>
      </c>
      <c r="M1666" t="str">
        <f t="shared" si="75"/>
        <v>塚田　雄斗 (2)</v>
      </c>
      <c r="N1666" t="str">
        <f t="shared" si="76"/>
        <v>ﾂｶﾀﾞ ﾕｳﾄ</v>
      </c>
      <c r="O1666" t="str">
        <f t="shared" si="77"/>
        <v>TSUKADA Yuto (07)</v>
      </c>
      <c r="P1666">
        <f>IFERROR(INDEX(リスト!$AE:$AE,MATCH($G1666,リスト!$AD:$AD,0)),"")</f>
        <v>49</v>
      </c>
      <c r="Q1666" t="str">
        <f>IFERROR(INDEX(リスト!$AH:$AH,MATCH($J1666,リスト!$AG:$AG,0)),"")</f>
        <v>JPN</v>
      </c>
      <c r="R1666" s="118" t="str">
        <f>IF($B1666="","",TEXT(RIGHT($E1666,6)*1000+COUNTIF($E$2:$E1666,$E1666),"000000000"))</f>
        <v>070118004</v>
      </c>
    </row>
    <row r="1667" spans="1:18" customFormat="1" x14ac:dyDescent="0.45">
      <c r="A1667" t="s">
        <v>574</v>
      </c>
      <c r="B1667">
        <v>1666</v>
      </c>
      <c r="C1667" t="s">
        <v>6053</v>
      </c>
      <c r="D1667" t="s">
        <v>6054</v>
      </c>
      <c r="E1667">
        <v>20070322</v>
      </c>
      <c r="F1667">
        <v>2</v>
      </c>
      <c r="G1667" t="s">
        <v>4978</v>
      </c>
      <c r="H1667" s="2" t="s">
        <v>7052</v>
      </c>
      <c r="I1667" t="s">
        <v>36</v>
      </c>
      <c r="J1667" t="s">
        <v>6497</v>
      </c>
      <c r="L1667">
        <f>IFERROR(INDEX(所属情報!$E:$E,MATCH(男子登録情報!A1667,所属情報!$A:$A,0)),"")</f>
        <v>490058</v>
      </c>
      <c r="M1667" t="str">
        <f t="shared" ref="M1667:M1730" si="78">$C1667&amp;" "&amp;"("&amp;$F1667&amp;")"</f>
        <v>藤原　悠樹 (2)</v>
      </c>
      <c r="N1667" t="str">
        <f t="shared" ref="N1667:N1730" si="79">$D1667</f>
        <v>ﾌｼﾞﾊﾗ ﾊﾙｷ</v>
      </c>
      <c r="O1667" t="str">
        <f t="shared" ref="O1667:O1730" si="80">$H1667&amp;" "&amp;$I1667&amp;" "&amp;"("&amp;MID($E1667,3,2)&amp;")"</f>
        <v>FUJIHARA Haruki (07)</v>
      </c>
      <c r="P1667">
        <f>IFERROR(INDEX(リスト!$AE:$AE,MATCH($G1667,リスト!$AD:$AD,0)),"")</f>
        <v>30</v>
      </c>
      <c r="Q1667" t="str">
        <f>IFERROR(INDEX(リスト!$AH:$AH,MATCH($J1667,リスト!$AG:$AG,0)),"")</f>
        <v>JPN</v>
      </c>
      <c r="R1667" s="118" t="str">
        <f>IF($B1667="","",TEXT(RIGHT($E1667,6)*1000+COUNTIF($E$2:$E1667,$E1667),"000000000"))</f>
        <v>070322002</v>
      </c>
    </row>
    <row r="1668" spans="1:18" customFormat="1" x14ac:dyDescent="0.45">
      <c r="A1668" t="s">
        <v>574</v>
      </c>
      <c r="B1668">
        <v>1667</v>
      </c>
      <c r="C1668" t="s">
        <v>6055</v>
      </c>
      <c r="D1668" t="s">
        <v>6056</v>
      </c>
      <c r="E1668">
        <v>20060814</v>
      </c>
      <c r="F1668">
        <v>2</v>
      </c>
      <c r="G1668" t="s">
        <v>4978</v>
      </c>
      <c r="H1668" s="2" t="s">
        <v>702</v>
      </c>
      <c r="I1668" t="s">
        <v>367</v>
      </c>
      <c r="J1668" t="s">
        <v>6497</v>
      </c>
      <c r="L1668">
        <f>IFERROR(INDEX(所属情報!$E:$E,MATCH(男子登録情報!A1668,所属情報!$A:$A,0)),"")</f>
        <v>490058</v>
      </c>
      <c r="M1668" t="str">
        <f t="shared" si="78"/>
        <v>枝　宏朗 (2)</v>
      </c>
      <c r="N1668" t="str">
        <f t="shared" si="79"/>
        <v>ｴﾀﾞ ﾋﾛｱｷ</v>
      </c>
      <c r="O1668" t="str">
        <f t="shared" si="80"/>
        <v>EDA Hiroaki (06)</v>
      </c>
      <c r="P1668">
        <f>IFERROR(INDEX(リスト!$AE:$AE,MATCH($G1668,リスト!$AD:$AD,0)),"")</f>
        <v>30</v>
      </c>
      <c r="Q1668" t="str">
        <f>IFERROR(INDEX(リスト!$AH:$AH,MATCH($J1668,リスト!$AG:$AG,0)),"")</f>
        <v>JPN</v>
      </c>
      <c r="R1668" s="118" t="str">
        <f>IF($B1668="","",TEXT(RIGHT($E1668,6)*1000+COUNTIF($E$2:$E1668,$E1668),"000000000"))</f>
        <v>060814001</v>
      </c>
    </row>
    <row r="1669" spans="1:18" customFormat="1" x14ac:dyDescent="0.45">
      <c r="A1669" t="s">
        <v>574</v>
      </c>
      <c r="B1669">
        <v>1668</v>
      </c>
      <c r="C1669" t="s">
        <v>6057</v>
      </c>
      <c r="D1669" t="s">
        <v>6058</v>
      </c>
      <c r="E1669">
        <v>20060402</v>
      </c>
      <c r="F1669">
        <v>2</v>
      </c>
      <c r="G1669" t="s">
        <v>4978</v>
      </c>
      <c r="H1669" s="2" t="s">
        <v>247</v>
      </c>
      <c r="I1669" t="s">
        <v>35</v>
      </c>
      <c r="J1669" t="s">
        <v>6497</v>
      </c>
      <c r="L1669">
        <f>IFERROR(INDEX(所属情報!$E:$E,MATCH(男子登録情報!A1669,所属情報!$A:$A,0)),"")</f>
        <v>490058</v>
      </c>
      <c r="M1669" t="str">
        <f t="shared" si="78"/>
        <v>宮本　悠希 (2)</v>
      </c>
      <c r="N1669" t="str">
        <f t="shared" si="79"/>
        <v>ﾐﾔﾓﾄ ﾕｳｷ</v>
      </c>
      <c r="O1669" t="str">
        <f t="shared" si="80"/>
        <v>MIYAMOTO Yuki (06)</v>
      </c>
      <c r="P1669">
        <f>IFERROR(INDEX(リスト!$AE:$AE,MATCH($G1669,リスト!$AD:$AD,0)),"")</f>
        <v>30</v>
      </c>
      <c r="Q1669" t="str">
        <f>IFERROR(INDEX(リスト!$AH:$AH,MATCH($J1669,リスト!$AG:$AG,0)),"")</f>
        <v>JPN</v>
      </c>
      <c r="R1669" s="118" t="str">
        <f>IF($B1669="","",TEXT(RIGHT($E1669,6)*1000+COUNTIF($E$2:$E1669,$E1669),"000000000"))</f>
        <v>060402002</v>
      </c>
    </row>
    <row r="1670" spans="1:18" customFormat="1" x14ac:dyDescent="0.45">
      <c r="A1670" t="s">
        <v>574</v>
      </c>
      <c r="B1670">
        <v>1669</v>
      </c>
      <c r="C1670" t="s">
        <v>6059</v>
      </c>
      <c r="D1670" t="s">
        <v>6060</v>
      </c>
      <c r="E1670">
        <v>20060831</v>
      </c>
      <c r="F1670">
        <v>2</v>
      </c>
      <c r="G1670" t="s">
        <v>4978</v>
      </c>
      <c r="H1670" s="2" t="s">
        <v>7225</v>
      </c>
      <c r="I1670" t="s">
        <v>3093</v>
      </c>
      <c r="J1670" t="s">
        <v>6497</v>
      </c>
      <c r="L1670">
        <f>IFERROR(INDEX(所属情報!$E:$E,MATCH(男子登録情報!A1670,所属情報!$A:$A,0)),"")</f>
        <v>490058</v>
      </c>
      <c r="M1670" t="str">
        <f t="shared" si="78"/>
        <v>夏目　尚明 (2)</v>
      </c>
      <c r="N1670" t="str">
        <f t="shared" si="79"/>
        <v>ﾅﾂﾒ ﾅｵｱｷ</v>
      </c>
      <c r="O1670" t="str">
        <f t="shared" si="80"/>
        <v>NATSUME Naoaki (06)</v>
      </c>
      <c r="P1670">
        <f>IFERROR(INDEX(リスト!$AE:$AE,MATCH($G1670,リスト!$AD:$AD,0)),"")</f>
        <v>30</v>
      </c>
      <c r="Q1670" t="str">
        <f>IFERROR(INDEX(リスト!$AH:$AH,MATCH($J1670,リスト!$AG:$AG,0)),"")</f>
        <v>JPN</v>
      </c>
      <c r="R1670" s="118" t="str">
        <f>IF($B1670="","",TEXT(RIGHT($E1670,6)*1000+COUNTIF($E$2:$E1670,$E1670),"000000000"))</f>
        <v>060831004</v>
      </c>
    </row>
    <row r="1671" spans="1:18" customFormat="1" x14ac:dyDescent="0.45">
      <c r="A1671" t="s">
        <v>574</v>
      </c>
      <c r="B1671">
        <v>1670</v>
      </c>
      <c r="C1671" t="s">
        <v>6061</v>
      </c>
      <c r="D1671" t="s">
        <v>6062</v>
      </c>
      <c r="E1671">
        <v>20060511</v>
      </c>
      <c r="F1671">
        <v>2</v>
      </c>
      <c r="G1671" t="s">
        <v>4984</v>
      </c>
      <c r="H1671" s="2" t="s">
        <v>7226</v>
      </c>
      <c r="I1671" t="s">
        <v>129</v>
      </c>
      <c r="J1671" t="s">
        <v>6497</v>
      </c>
      <c r="L1671">
        <f>IFERROR(INDEX(所属情報!$E:$E,MATCH(男子登録情報!A1671,所属情報!$A:$A,0)),"")</f>
        <v>490058</v>
      </c>
      <c r="M1671" t="str">
        <f t="shared" si="78"/>
        <v>矢持　皓聖 (2)</v>
      </c>
      <c r="N1671" t="str">
        <f t="shared" si="79"/>
        <v>ﾔﾓﾁ ｺｳｾｲ</v>
      </c>
      <c r="O1671" t="str">
        <f t="shared" si="80"/>
        <v>YAMOCHI Kosei (06)</v>
      </c>
      <c r="P1671">
        <f>IFERROR(INDEX(リスト!$AE:$AE,MATCH($G1671,リスト!$AD:$AD,0)),"")</f>
        <v>49</v>
      </c>
      <c r="Q1671" t="str">
        <f>IFERROR(INDEX(リスト!$AH:$AH,MATCH($J1671,リスト!$AG:$AG,0)),"")</f>
        <v>JPN</v>
      </c>
      <c r="R1671" s="118" t="str">
        <f>IF($B1671="","",TEXT(RIGHT($E1671,6)*1000+COUNTIF($E$2:$E1671,$E1671),"000000000"))</f>
        <v>060511001</v>
      </c>
    </row>
    <row r="1672" spans="1:18" customFormat="1" x14ac:dyDescent="0.45">
      <c r="A1672" t="s">
        <v>574</v>
      </c>
      <c r="B1672">
        <v>1671</v>
      </c>
      <c r="C1672" t="s">
        <v>6063</v>
      </c>
      <c r="D1672" t="s">
        <v>6064</v>
      </c>
      <c r="E1672">
        <v>20050620</v>
      </c>
      <c r="F1672">
        <v>2</v>
      </c>
      <c r="G1672" t="s">
        <v>4984</v>
      </c>
      <c r="H1672" s="2" t="s">
        <v>218</v>
      </c>
      <c r="I1672" t="s">
        <v>77</v>
      </c>
      <c r="J1672" t="s">
        <v>6497</v>
      </c>
      <c r="L1672">
        <f>IFERROR(INDEX(所属情報!$E:$E,MATCH(男子登録情報!A1672,所属情報!$A:$A,0)),"")</f>
        <v>490058</v>
      </c>
      <c r="M1672" t="str">
        <f t="shared" si="78"/>
        <v>牧野　凌典 (2)</v>
      </c>
      <c r="N1672" t="str">
        <f t="shared" si="79"/>
        <v>ﾏｷﾉ ﾘｮｳｽｹ</v>
      </c>
      <c r="O1672" t="str">
        <f t="shared" si="80"/>
        <v>MAKINO Ryosuke (05)</v>
      </c>
      <c r="P1672">
        <f>IFERROR(INDEX(リスト!$AE:$AE,MATCH($G1672,リスト!$AD:$AD,0)),"")</f>
        <v>49</v>
      </c>
      <c r="Q1672" t="str">
        <f>IFERROR(INDEX(リスト!$AH:$AH,MATCH($J1672,リスト!$AG:$AG,0)),"")</f>
        <v>JPN</v>
      </c>
      <c r="R1672" s="118" t="str">
        <f>IF($B1672="","",TEXT(RIGHT($E1672,6)*1000+COUNTIF($E$2:$E1672,$E1672),"000000000"))</f>
        <v>050620003</v>
      </c>
    </row>
    <row r="1673" spans="1:18" customFormat="1" x14ac:dyDescent="0.45">
      <c r="A1673" t="s">
        <v>574</v>
      </c>
      <c r="B1673">
        <v>1672</v>
      </c>
      <c r="C1673" t="s">
        <v>6065</v>
      </c>
      <c r="D1673" t="s">
        <v>6066</v>
      </c>
      <c r="E1673">
        <v>20050522</v>
      </c>
      <c r="F1673">
        <v>2</v>
      </c>
      <c r="G1673" t="s">
        <v>4978</v>
      </c>
      <c r="H1673" s="2" t="s">
        <v>55</v>
      </c>
      <c r="I1673" t="s">
        <v>463</v>
      </c>
      <c r="J1673" t="s">
        <v>6497</v>
      </c>
      <c r="L1673">
        <f>IFERROR(INDEX(所属情報!$E:$E,MATCH(男子登録情報!A1673,所属情報!$A:$A,0)),"")</f>
        <v>490058</v>
      </c>
      <c r="M1673" t="str">
        <f t="shared" si="78"/>
        <v>村上　龍二 (2)</v>
      </c>
      <c r="N1673" t="str">
        <f t="shared" si="79"/>
        <v>ﾑﾗｶﾐ ﾘｭｳｼﾞ</v>
      </c>
      <c r="O1673" t="str">
        <f t="shared" si="80"/>
        <v>MURAKAMI Ryuji (05)</v>
      </c>
      <c r="P1673">
        <f>IFERROR(INDEX(リスト!$AE:$AE,MATCH($G1673,リスト!$AD:$AD,0)),"")</f>
        <v>30</v>
      </c>
      <c r="Q1673" t="str">
        <f>IFERROR(INDEX(リスト!$AH:$AH,MATCH($J1673,リスト!$AG:$AG,0)),"")</f>
        <v>JPN</v>
      </c>
      <c r="R1673" s="118" t="str">
        <f>IF($B1673="","",TEXT(RIGHT($E1673,6)*1000+COUNTIF($E$2:$E1673,$E1673),"000000000"))</f>
        <v>050522003</v>
      </c>
    </row>
    <row r="1674" spans="1:18" customFormat="1" x14ac:dyDescent="0.45">
      <c r="A1674" t="s">
        <v>574</v>
      </c>
      <c r="B1674">
        <v>1673</v>
      </c>
      <c r="C1674" t="s">
        <v>6067</v>
      </c>
      <c r="D1674" t="s">
        <v>6068</v>
      </c>
      <c r="E1674">
        <v>20070119</v>
      </c>
      <c r="F1674">
        <v>2</v>
      </c>
      <c r="G1674" t="s">
        <v>4984</v>
      </c>
      <c r="H1674" s="2" t="s">
        <v>218</v>
      </c>
      <c r="I1674" t="s">
        <v>326</v>
      </c>
      <c r="J1674" t="s">
        <v>6497</v>
      </c>
      <c r="L1674">
        <f>IFERROR(INDEX(所属情報!$E:$E,MATCH(男子登録情報!A1674,所属情報!$A:$A,0)),"")</f>
        <v>490058</v>
      </c>
      <c r="M1674" t="str">
        <f t="shared" si="78"/>
        <v>槙野　冬真 (2)</v>
      </c>
      <c r="N1674" t="str">
        <f t="shared" si="79"/>
        <v>ﾏｷﾉ ﾄｳﾏ</v>
      </c>
      <c r="O1674" t="str">
        <f t="shared" si="80"/>
        <v>MAKINO Toma (07)</v>
      </c>
      <c r="P1674">
        <f>IFERROR(INDEX(リスト!$AE:$AE,MATCH($G1674,リスト!$AD:$AD,0)),"")</f>
        <v>49</v>
      </c>
      <c r="Q1674" t="str">
        <f>IFERROR(INDEX(リスト!$AH:$AH,MATCH($J1674,リスト!$AG:$AG,0)),"")</f>
        <v>JPN</v>
      </c>
      <c r="R1674" s="118" t="str">
        <f>IF($B1674="","",TEXT(RIGHT($E1674,6)*1000+COUNTIF($E$2:$E1674,$E1674),"000000000"))</f>
        <v>070119001</v>
      </c>
    </row>
    <row r="1675" spans="1:18" customFormat="1" x14ac:dyDescent="0.45">
      <c r="A1675" t="s">
        <v>574</v>
      </c>
      <c r="B1675">
        <v>1674</v>
      </c>
      <c r="C1675" t="s">
        <v>6069</v>
      </c>
      <c r="D1675" t="s">
        <v>6070</v>
      </c>
      <c r="E1675">
        <v>20061220</v>
      </c>
      <c r="F1675">
        <v>2</v>
      </c>
      <c r="G1675" t="s">
        <v>4984</v>
      </c>
      <c r="H1675" s="2" t="s">
        <v>210</v>
      </c>
      <c r="I1675" t="s">
        <v>7227</v>
      </c>
      <c r="J1675" t="s">
        <v>6497</v>
      </c>
      <c r="L1675">
        <f>IFERROR(INDEX(所属情報!$E:$E,MATCH(男子登録情報!A1675,所属情報!$A:$A,0)),"")</f>
        <v>490058</v>
      </c>
      <c r="M1675" t="str">
        <f t="shared" si="78"/>
        <v>松田　翔夢 (2)</v>
      </c>
      <c r="N1675" t="str">
        <f t="shared" si="79"/>
        <v>ﾏﾂﾀﾞ ｼｮｳﾑ</v>
      </c>
      <c r="O1675" t="str">
        <f t="shared" si="80"/>
        <v>MATSUDA Shomu (06)</v>
      </c>
      <c r="P1675">
        <f>IFERROR(INDEX(リスト!$AE:$AE,MATCH($G1675,リスト!$AD:$AD,0)),"")</f>
        <v>49</v>
      </c>
      <c r="Q1675" t="str">
        <f>IFERROR(INDEX(リスト!$AH:$AH,MATCH($J1675,リスト!$AG:$AG,0)),"")</f>
        <v>JPN</v>
      </c>
      <c r="R1675" s="118" t="str">
        <f>IF($B1675="","",TEXT(RIGHT($E1675,6)*1000+COUNTIF($E$2:$E1675,$E1675),"000000000"))</f>
        <v>061220002</v>
      </c>
    </row>
    <row r="1676" spans="1:18" customFormat="1" x14ac:dyDescent="0.45">
      <c r="A1676" t="s">
        <v>574</v>
      </c>
      <c r="B1676">
        <v>1675</v>
      </c>
      <c r="C1676" t="s">
        <v>6071</v>
      </c>
      <c r="D1676" t="s">
        <v>6072</v>
      </c>
      <c r="E1676">
        <v>20050921</v>
      </c>
      <c r="F1676">
        <v>3</v>
      </c>
      <c r="G1676" t="s">
        <v>4984</v>
      </c>
      <c r="H1676" s="2" t="s">
        <v>7228</v>
      </c>
      <c r="I1676" t="s">
        <v>2886</v>
      </c>
      <c r="J1676" t="s">
        <v>6497</v>
      </c>
      <c r="L1676">
        <f>IFERROR(INDEX(所属情報!$E:$E,MATCH(男子登録情報!A1676,所属情報!$A:$A,0)),"")</f>
        <v>490058</v>
      </c>
      <c r="M1676" t="str">
        <f t="shared" si="78"/>
        <v>花谷　玲斗 (3)</v>
      </c>
      <c r="N1676" t="str">
        <f t="shared" si="79"/>
        <v>ﾊﾅﾀﾆ ﾚｲﾄ</v>
      </c>
      <c r="O1676" t="str">
        <f t="shared" si="80"/>
        <v>HANATANI Reito (05)</v>
      </c>
      <c r="P1676">
        <f>IFERROR(INDEX(リスト!$AE:$AE,MATCH($G1676,リスト!$AD:$AD,0)),"")</f>
        <v>49</v>
      </c>
      <c r="Q1676" t="str">
        <f>IFERROR(INDEX(リスト!$AH:$AH,MATCH($J1676,リスト!$AG:$AG,0)),"")</f>
        <v>JPN</v>
      </c>
      <c r="R1676" s="118" t="str">
        <f>IF($B1676="","",TEXT(RIGHT($E1676,6)*1000+COUNTIF($E$2:$E1676,$E1676),"000000000"))</f>
        <v>050921003</v>
      </c>
    </row>
    <row r="1677" spans="1:18" customFormat="1" x14ac:dyDescent="0.45">
      <c r="A1677" t="s">
        <v>631</v>
      </c>
      <c r="B1677">
        <v>1676</v>
      </c>
      <c r="C1677" t="s">
        <v>707</v>
      </c>
      <c r="D1677" t="s">
        <v>708</v>
      </c>
      <c r="E1677">
        <v>20021110</v>
      </c>
      <c r="F1677" t="s">
        <v>381</v>
      </c>
      <c r="G1677" t="s">
        <v>4982</v>
      </c>
      <c r="H1677" s="2" t="s">
        <v>224</v>
      </c>
      <c r="I1677" t="s">
        <v>163</v>
      </c>
      <c r="J1677" t="s">
        <v>6497</v>
      </c>
      <c r="L1677">
        <f>IFERROR(INDEX(所属情報!$E:$E,MATCH(男子登録情報!A1677,所属情報!$A:$A,0)),"")</f>
        <v>490049</v>
      </c>
      <c r="M1677" t="str">
        <f t="shared" si="78"/>
        <v>井上　陽登 (M2)</v>
      </c>
      <c r="N1677" t="str">
        <f t="shared" si="79"/>
        <v>ｲﾉｳｴ ｱｷﾄ</v>
      </c>
      <c r="O1677" t="str">
        <f t="shared" si="80"/>
        <v>INOUE Akito (02)</v>
      </c>
      <c r="P1677">
        <f>IFERROR(INDEX(リスト!$AE:$AE,MATCH($G1677,リスト!$AD:$AD,0)),"")</f>
        <v>26</v>
      </c>
      <c r="Q1677" t="str">
        <f>IFERROR(INDEX(リスト!$AH:$AH,MATCH($J1677,リスト!$AG:$AG,0)),"")</f>
        <v>JPN</v>
      </c>
      <c r="R1677" s="118" t="str">
        <f>IF($B1677="","",TEXT(RIGHT($E1677,6)*1000+COUNTIF($E$2:$E1677,$E1677),"000000000"))</f>
        <v>021110001</v>
      </c>
    </row>
    <row r="1678" spans="1:18" customFormat="1" x14ac:dyDescent="0.45">
      <c r="A1678" t="s">
        <v>631</v>
      </c>
      <c r="B1678">
        <v>1677</v>
      </c>
      <c r="C1678" t="s">
        <v>709</v>
      </c>
      <c r="D1678" t="s">
        <v>710</v>
      </c>
      <c r="E1678">
        <v>20020803</v>
      </c>
      <c r="F1678" t="s">
        <v>381</v>
      </c>
      <c r="G1678" t="s">
        <v>4982</v>
      </c>
      <c r="H1678" s="2" t="s">
        <v>120</v>
      </c>
      <c r="I1678" t="s">
        <v>87</v>
      </c>
      <c r="J1678" t="s">
        <v>6497</v>
      </c>
      <c r="L1678">
        <f>IFERROR(INDEX(所属情報!$E:$E,MATCH(男子登録情報!A1678,所属情報!$A:$A,0)),"")</f>
        <v>490049</v>
      </c>
      <c r="M1678" t="str">
        <f t="shared" si="78"/>
        <v>佐藤　智樹 (M2)</v>
      </c>
      <c r="N1678" t="str">
        <f t="shared" si="79"/>
        <v>ｻﾄｳ ﾄﾓｷ</v>
      </c>
      <c r="O1678" t="str">
        <f t="shared" si="80"/>
        <v>SATO Tomoki (02)</v>
      </c>
      <c r="P1678">
        <f>IFERROR(INDEX(リスト!$AE:$AE,MATCH($G1678,リスト!$AD:$AD,0)),"")</f>
        <v>26</v>
      </c>
      <c r="Q1678" t="str">
        <f>IFERROR(INDEX(リスト!$AH:$AH,MATCH($J1678,リスト!$AG:$AG,0)),"")</f>
        <v>JPN</v>
      </c>
      <c r="R1678" s="118" t="str">
        <f>IF($B1678="","",TEXT(RIGHT($E1678,6)*1000+COUNTIF($E$2:$E1678,$E1678),"000000000"))</f>
        <v>020803002</v>
      </c>
    </row>
    <row r="1679" spans="1:18" customFormat="1" x14ac:dyDescent="0.45">
      <c r="A1679" t="s">
        <v>631</v>
      </c>
      <c r="B1679">
        <v>1678</v>
      </c>
      <c r="C1679" t="s">
        <v>711</v>
      </c>
      <c r="D1679" t="s">
        <v>712</v>
      </c>
      <c r="E1679">
        <v>20020504</v>
      </c>
      <c r="F1679" t="s">
        <v>381</v>
      </c>
      <c r="G1679" t="s">
        <v>4982</v>
      </c>
      <c r="H1679" s="2" t="s">
        <v>25</v>
      </c>
      <c r="I1679" t="s">
        <v>344</v>
      </c>
      <c r="J1679" t="s">
        <v>6497</v>
      </c>
      <c r="L1679">
        <f>IFERROR(INDEX(所属情報!$E:$E,MATCH(男子登録情報!A1679,所属情報!$A:$A,0)),"")</f>
        <v>490049</v>
      </c>
      <c r="M1679" t="str">
        <f t="shared" si="78"/>
        <v>志水　宙斗 (M2)</v>
      </c>
      <c r="N1679" t="str">
        <f t="shared" si="79"/>
        <v>ｼﾐｽﾞ ﾋﾛﾄ</v>
      </c>
      <c r="O1679" t="str">
        <f t="shared" si="80"/>
        <v>SHIMIZU Hiroto (02)</v>
      </c>
      <c r="P1679">
        <f>IFERROR(INDEX(リスト!$AE:$AE,MATCH($G1679,リスト!$AD:$AD,0)),"")</f>
        <v>26</v>
      </c>
      <c r="Q1679" t="str">
        <f>IFERROR(INDEX(リスト!$AH:$AH,MATCH($J1679,リスト!$AG:$AG,0)),"")</f>
        <v>JPN</v>
      </c>
      <c r="R1679" s="118" t="str">
        <f>IF($B1679="","",TEXT(RIGHT($E1679,6)*1000+COUNTIF($E$2:$E1679,$E1679),"000000000"))</f>
        <v>020504001</v>
      </c>
    </row>
    <row r="1680" spans="1:18" customFormat="1" x14ac:dyDescent="0.45">
      <c r="A1680" t="s">
        <v>631</v>
      </c>
      <c r="B1680">
        <v>1679</v>
      </c>
      <c r="C1680" t="s">
        <v>705</v>
      </c>
      <c r="D1680" t="s">
        <v>706</v>
      </c>
      <c r="E1680">
        <v>20020608</v>
      </c>
      <c r="F1680" t="s">
        <v>381</v>
      </c>
      <c r="G1680" t="s">
        <v>5031</v>
      </c>
      <c r="H1680" s="2" t="s">
        <v>397</v>
      </c>
      <c r="I1680" t="s">
        <v>1813</v>
      </c>
      <c r="J1680" t="s">
        <v>6497</v>
      </c>
      <c r="L1680">
        <f>IFERROR(INDEX(所属情報!$E:$E,MATCH(男子登録情報!A1680,所属情報!$A:$A,0)),"")</f>
        <v>490049</v>
      </c>
      <c r="M1680" t="str">
        <f t="shared" si="78"/>
        <v>板東　帝太 (M2)</v>
      </c>
      <c r="N1680" t="str">
        <f t="shared" si="79"/>
        <v>ﾊﾞﾝﾄﾞｳ ｵｳﾀ</v>
      </c>
      <c r="O1680" t="str">
        <f t="shared" si="80"/>
        <v>BANDO Ota (02)</v>
      </c>
      <c r="P1680">
        <f>IFERROR(INDEX(リスト!$AE:$AE,MATCH($G1680,リスト!$AD:$AD,0)),"")</f>
        <v>37</v>
      </c>
      <c r="Q1680" t="str">
        <f>IFERROR(INDEX(リスト!$AH:$AH,MATCH($J1680,リスト!$AG:$AG,0)),"")</f>
        <v>JPN</v>
      </c>
      <c r="R1680" s="118" t="str">
        <f>IF($B1680="","",TEXT(RIGHT($E1680,6)*1000+COUNTIF($E$2:$E1680,$E1680),"000000000"))</f>
        <v>020608001</v>
      </c>
    </row>
    <row r="1681" spans="1:18" customFormat="1" x14ac:dyDescent="0.45">
      <c r="A1681" t="s">
        <v>631</v>
      </c>
      <c r="B1681">
        <v>1680</v>
      </c>
      <c r="C1681" t="s">
        <v>1814</v>
      </c>
      <c r="D1681" t="s">
        <v>1815</v>
      </c>
      <c r="E1681">
        <v>20030822</v>
      </c>
      <c r="F1681" t="s">
        <v>140</v>
      </c>
      <c r="G1681" t="s">
        <v>4982</v>
      </c>
      <c r="H1681" s="2" t="s">
        <v>1816</v>
      </c>
      <c r="I1681" t="s">
        <v>1817</v>
      </c>
      <c r="J1681" t="s">
        <v>6497</v>
      </c>
      <c r="L1681">
        <f>IFERROR(INDEX(所属情報!$E:$E,MATCH(男子登録情報!A1681,所属情報!$A:$A,0)),"")</f>
        <v>490049</v>
      </c>
      <c r="M1681" t="str">
        <f t="shared" si="78"/>
        <v>愚川　瑛晨 (M1)</v>
      </c>
      <c r="N1681" t="str">
        <f t="shared" si="79"/>
        <v>ｸﾞｶﾜ ｴｲｷ</v>
      </c>
      <c r="O1681" t="str">
        <f t="shared" si="80"/>
        <v>GUKAWA Eiki (03)</v>
      </c>
      <c r="P1681">
        <f>IFERROR(INDEX(リスト!$AE:$AE,MATCH($G1681,リスト!$AD:$AD,0)),"")</f>
        <v>26</v>
      </c>
      <c r="Q1681" t="str">
        <f>IFERROR(INDEX(リスト!$AH:$AH,MATCH($J1681,リスト!$AG:$AG,0)),"")</f>
        <v>JPN</v>
      </c>
      <c r="R1681" s="118" t="str">
        <f>IF($B1681="","",TEXT(RIGHT($E1681,6)*1000+COUNTIF($E$2:$E1681,$E1681),"000000000"))</f>
        <v>030822001</v>
      </c>
    </row>
    <row r="1682" spans="1:18" customFormat="1" x14ac:dyDescent="0.45">
      <c r="A1682" t="s">
        <v>631</v>
      </c>
      <c r="B1682">
        <v>1681</v>
      </c>
      <c r="C1682" t="s">
        <v>2682</v>
      </c>
      <c r="D1682" t="s">
        <v>2683</v>
      </c>
      <c r="E1682">
        <v>20040103</v>
      </c>
      <c r="F1682">
        <v>4</v>
      </c>
      <c r="G1682" t="s">
        <v>4982</v>
      </c>
      <c r="H1682" s="2" t="s">
        <v>3062</v>
      </c>
      <c r="I1682" t="s">
        <v>495</v>
      </c>
      <c r="J1682" t="s">
        <v>6497</v>
      </c>
      <c r="L1682">
        <f>IFERROR(INDEX(所属情報!$E:$E,MATCH(男子登録情報!A1682,所属情報!$A:$A,0)),"")</f>
        <v>490049</v>
      </c>
      <c r="M1682" t="str">
        <f t="shared" si="78"/>
        <v>逢坂　豪 (4)</v>
      </c>
      <c r="N1682" t="str">
        <f t="shared" si="79"/>
        <v>ｱｲｻｶ ｺﾞｳ</v>
      </c>
      <c r="O1682" t="str">
        <f t="shared" si="80"/>
        <v>AISAKA Go (04)</v>
      </c>
      <c r="P1682">
        <f>IFERROR(INDEX(リスト!$AE:$AE,MATCH($G1682,リスト!$AD:$AD,0)),"")</f>
        <v>26</v>
      </c>
      <c r="Q1682" t="str">
        <f>IFERROR(INDEX(リスト!$AH:$AH,MATCH($J1682,リスト!$AG:$AG,0)),"")</f>
        <v>JPN</v>
      </c>
      <c r="R1682" s="118" t="str">
        <f>IF($B1682="","",TEXT(RIGHT($E1682,6)*1000+COUNTIF($E$2:$E1682,$E1682),"000000000"))</f>
        <v>040103001</v>
      </c>
    </row>
    <row r="1683" spans="1:18" customFormat="1" x14ac:dyDescent="0.45">
      <c r="A1683" t="s">
        <v>631</v>
      </c>
      <c r="B1683">
        <v>1682</v>
      </c>
      <c r="C1683" t="s">
        <v>2684</v>
      </c>
      <c r="D1683" t="s">
        <v>2685</v>
      </c>
      <c r="E1683">
        <v>20040114</v>
      </c>
      <c r="F1683">
        <v>4</v>
      </c>
      <c r="G1683" t="s">
        <v>4977</v>
      </c>
      <c r="H1683" s="2" t="s">
        <v>3063</v>
      </c>
      <c r="I1683" t="s">
        <v>356</v>
      </c>
      <c r="J1683" t="s">
        <v>6497</v>
      </c>
      <c r="L1683">
        <f>IFERROR(INDEX(所属情報!$E:$E,MATCH(男子登録情報!A1683,所属情報!$A:$A,0)),"")</f>
        <v>490049</v>
      </c>
      <c r="M1683" t="str">
        <f t="shared" si="78"/>
        <v>根平　拓磨 (4)</v>
      </c>
      <c r="N1683" t="str">
        <f t="shared" si="79"/>
        <v>ﾈﾋﾗ ﾀｸﾏ</v>
      </c>
      <c r="O1683" t="str">
        <f t="shared" si="80"/>
        <v>NEHIRA Takuma (04)</v>
      </c>
      <c r="P1683">
        <f>IFERROR(INDEX(リスト!$AE:$AE,MATCH($G1683,リスト!$AD:$AD,0)),"")</f>
        <v>34</v>
      </c>
      <c r="Q1683" t="str">
        <f>IFERROR(INDEX(リスト!$AH:$AH,MATCH($J1683,リスト!$AG:$AG,0)),"")</f>
        <v>JPN</v>
      </c>
      <c r="R1683" s="118" t="str">
        <f>IF($B1683="","",TEXT(RIGHT($E1683,6)*1000+COUNTIF($E$2:$E1683,$E1683),"000000000"))</f>
        <v>040114001</v>
      </c>
    </row>
    <row r="1684" spans="1:18" customFormat="1" x14ac:dyDescent="0.45">
      <c r="A1684" t="s">
        <v>631</v>
      </c>
      <c r="B1684">
        <v>1683</v>
      </c>
      <c r="C1684" t="s">
        <v>2686</v>
      </c>
      <c r="D1684" t="s">
        <v>2687</v>
      </c>
      <c r="E1684">
        <v>20050716</v>
      </c>
      <c r="F1684">
        <v>3</v>
      </c>
      <c r="G1684" t="s">
        <v>4982</v>
      </c>
      <c r="H1684" s="2" t="s">
        <v>63</v>
      </c>
      <c r="I1684" t="s">
        <v>3064</v>
      </c>
      <c r="J1684" t="s">
        <v>6497</v>
      </c>
      <c r="L1684">
        <f>IFERROR(INDEX(所属情報!$E:$E,MATCH(男子登録情報!A1684,所属情報!$A:$A,0)),"")</f>
        <v>490049</v>
      </c>
      <c r="M1684" t="str">
        <f t="shared" si="78"/>
        <v>松本　樹楽 (3)</v>
      </c>
      <c r="N1684" t="str">
        <f t="shared" si="79"/>
        <v>ﾏﾂﾓﾄ ｷﾗ</v>
      </c>
      <c r="O1684" t="str">
        <f t="shared" si="80"/>
        <v>MATSUMOTO Kira (05)</v>
      </c>
      <c r="P1684">
        <f>IFERROR(INDEX(リスト!$AE:$AE,MATCH($G1684,リスト!$AD:$AD,0)),"")</f>
        <v>26</v>
      </c>
      <c r="Q1684" t="str">
        <f>IFERROR(INDEX(リスト!$AH:$AH,MATCH($J1684,リスト!$AG:$AG,0)),"")</f>
        <v>JPN</v>
      </c>
      <c r="R1684" s="118" t="str">
        <f>IF($B1684="","",TEXT(RIGHT($E1684,6)*1000+COUNTIF($E$2:$E1684,$E1684),"000000000"))</f>
        <v>050716001</v>
      </c>
    </row>
    <row r="1685" spans="1:18" customFormat="1" x14ac:dyDescent="0.45">
      <c r="A1685" t="s">
        <v>631</v>
      </c>
      <c r="B1685">
        <v>1684</v>
      </c>
      <c r="C1685" t="s">
        <v>4304</v>
      </c>
      <c r="D1685" t="s">
        <v>4305</v>
      </c>
      <c r="E1685">
        <v>20050403</v>
      </c>
      <c r="F1685">
        <v>3</v>
      </c>
      <c r="G1685" t="s">
        <v>4980</v>
      </c>
      <c r="H1685" s="2" t="s">
        <v>4886</v>
      </c>
      <c r="I1685" t="s">
        <v>54</v>
      </c>
      <c r="J1685" t="s">
        <v>6497</v>
      </c>
      <c r="L1685">
        <f>IFERROR(INDEX(所属情報!$E:$E,MATCH(男子登録情報!A1685,所属情報!$A:$A,0)),"")</f>
        <v>490049</v>
      </c>
      <c r="M1685" t="str">
        <f t="shared" si="78"/>
        <v>鍔井　凌羽 (3)</v>
      </c>
      <c r="N1685" t="str">
        <f t="shared" si="79"/>
        <v>ﾂﾊﾞｲ ﾘｮｳ</v>
      </c>
      <c r="O1685" t="str">
        <f t="shared" si="80"/>
        <v>TSUBAI Ryo (05)</v>
      </c>
      <c r="P1685">
        <f>IFERROR(INDEX(リスト!$AE:$AE,MATCH($G1685,リスト!$AD:$AD,0)),"")</f>
        <v>33</v>
      </c>
      <c r="Q1685" t="str">
        <f>IFERROR(INDEX(リスト!$AH:$AH,MATCH($J1685,リスト!$AG:$AG,0)),"")</f>
        <v>JPN</v>
      </c>
      <c r="R1685" s="118" t="str">
        <f>IF($B1685="","",TEXT(RIGHT($E1685,6)*1000+COUNTIF($E$2:$E1685,$E1685),"000000000"))</f>
        <v>050403001</v>
      </c>
    </row>
    <row r="1686" spans="1:18" customFormat="1" x14ac:dyDescent="0.45">
      <c r="A1686" t="s">
        <v>631</v>
      </c>
      <c r="B1686">
        <v>1685</v>
      </c>
      <c r="C1686" t="s">
        <v>1528</v>
      </c>
      <c r="D1686" t="s">
        <v>454</v>
      </c>
      <c r="E1686">
        <v>20050908</v>
      </c>
      <c r="F1686">
        <v>3</v>
      </c>
      <c r="G1686" t="s">
        <v>4982</v>
      </c>
      <c r="H1686" s="2" t="s">
        <v>233</v>
      </c>
      <c r="I1686" t="s">
        <v>71</v>
      </c>
      <c r="J1686" t="s">
        <v>6497</v>
      </c>
      <c r="L1686">
        <f>IFERROR(INDEX(所属情報!$E:$E,MATCH(男子登録情報!A1686,所属情報!$A:$A,0)),"")</f>
        <v>490049</v>
      </c>
      <c r="M1686" t="str">
        <f t="shared" si="78"/>
        <v>多田　颯汰 (3)</v>
      </c>
      <c r="N1686" t="str">
        <f t="shared" si="79"/>
        <v>ﾀﾀﾞ ｿｳﾀ</v>
      </c>
      <c r="O1686" t="str">
        <f t="shared" si="80"/>
        <v>TADA Sota (05)</v>
      </c>
      <c r="P1686">
        <f>IFERROR(INDEX(リスト!$AE:$AE,MATCH($G1686,リスト!$AD:$AD,0)),"")</f>
        <v>26</v>
      </c>
      <c r="Q1686" t="str">
        <f>IFERROR(INDEX(リスト!$AH:$AH,MATCH($J1686,リスト!$AG:$AG,0)),"")</f>
        <v>JPN</v>
      </c>
      <c r="R1686" s="118" t="str">
        <f>IF($B1686="","",TEXT(RIGHT($E1686,6)*1000+COUNTIF($E$2:$E1686,$E1686),"000000000"))</f>
        <v>050908001</v>
      </c>
    </row>
    <row r="1687" spans="1:18" customFormat="1" x14ac:dyDescent="0.45">
      <c r="A1687" t="s">
        <v>631</v>
      </c>
      <c r="B1687">
        <v>1686</v>
      </c>
      <c r="C1687" t="s">
        <v>4306</v>
      </c>
      <c r="D1687" t="s">
        <v>4307</v>
      </c>
      <c r="E1687">
        <v>20050729</v>
      </c>
      <c r="F1687">
        <v>3</v>
      </c>
      <c r="G1687" t="s">
        <v>4989</v>
      </c>
      <c r="H1687" s="2" t="s">
        <v>475</v>
      </c>
      <c r="I1687" t="s">
        <v>171</v>
      </c>
      <c r="J1687" t="s">
        <v>6497</v>
      </c>
      <c r="L1687">
        <f>IFERROR(INDEX(所属情報!$E:$E,MATCH(男子登録情報!A1687,所属情報!$A:$A,0)),"")</f>
        <v>490049</v>
      </c>
      <c r="M1687" t="str">
        <f t="shared" si="78"/>
        <v>島田　湧都 (3)</v>
      </c>
      <c r="N1687" t="str">
        <f t="shared" si="79"/>
        <v>ｼﾏﾀﾞ ﾕｳﾄ</v>
      </c>
      <c r="O1687" t="str">
        <f t="shared" si="80"/>
        <v>SHIMADA Yuto (05)</v>
      </c>
      <c r="P1687">
        <f>IFERROR(INDEX(リスト!$AE:$AE,MATCH($G1687,リスト!$AD:$AD,0)),"")</f>
        <v>25</v>
      </c>
      <c r="Q1687" t="str">
        <f>IFERROR(INDEX(リスト!$AH:$AH,MATCH($J1687,リスト!$AG:$AG,0)),"")</f>
        <v>JPN</v>
      </c>
      <c r="R1687" s="118" t="str">
        <f>IF($B1687="","",TEXT(RIGHT($E1687,6)*1000+COUNTIF($E$2:$E1687,$E1687),"000000000"))</f>
        <v>050729005</v>
      </c>
    </row>
    <row r="1688" spans="1:18" customFormat="1" x14ac:dyDescent="0.45">
      <c r="A1688" t="s">
        <v>631</v>
      </c>
      <c r="B1688">
        <v>1687</v>
      </c>
      <c r="C1688" t="s">
        <v>4308</v>
      </c>
      <c r="D1688" t="s">
        <v>4309</v>
      </c>
      <c r="E1688">
        <v>20060101</v>
      </c>
      <c r="F1688">
        <v>3</v>
      </c>
      <c r="G1688" t="s">
        <v>4982</v>
      </c>
      <c r="H1688" s="2" t="s">
        <v>63</v>
      </c>
      <c r="I1688" t="s">
        <v>571</v>
      </c>
      <c r="J1688" t="s">
        <v>6497</v>
      </c>
      <c r="L1688">
        <f>IFERROR(INDEX(所属情報!$E:$E,MATCH(男子登録情報!A1688,所属情報!$A:$A,0)),"")</f>
        <v>490049</v>
      </c>
      <c r="M1688" t="str">
        <f t="shared" si="78"/>
        <v>松本　有透 (3)</v>
      </c>
      <c r="N1688" t="str">
        <f t="shared" si="79"/>
        <v>ﾏﾂﾓﾄ ﾕｽﾞｷ</v>
      </c>
      <c r="O1688" t="str">
        <f t="shared" si="80"/>
        <v>MATSUMOTO Yuzuki (06)</v>
      </c>
      <c r="P1688">
        <f>IFERROR(INDEX(リスト!$AE:$AE,MATCH($G1688,リスト!$AD:$AD,0)),"")</f>
        <v>26</v>
      </c>
      <c r="Q1688" t="str">
        <f>IFERROR(INDEX(リスト!$AH:$AH,MATCH($J1688,リスト!$AG:$AG,0)),"")</f>
        <v>JPN</v>
      </c>
      <c r="R1688" s="118" t="str">
        <f>IF($B1688="","",TEXT(RIGHT($E1688,6)*1000+COUNTIF($E$2:$E1688,$E1688),"000000000"))</f>
        <v>060101003</v>
      </c>
    </row>
    <row r="1689" spans="1:18" customFormat="1" x14ac:dyDescent="0.45">
      <c r="A1689" t="s">
        <v>631</v>
      </c>
      <c r="B1689">
        <v>1688</v>
      </c>
      <c r="C1689" t="s">
        <v>4310</v>
      </c>
      <c r="D1689" t="s">
        <v>4311</v>
      </c>
      <c r="E1689">
        <v>20051031</v>
      </c>
      <c r="F1689">
        <v>3</v>
      </c>
      <c r="G1689" t="s">
        <v>4982</v>
      </c>
      <c r="H1689" s="2" t="s">
        <v>813</v>
      </c>
      <c r="I1689" t="s">
        <v>144</v>
      </c>
      <c r="J1689" t="s">
        <v>6497</v>
      </c>
      <c r="L1689">
        <f>IFERROR(INDEX(所属情報!$E:$E,MATCH(男子登録情報!A1689,所属情報!$A:$A,0)),"")</f>
        <v>490049</v>
      </c>
      <c r="M1689" t="str">
        <f t="shared" si="78"/>
        <v>狩野　悠太 (3)</v>
      </c>
      <c r="N1689" t="str">
        <f t="shared" si="79"/>
        <v>ｶﾉ ﾕｳﾀ</v>
      </c>
      <c r="O1689" t="str">
        <f t="shared" si="80"/>
        <v>KANO Yuta (05)</v>
      </c>
      <c r="P1689">
        <f>IFERROR(INDEX(リスト!$AE:$AE,MATCH($G1689,リスト!$AD:$AD,0)),"")</f>
        <v>26</v>
      </c>
      <c r="Q1689" t="str">
        <f>IFERROR(INDEX(リスト!$AH:$AH,MATCH($J1689,リスト!$AG:$AG,0)),"")</f>
        <v>JPN</v>
      </c>
      <c r="R1689" s="118" t="str">
        <f>IF($B1689="","",TEXT(RIGHT($E1689,6)*1000+COUNTIF($E$2:$E1689,$E1689),"000000000"))</f>
        <v>051031001</v>
      </c>
    </row>
    <row r="1690" spans="1:18" customFormat="1" x14ac:dyDescent="0.45">
      <c r="A1690" t="s">
        <v>631</v>
      </c>
      <c r="B1690">
        <v>1689</v>
      </c>
      <c r="C1690" t="s">
        <v>4312</v>
      </c>
      <c r="D1690" t="s">
        <v>4313</v>
      </c>
      <c r="E1690">
        <v>20050807</v>
      </c>
      <c r="F1690">
        <v>3</v>
      </c>
      <c r="G1690" t="s">
        <v>4982</v>
      </c>
      <c r="H1690" s="2" t="s">
        <v>4887</v>
      </c>
      <c r="I1690" t="s">
        <v>4888</v>
      </c>
      <c r="J1690" t="s">
        <v>6497</v>
      </c>
      <c r="L1690">
        <f>IFERROR(INDEX(所属情報!$E:$E,MATCH(男子登録情報!A1690,所属情報!$A:$A,0)),"")</f>
        <v>490049</v>
      </c>
      <c r="M1690" t="str">
        <f t="shared" si="78"/>
        <v>大平　夏野人 (3)</v>
      </c>
      <c r="N1690" t="str">
        <f t="shared" si="79"/>
        <v>ｵｵﾋﾗ ｶﾔﾄ</v>
      </c>
      <c r="O1690" t="str">
        <f t="shared" si="80"/>
        <v>OHIRA Kayato (05)</v>
      </c>
      <c r="P1690">
        <f>IFERROR(INDEX(リスト!$AE:$AE,MATCH($G1690,リスト!$AD:$AD,0)),"")</f>
        <v>26</v>
      </c>
      <c r="Q1690" t="str">
        <f>IFERROR(INDEX(リスト!$AH:$AH,MATCH($J1690,リスト!$AG:$AG,0)),"")</f>
        <v>JPN</v>
      </c>
      <c r="R1690" s="118" t="str">
        <f>IF($B1690="","",TEXT(RIGHT($E1690,6)*1000+COUNTIF($E$2:$E1690,$E1690),"000000000"))</f>
        <v>050807001</v>
      </c>
    </row>
    <row r="1691" spans="1:18" customFormat="1" x14ac:dyDescent="0.45">
      <c r="A1691" t="s">
        <v>631</v>
      </c>
      <c r="B1691">
        <v>1690</v>
      </c>
      <c r="C1691" t="s">
        <v>4314</v>
      </c>
      <c r="D1691" t="s">
        <v>4315</v>
      </c>
      <c r="E1691">
        <v>20050709</v>
      </c>
      <c r="F1691">
        <v>3</v>
      </c>
      <c r="G1691" t="s">
        <v>4982</v>
      </c>
      <c r="H1691" s="2" t="s">
        <v>25</v>
      </c>
      <c r="I1691" t="s">
        <v>36</v>
      </c>
      <c r="J1691" t="s">
        <v>6497</v>
      </c>
      <c r="L1691">
        <f>IFERROR(INDEX(所属情報!$E:$E,MATCH(男子登録情報!A1691,所属情報!$A:$A,0)),"")</f>
        <v>490049</v>
      </c>
      <c r="M1691" t="str">
        <f t="shared" si="78"/>
        <v>清水　陽生 (3)</v>
      </c>
      <c r="N1691" t="str">
        <f t="shared" si="79"/>
        <v>ｼﾐｽﾞ ﾊﾙｷ</v>
      </c>
      <c r="O1691" t="str">
        <f t="shared" si="80"/>
        <v>SHIMIZU Haruki (05)</v>
      </c>
      <c r="P1691">
        <f>IFERROR(INDEX(リスト!$AE:$AE,MATCH($G1691,リスト!$AD:$AD,0)),"")</f>
        <v>26</v>
      </c>
      <c r="Q1691" t="str">
        <f>IFERROR(INDEX(リスト!$AH:$AH,MATCH($J1691,リスト!$AG:$AG,0)),"")</f>
        <v>JPN</v>
      </c>
      <c r="R1691" s="118" t="str">
        <f>IF($B1691="","",TEXT(RIGHT($E1691,6)*1000+COUNTIF($E$2:$E1691,$E1691),"000000000"))</f>
        <v>050709002</v>
      </c>
    </row>
    <row r="1692" spans="1:18" customFormat="1" x14ac:dyDescent="0.45">
      <c r="A1692" t="s">
        <v>631</v>
      </c>
      <c r="B1692">
        <v>1691</v>
      </c>
      <c r="C1692" t="s">
        <v>6073</v>
      </c>
      <c r="D1692" t="s">
        <v>4316</v>
      </c>
      <c r="E1692">
        <v>20070118</v>
      </c>
      <c r="F1692">
        <v>2</v>
      </c>
      <c r="G1692" t="s">
        <v>5199</v>
      </c>
      <c r="H1692" s="2" t="s">
        <v>89</v>
      </c>
      <c r="I1692" t="s">
        <v>3061</v>
      </c>
      <c r="J1692" t="s">
        <v>6497</v>
      </c>
      <c r="L1692">
        <f>IFERROR(INDEX(所属情報!$E:$E,MATCH(男子登録情報!A1692,所属情報!$A:$A,0)),"")</f>
        <v>490049</v>
      </c>
      <c r="M1692" t="str">
        <f t="shared" si="78"/>
        <v>濵田　碧海 (2)</v>
      </c>
      <c r="N1692" t="str">
        <f t="shared" si="79"/>
        <v>ﾊﾏﾀﾞ ｱｵｲ</v>
      </c>
      <c r="O1692" t="str">
        <f t="shared" si="80"/>
        <v>HAMADA Aoi (07)</v>
      </c>
      <c r="P1692">
        <f>IFERROR(INDEX(リスト!$AE:$AE,MATCH($G1692,リスト!$AD:$AD,0)),"")</f>
        <v>39</v>
      </c>
      <c r="Q1692" t="str">
        <f>IFERROR(INDEX(リスト!$AH:$AH,MATCH($J1692,リスト!$AG:$AG,0)),"")</f>
        <v>JPN</v>
      </c>
      <c r="R1692" s="118" t="str">
        <f>IF($B1692="","",TEXT(RIGHT($E1692,6)*1000+COUNTIF($E$2:$E1692,$E1692),"000000000"))</f>
        <v>070118005</v>
      </c>
    </row>
    <row r="1693" spans="1:18" customFormat="1" x14ac:dyDescent="0.45">
      <c r="A1693" t="s">
        <v>631</v>
      </c>
      <c r="B1693">
        <v>1692</v>
      </c>
      <c r="C1693" t="s">
        <v>6074</v>
      </c>
      <c r="D1693" t="s">
        <v>6075</v>
      </c>
      <c r="E1693">
        <v>20060620</v>
      </c>
      <c r="F1693">
        <v>2</v>
      </c>
      <c r="G1693" t="s">
        <v>4982</v>
      </c>
      <c r="H1693" s="2" t="s">
        <v>7229</v>
      </c>
      <c r="I1693" t="s">
        <v>509</v>
      </c>
      <c r="J1693" t="s">
        <v>6497</v>
      </c>
      <c r="L1693">
        <f>IFERROR(INDEX(所属情報!$E:$E,MATCH(男子登録情報!A1693,所属情報!$A:$A,0)),"")</f>
        <v>490049</v>
      </c>
      <c r="M1693" t="str">
        <f t="shared" si="78"/>
        <v>井本　蒼一朗 (2)</v>
      </c>
      <c r="N1693" t="str">
        <f t="shared" si="79"/>
        <v>ｲﾉﾓﾄ ｿｳｲﾁﾛｳ</v>
      </c>
      <c r="O1693" t="str">
        <f t="shared" si="80"/>
        <v>INOMOTO Soichiro (06)</v>
      </c>
      <c r="P1693">
        <f>IFERROR(INDEX(リスト!$AE:$AE,MATCH($G1693,リスト!$AD:$AD,0)),"")</f>
        <v>26</v>
      </c>
      <c r="Q1693" t="str">
        <f>IFERROR(INDEX(リスト!$AH:$AH,MATCH($J1693,リスト!$AG:$AG,0)),"")</f>
        <v>JPN</v>
      </c>
      <c r="R1693" s="118" t="str">
        <f>IF($B1693="","",TEXT(RIGHT($E1693,6)*1000+COUNTIF($E$2:$E1693,$E1693),"000000000"))</f>
        <v>060620003</v>
      </c>
    </row>
    <row r="1694" spans="1:18" customFormat="1" x14ac:dyDescent="0.45">
      <c r="A1694" t="s">
        <v>631</v>
      </c>
      <c r="B1694">
        <v>1693</v>
      </c>
      <c r="C1694" t="s">
        <v>6076</v>
      </c>
      <c r="D1694" t="s">
        <v>6077</v>
      </c>
      <c r="E1694">
        <v>20060717</v>
      </c>
      <c r="F1694">
        <v>2</v>
      </c>
      <c r="G1694" t="s">
        <v>4977</v>
      </c>
      <c r="H1694" s="2" t="s">
        <v>7230</v>
      </c>
      <c r="I1694" t="s">
        <v>3061</v>
      </c>
      <c r="J1694" t="s">
        <v>6497</v>
      </c>
      <c r="L1694">
        <f>IFERROR(INDEX(所属情報!$E:$E,MATCH(男子登録情報!A1694,所属情報!$A:$A,0)),"")</f>
        <v>490049</v>
      </c>
      <c r="M1694" t="str">
        <f t="shared" si="78"/>
        <v>前原　青依 (2)</v>
      </c>
      <c r="N1694" t="str">
        <f t="shared" si="79"/>
        <v>ﾏｴﾊﾗ ｱｵｲ</v>
      </c>
      <c r="O1694" t="str">
        <f t="shared" si="80"/>
        <v>MAEHARA Aoi (06)</v>
      </c>
      <c r="P1694">
        <f>IFERROR(INDEX(リスト!$AE:$AE,MATCH($G1694,リスト!$AD:$AD,0)),"")</f>
        <v>34</v>
      </c>
      <c r="Q1694" t="str">
        <f>IFERROR(INDEX(リスト!$AH:$AH,MATCH($J1694,リスト!$AG:$AG,0)),"")</f>
        <v>JPN</v>
      </c>
      <c r="R1694" s="118" t="str">
        <f>IF($B1694="","",TEXT(RIGHT($E1694,6)*1000+COUNTIF($E$2:$E1694,$E1694),"000000000"))</f>
        <v>060717003</v>
      </c>
    </row>
    <row r="1695" spans="1:18" customFormat="1" x14ac:dyDescent="0.45">
      <c r="A1695" t="s">
        <v>631</v>
      </c>
      <c r="B1695">
        <v>1694</v>
      </c>
      <c r="C1695" t="s">
        <v>6078</v>
      </c>
      <c r="D1695" t="s">
        <v>6079</v>
      </c>
      <c r="E1695">
        <v>20060713</v>
      </c>
      <c r="F1695">
        <v>2</v>
      </c>
      <c r="G1695" t="s">
        <v>4982</v>
      </c>
      <c r="H1695" s="2" t="s">
        <v>102</v>
      </c>
      <c r="I1695" t="s">
        <v>6958</v>
      </c>
      <c r="J1695" t="s">
        <v>6497</v>
      </c>
      <c r="L1695">
        <f>IFERROR(INDEX(所属情報!$E:$E,MATCH(男子登録情報!A1695,所属情報!$A:$A,0)),"")</f>
        <v>490049</v>
      </c>
      <c r="M1695" t="str">
        <f t="shared" si="78"/>
        <v>中村　朔大郎 (2)</v>
      </c>
      <c r="N1695" t="str">
        <f t="shared" si="79"/>
        <v>ﾅｶﾑﾗ ｻｸﾀﾛｳ</v>
      </c>
      <c r="O1695" t="str">
        <f t="shared" si="80"/>
        <v>NAKAMURA Sakutaro (06)</v>
      </c>
      <c r="P1695">
        <f>IFERROR(INDEX(リスト!$AE:$AE,MATCH($G1695,リスト!$AD:$AD,0)),"")</f>
        <v>26</v>
      </c>
      <c r="Q1695" t="str">
        <f>IFERROR(INDEX(リスト!$AH:$AH,MATCH($J1695,リスト!$AG:$AG,0)),"")</f>
        <v>JPN</v>
      </c>
      <c r="R1695" s="118" t="str">
        <f>IF($B1695="","",TEXT(RIGHT($E1695,6)*1000+COUNTIF($E$2:$E1695,$E1695),"000000000"))</f>
        <v>060713004</v>
      </c>
    </row>
    <row r="1696" spans="1:18" customFormat="1" x14ac:dyDescent="0.45">
      <c r="A1696" t="s">
        <v>631</v>
      </c>
      <c r="B1696">
        <v>1695</v>
      </c>
      <c r="C1696" t="s">
        <v>6080</v>
      </c>
      <c r="D1696" t="s">
        <v>6081</v>
      </c>
      <c r="E1696">
        <v>20060516</v>
      </c>
      <c r="F1696">
        <v>2</v>
      </c>
      <c r="G1696" t="s">
        <v>4976</v>
      </c>
      <c r="H1696" s="2" t="s">
        <v>7231</v>
      </c>
      <c r="I1696" t="s">
        <v>4684</v>
      </c>
      <c r="J1696" t="s">
        <v>6497</v>
      </c>
      <c r="L1696">
        <f>IFERROR(INDEX(所属情報!$E:$E,MATCH(男子登録情報!A1696,所属情報!$A:$A,0)),"")</f>
        <v>490049</v>
      </c>
      <c r="M1696" t="str">
        <f t="shared" si="78"/>
        <v>浦邊　斗希 (2)</v>
      </c>
      <c r="N1696" t="str">
        <f t="shared" si="79"/>
        <v>ｳﾗﾍﾞ ﾄｷ</v>
      </c>
      <c r="O1696" t="str">
        <f t="shared" si="80"/>
        <v>URABE Toki (06)</v>
      </c>
      <c r="P1696">
        <f>IFERROR(INDEX(リスト!$AE:$AE,MATCH($G1696,リスト!$AD:$AD,0)),"")</f>
        <v>27</v>
      </c>
      <c r="Q1696" t="str">
        <f>IFERROR(INDEX(リスト!$AH:$AH,MATCH($J1696,リスト!$AG:$AG,0)),"")</f>
        <v>JPN</v>
      </c>
      <c r="R1696" s="118" t="str">
        <f>IF($B1696="","",TEXT(RIGHT($E1696,6)*1000+COUNTIF($E$2:$E1696,$E1696),"000000000"))</f>
        <v>060516003</v>
      </c>
    </row>
    <row r="1697" spans="1:18" customFormat="1" x14ac:dyDescent="0.45">
      <c r="A1697" t="s">
        <v>631</v>
      </c>
      <c r="B1697">
        <v>1696</v>
      </c>
      <c r="C1697" t="s">
        <v>6082</v>
      </c>
      <c r="D1697" t="s">
        <v>6083</v>
      </c>
      <c r="E1697">
        <v>20061017</v>
      </c>
      <c r="F1697">
        <v>2</v>
      </c>
      <c r="G1697" t="s">
        <v>4976</v>
      </c>
      <c r="H1697" s="2" t="s">
        <v>4908</v>
      </c>
      <c r="I1697" t="s">
        <v>7232</v>
      </c>
      <c r="J1697" t="s">
        <v>6497</v>
      </c>
      <c r="L1697">
        <f>IFERROR(INDEX(所属情報!$E:$E,MATCH(男子登録情報!A1697,所属情報!$A:$A,0)),"")</f>
        <v>490049</v>
      </c>
      <c r="M1697" t="str">
        <f t="shared" si="78"/>
        <v>寺西　瑛生 (2)</v>
      </c>
      <c r="N1697" t="str">
        <f t="shared" si="79"/>
        <v>ﾃﾗﾆｼ ｴｲｾｲ</v>
      </c>
      <c r="O1697" t="str">
        <f t="shared" si="80"/>
        <v>TERANISHI Eisei (06)</v>
      </c>
      <c r="P1697">
        <f>IFERROR(INDEX(リスト!$AE:$AE,MATCH($G1697,リスト!$AD:$AD,0)),"")</f>
        <v>27</v>
      </c>
      <c r="Q1697" t="str">
        <f>IFERROR(INDEX(リスト!$AH:$AH,MATCH($J1697,リスト!$AG:$AG,0)),"")</f>
        <v>JPN</v>
      </c>
      <c r="R1697" s="118" t="str">
        <f>IF($B1697="","",TEXT(RIGHT($E1697,6)*1000+COUNTIF($E$2:$E1697,$E1697),"000000000"))</f>
        <v>061017005</v>
      </c>
    </row>
    <row r="1698" spans="1:18" customFormat="1" x14ac:dyDescent="0.45">
      <c r="A1698" t="s">
        <v>631</v>
      </c>
      <c r="B1698">
        <v>1697</v>
      </c>
      <c r="C1698" t="s">
        <v>6084</v>
      </c>
      <c r="D1698" t="s">
        <v>6085</v>
      </c>
      <c r="E1698">
        <v>20060511</v>
      </c>
      <c r="F1698">
        <v>2</v>
      </c>
      <c r="G1698" t="s">
        <v>5099</v>
      </c>
      <c r="H1698" s="2" t="s">
        <v>7233</v>
      </c>
      <c r="I1698" t="s">
        <v>459</v>
      </c>
      <c r="J1698" t="s">
        <v>6497</v>
      </c>
      <c r="L1698">
        <f>IFERROR(INDEX(所属情報!$E:$E,MATCH(男子登録情報!A1698,所属情報!$A:$A,0)),"")</f>
        <v>490049</v>
      </c>
      <c r="M1698" t="str">
        <f t="shared" si="78"/>
        <v>曽根　広夢 (2)</v>
      </c>
      <c r="N1698" t="str">
        <f t="shared" si="79"/>
        <v>ｿﾈ ﾋﾛﾑ</v>
      </c>
      <c r="O1698" t="str">
        <f t="shared" si="80"/>
        <v>SONE Hiromu (06)</v>
      </c>
      <c r="P1698">
        <f>IFERROR(INDEX(リスト!$AE:$AE,MATCH($G1698,リスト!$AD:$AD,0)),"")</f>
        <v>21</v>
      </c>
      <c r="Q1698" t="str">
        <f>IFERROR(INDEX(リスト!$AH:$AH,MATCH($J1698,リスト!$AG:$AG,0)),"")</f>
        <v>JPN</v>
      </c>
      <c r="R1698" s="118" t="str">
        <f>IF($B1698="","",TEXT(RIGHT($E1698,6)*1000+COUNTIF($E$2:$E1698,$E1698),"000000000"))</f>
        <v>060511002</v>
      </c>
    </row>
    <row r="1699" spans="1:18" customFormat="1" x14ac:dyDescent="0.45">
      <c r="A1699" t="s">
        <v>631</v>
      </c>
      <c r="B1699">
        <v>1698</v>
      </c>
      <c r="C1699" t="s">
        <v>6086</v>
      </c>
      <c r="D1699" t="s">
        <v>6087</v>
      </c>
      <c r="E1699">
        <v>20071122</v>
      </c>
      <c r="F1699">
        <v>1</v>
      </c>
      <c r="G1699" t="s">
        <v>4975</v>
      </c>
      <c r="H1699" s="2" t="s">
        <v>7079</v>
      </c>
      <c r="I1699" t="s">
        <v>505</v>
      </c>
      <c r="J1699" t="s">
        <v>6497</v>
      </c>
      <c r="L1699">
        <f>IFERROR(INDEX(所属情報!$E:$E,MATCH(男子登録情報!A1699,所属情報!$A:$A,0)),"")</f>
        <v>490049</v>
      </c>
      <c r="M1699" t="str">
        <f t="shared" si="78"/>
        <v>河内　岳 (1)</v>
      </c>
      <c r="N1699" t="str">
        <f t="shared" si="79"/>
        <v>ｶﾜｳﾁ ｶﾞｸ</v>
      </c>
      <c r="O1699" t="str">
        <f t="shared" si="80"/>
        <v>KAWAUCHI Gaku (07)</v>
      </c>
      <c r="P1699">
        <f>IFERROR(INDEX(リスト!$AE:$AE,MATCH($G1699,リスト!$AD:$AD,0)),"")</f>
        <v>28</v>
      </c>
      <c r="Q1699" t="str">
        <f>IFERROR(INDEX(リスト!$AH:$AH,MATCH($J1699,リスト!$AG:$AG,0)),"")</f>
        <v>JPN</v>
      </c>
      <c r="R1699" s="118" t="str">
        <f>IF($B1699="","",TEXT(RIGHT($E1699,6)*1000+COUNTIF($E$2:$E1699,$E1699),"000000000"))</f>
        <v>071122001</v>
      </c>
    </row>
    <row r="1700" spans="1:18" customFormat="1" x14ac:dyDescent="0.45">
      <c r="A1700" t="s">
        <v>607</v>
      </c>
      <c r="B1700">
        <v>1699</v>
      </c>
      <c r="C1700" t="s">
        <v>1900</v>
      </c>
      <c r="D1700" t="s">
        <v>1901</v>
      </c>
      <c r="E1700">
        <v>20041121</v>
      </c>
      <c r="F1700">
        <v>4</v>
      </c>
      <c r="G1700" t="s">
        <v>4975</v>
      </c>
      <c r="H1700" s="2" t="s">
        <v>124</v>
      </c>
      <c r="I1700" t="s">
        <v>114</v>
      </c>
      <c r="J1700" t="s">
        <v>6497</v>
      </c>
      <c r="L1700">
        <f>IFERROR(INDEX(所属情報!$E:$E,MATCH(男子登録情報!A1700,所属情報!$A:$A,0)),"")</f>
        <v>492209</v>
      </c>
      <c r="M1700" t="str">
        <f t="shared" si="78"/>
        <v>林　奏 (4)</v>
      </c>
      <c r="N1700" t="str">
        <f t="shared" si="79"/>
        <v>ﾊﾔｼ ｿｳ</v>
      </c>
      <c r="O1700" t="str">
        <f t="shared" si="80"/>
        <v>HAYASHI So (04)</v>
      </c>
      <c r="P1700">
        <f>IFERROR(INDEX(リスト!$AE:$AE,MATCH($G1700,リスト!$AD:$AD,0)),"")</f>
        <v>28</v>
      </c>
      <c r="Q1700" t="str">
        <f>IFERROR(INDEX(リスト!$AH:$AH,MATCH($J1700,リスト!$AG:$AG,0)),"")</f>
        <v>JPN</v>
      </c>
      <c r="R1700" s="118" t="str">
        <f>IF($B1700="","",TEXT(RIGHT($E1700,6)*1000+COUNTIF($E$2:$E1700,$E1700),"000000000"))</f>
        <v>041121002</v>
      </c>
    </row>
    <row r="1701" spans="1:18" customFormat="1" x14ac:dyDescent="0.45">
      <c r="A1701" t="s">
        <v>607</v>
      </c>
      <c r="B1701">
        <v>1700</v>
      </c>
      <c r="C1701" t="s">
        <v>1902</v>
      </c>
      <c r="D1701" t="s">
        <v>1903</v>
      </c>
      <c r="E1701">
        <v>20040919</v>
      </c>
      <c r="F1701">
        <v>4</v>
      </c>
      <c r="G1701" t="s">
        <v>4989</v>
      </c>
      <c r="H1701" s="2" t="s">
        <v>1904</v>
      </c>
      <c r="I1701" t="s">
        <v>171</v>
      </c>
      <c r="J1701" t="s">
        <v>6497</v>
      </c>
      <c r="L1701">
        <f>IFERROR(INDEX(所属情報!$E:$E,MATCH(男子登録情報!A1701,所属情報!$A:$A,0)),"")</f>
        <v>492209</v>
      </c>
      <c r="M1701" t="str">
        <f t="shared" si="78"/>
        <v>三塩　雄斗 (4)</v>
      </c>
      <c r="N1701" t="str">
        <f t="shared" si="79"/>
        <v>ﾐｼｵ ﾕｳﾄ</v>
      </c>
      <c r="O1701" t="str">
        <f t="shared" si="80"/>
        <v>MISHIO Yuto (04)</v>
      </c>
      <c r="P1701">
        <f>IFERROR(INDEX(リスト!$AE:$AE,MATCH($G1701,リスト!$AD:$AD,0)),"")</f>
        <v>25</v>
      </c>
      <c r="Q1701" t="str">
        <f>IFERROR(INDEX(リスト!$AH:$AH,MATCH($J1701,リスト!$AG:$AG,0)),"")</f>
        <v>JPN</v>
      </c>
      <c r="R1701" s="118" t="str">
        <f>IF($B1701="","",TEXT(RIGHT($E1701,6)*1000+COUNTIF($E$2:$E1701,$E1701),"000000000"))</f>
        <v>040919002</v>
      </c>
    </row>
    <row r="1702" spans="1:18" customFormat="1" x14ac:dyDescent="0.45">
      <c r="A1702" t="s">
        <v>607</v>
      </c>
      <c r="B1702">
        <v>1701</v>
      </c>
      <c r="C1702" t="s">
        <v>1905</v>
      </c>
      <c r="D1702" t="s">
        <v>1906</v>
      </c>
      <c r="E1702">
        <v>20040406</v>
      </c>
      <c r="F1702">
        <v>4</v>
      </c>
      <c r="G1702" t="s">
        <v>4975</v>
      </c>
      <c r="H1702" s="2" t="s">
        <v>818</v>
      </c>
      <c r="I1702" t="s">
        <v>252</v>
      </c>
      <c r="J1702" t="s">
        <v>6497</v>
      </c>
      <c r="L1702">
        <f>IFERROR(INDEX(所属情報!$E:$E,MATCH(男子登録情報!A1702,所属情報!$A:$A,0)),"")</f>
        <v>492209</v>
      </c>
      <c r="M1702" t="str">
        <f t="shared" si="78"/>
        <v>福井　蓮 (4)</v>
      </c>
      <c r="N1702" t="str">
        <f t="shared" si="79"/>
        <v>ﾌｸｲ ﾚﾝ</v>
      </c>
      <c r="O1702" t="str">
        <f t="shared" si="80"/>
        <v>FUKUI Ren (04)</v>
      </c>
      <c r="P1702">
        <f>IFERROR(INDEX(リスト!$AE:$AE,MATCH($G1702,リスト!$AD:$AD,0)),"")</f>
        <v>28</v>
      </c>
      <c r="Q1702" t="str">
        <f>IFERROR(INDEX(リスト!$AH:$AH,MATCH($J1702,リスト!$AG:$AG,0)),"")</f>
        <v>JPN</v>
      </c>
      <c r="R1702" s="118" t="str">
        <f>IF($B1702="","",TEXT(RIGHT($E1702,6)*1000+COUNTIF($E$2:$E1702,$E1702),"000000000"))</f>
        <v>040406004</v>
      </c>
    </row>
    <row r="1703" spans="1:18" customFormat="1" x14ac:dyDescent="0.45">
      <c r="A1703" t="s">
        <v>607</v>
      </c>
      <c r="B1703">
        <v>1702</v>
      </c>
      <c r="C1703" t="s">
        <v>1907</v>
      </c>
      <c r="D1703" t="s">
        <v>1908</v>
      </c>
      <c r="E1703">
        <v>20050203</v>
      </c>
      <c r="F1703">
        <v>4</v>
      </c>
      <c r="G1703" t="s">
        <v>4978</v>
      </c>
      <c r="H1703" s="2" t="s">
        <v>3072</v>
      </c>
      <c r="I1703" t="s">
        <v>431</v>
      </c>
      <c r="J1703" t="s">
        <v>6497</v>
      </c>
      <c r="L1703">
        <f>IFERROR(INDEX(所属情報!$E:$E,MATCH(男子登録情報!A1703,所属情報!$A:$A,0)),"")</f>
        <v>492209</v>
      </c>
      <c r="M1703" t="str">
        <f t="shared" si="78"/>
        <v>堂野前　玲乙 (4)</v>
      </c>
      <c r="N1703" t="str">
        <f t="shared" si="79"/>
        <v>ﾄﾞｳﾉﾏｴ ﾚｵ</v>
      </c>
      <c r="O1703" t="str">
        <f t="shared" si="80"/>
        <v>DONOMAE Reo (05)</v>
      </c>
      <c r="P1703">
        <f>IFERROR(INDEX(リスト!$AE:$AE,MATCH($G1703,リスト!$AD:$AD,0)),"")</f>
        <v>30</v>
      </c>
      <c r="Q1703" t="str">
        <f>IFERROR(INDEX(リスト!$AH:$AH,MATCH($J1703,リスト!$AG:$AG,0)),"")</f>
        <v>JPN</v>
      </c>
      <c r="R1703" s="118" t="str">
        <f>IF($B1703="","",TEXT(RIGHT($E1703,6)*1000+COUNTIF($E$2:$E1703,$E1703),"000000000"))</f>
        <v>050203002</v>
      </c>
    </row>
    <row r="1704" spans="1:18" customFormat="1" x14ac:dyDescent="0.45">
      <c r="A1704" t="s">
        <v>607</v>
      </c>
      <c r="B1704">
        <v>1703</v>
      </c>
      <c r="C1704" t="s">
        <v>1909</v>
      </c>
      <c r="D1704" t="s">
        <v>1910</v>
      </c>
      <c r="E1704">
        <v>20041010</v>
      </c>
      <c r="F1704">
        <v>4</v>
      </c>
      <c r="G1704" t="s">
        <v>4982</v>
      </c>
      <c r="H1704" s="2" t="s">
        <v>52</v>
      </c>
      <c r="I1704" t="s">
        <v>1911</v>
      </c>
      <c r="J1704" t="s">
        <v>6497</v>
      </c>
      <c r="L1704">
        <f>IFERROR(INDEX(所属情報!$E:$E,MATCH(男子登録情報!A1704,所属情報!$A:$A,0)),"")</f>
        <v>492209</v>
      </c>
      <c r="M1704" t="str">
        <f t="shared" si="78"/>
        <v>伊藤　輝崇 (4)</v>
      </c>
      <c r="N1704" t="str">
        <f t="shared" si="79"/>
        <v>ｲﾄｳ ﾃﾙﾀｶ</v>
      </c>
      <c r="O1704" t="str">
        <f t="shared" si="80"/>
        <v>ITO Terutaka (04)</v>
      </c>
      <c r="P1704">
        <f>IFERROR(INDEX(リスト!$AE:$AE,MATCH($G1704,リスト!$AD:$AD,0)),"")</f>
        <v>26</v>
      </c>
      <c r="Q1704" t="str">
        <f>IFERROR(INDEX(リスト!$AH:$AH,MATCH($J1704,リスト!$AG:$AG,0)),"")</f>
        <v>JPN</v>
      </c>
      <c r="R1704" s="118" t="str">
        <f>IF($B1704="","",TEXT(RIGHT($E1704,6)*1000+COUNTIF($E$2:$E1704,$E1704),"000000000"))</f>
        <v>041010001</v>
      </c>
    </row>
    <row r="1705" spans="1:18" customFormat="1" x14ac:dyDescent="0.45">
      <c r="A1705" t="s">
        <v>607</v>
      </c>
      <c r="B1705">
        <v>1704</v>
      </c>
      <c r="C1705" t="s">
        <v>1912</v>
      </c>
      <c r="D1705" t="s">
        <v>1913</v>
      </c>
      <c r="E1705">
        <v>20041129</v>
      </c>
      <c r="F1705">
        <v>4</v>
      </c>
      <c r="G1705" t="s">
        <v>4984</v>
      </c>
      <c r="H1705" s="2" t="s">
        <v>159</v>
      </c>
      <c r="I1705" t="s">
        <v>332</v>
      </c>
      <c r="J1705" t="s">
        <v>6497</v>
      </c>
      <c r="L1705">
        <f>IFERROR(INDEX(所属情報!$E:$E,MATCH(男子登録情報!A1705,所属情報!$A:$A,0)),"")</f>
        <v>492209</v>
      </c>
      <c r="M1705" t="str">
        <f t="shared" si="78"/>
        <v>山下　航海 (4)</v>
      </c>
      <c r="N1705" t="str">
        <f t="shared" si="79"/>
        <v>ﾔﾏｼﾀ ﾜﾀﾙ</v>
      </c>
      <c r="O1705" t="str">
        <f t="shared" si="80"/>
        <v>YAMASHITA Wataru (04)</v>
      </c>
      <c r="P1705">
        <f>IFERROR(INDEX(リスト!$AE:$AE,MATCH($G1705,リスト!$AD:$AD,0)),"")</f>
        <v>49</v>
      </c>
      <c r="Q1705" t="str">
        <f>IFERROR(INDEX(リスト!$AH:$AH,MATCH($J1705,リスト!$AG:$AG,0)),"")</f>
        <v>JPN</v>
      </c>
      <c r="R1705" s="118" t="str">
        <f>IF($B1705="","",TEXT(RIGHT($E1705,6)*1000+COUNTIF($E$2:$E1705,$E1705),"000000000"))</f>
        <v>041129003</v>
      </c>
    </row>
    <row r="1706" spans="1:18" customFormat="1" x14ac:dyDescent="0.45">
      <c r="A1706" t="s">
        <v>607</v>
      </c>
      <c r="B1706">
        <v>1705</v>
      </c>
      <c r="C1706" t="s">
        <v>1914</v>
      </c>
      <c r="D1706" t="s">
        <v>1915</v>
      </c>
      <c r="E1706">
        <v>20040707</v>
      </c>
      <c r="F1706">
        <v>4</v>
      </c>
      <c r="G1706" t="s">
        <v>4975</v>
      </c>
      <c r="H1706" s="2" t="s">
        <v>26</v>
      </c>
      <c r="I1706" t="s">
        <v>169</v>
      </c>
      <c r="J1706" t="s">
        <v>6497</v>
      </c>
      <c r="L1706">
        <f>IFERROR(INDEX(所属情報!$E:$E,MATCH(男子登録情報!A1706,所属情報!$A:$A,0)),"")</f>
        <v>492209</v>
      </c>
      <c r="M1706" t="str">
        <f t="shared" si="78"/>
        <v>藤本　琉世 (4)</v>
      </c>
      <c r="N1706" t="str">
        <f t="shared" si="79"/>
        <v>ﾌｼﾞﾓﾄ ﾘｭｳｾｲ</v>
      </c>
      <c r="O1706" t="str">
        <f t="shared" si="80"/>
        <v>FUJIMOTO Ryusei (04)</v>
      </c>
      <c r="P1706">
        <f>IFERROR(INDEX(リスト!$AE:$AE,MATCH($G1706,リスト!$AD:$AD,0)),"")</f>
        <v>28</v>
      </c>
      <c r="Q1706" t="str">
        <f>IFERROR(INDEX(リスト!$AH:$AH,MATCH($J1706,リスト!$AG:$AG,0)),"")</f>
        <v>JPN</v>
      </c>
      <c r="R1706" s="118" t="str">
        <f>IF($B1706="","",TEXT(RIGHT($E1706,6)*1000+COUNTIF($E$2:$E1706,$E1706),"000000000"))</f>
        <v>040707001</v>
      </c>
    </row>
    <row r="1707" spans="1:18" customFormat="1" x14ac:dyDescent="0.45">
      <c r="A1707" t="s">
        <v>607</v>
      </c>
      <c r="B1707">
        <v>1706</v>
      </c>
      <c r="C1707" t="s">
        <v>2731</v>
      </c>
      <c r="D1707" t="s">
        <v>2732</v>
      </c>
      <c r="E1707">
        <v>20050117</v>
      </c>
      <c r="F1707">
        <v>4</v>
      </c>
      <c r="G1707" t="s">
        <v>4976</v>
      </c>
      <c r="H1707" s="2" t="s">
        <v>341</v>
      </c>
      <c r="I1707" t="s">
        <v>209</v>
      </c>
      <c r="J1707" t="s">
        <v>6497</v>
      </c>
      <c r="L1707">
        <f>IFERROR(INDEX(所属情報!$E:$E,MATCH(男子登録情報!A1707,所属情報!$A:$A,0)),"")</f>
        <v>492209</v>
      </c>
      <c r="M1707" t="str">
        <f t="shared" si="78"/>
        <v>青木　誠太朗 (4)</v>
      </c>
      <c r="N1707" t="str">
        <f t="shared" si="79"/>
        <v>ｱｵｷ ｾｲﾀﾛｳ</v>
      </c>
      <c r="O1707" t="str">
        <f t="shared" si="80"/>
        <v>AOKI Seitaro (05)</v>
      </c>
      <c r="P1707">
        <f>IFERROR(INDEX(リスト!$AE:$AE,MATCH($G1707,リスト!$AD:$AD,0)),"")</f>
        <v>27</v>
      </c>
      <c r="Q1707" t="str">
        <f>IFERROR(INDEX(リスト!$AH:$AH,MATCH($J1707,リスト!$AG:$AG,0)),"")</f>
        <v>JPN</v>
      </c>
      <c r="R1707" s="118" t="str">
        <f>IF($B1707="","",TEXT(RIGHT($E1707,6)*1000+COUNTIF($E$2:$E1707,$E1707),"000000000"))</f>
        <v>050117002</v>
      </c>
    </row>
    <row r="1708" spans="1:18" customFormat="1" x14ac:dyDescent="0.45">
      <c r="A1708" t="s">
        <v>607</v>
      </c>
      <c r="B1708">
        <v>1707</v>
      </c>
      <c r="C1708" t="s">
        <v>2733</v>
      </c>
      <c r="D1708" t="s">
        <v>2734</v>
      </c>
      <c r="E1708">
        <v>20041115</v>
      </c>
      <c r="F1708">
        <v>4</v>
      </c>
      <c r="G1708" t="s">
        <v>4980</v>
      </c>
      <c r="H1708" s="2" t="s">
        <v>143</v>
      </c>
      <c r="I1708" t="s">
        <v>231</v>
      </c>
      <c r="J1708" t="s">
        <v>6497</v>
      </c>
      <c r="L1708">
        <f>IFERROR(INDEX(所属情報!$E:$E,MATCH(男子登録情報!A1708,所属情報!$A:$A,0)),"")</f>
        <v>492209</v>
      </c>
      <c r="M1708" t="str">
        <f t="shared" si="78"/>
        <v>鈴木　仁 (4)</v>
      </c>
      <c r="N1708" t="str">
        <f t="shared" si="79"/>
        <v>ｽｽﾞｷ ｼﾞﾝ</v>
      </c>
      <c r="O1708" t="str">
        <f t="shared" si="80"/>
        <v>SUZUKI Jin (04)</v>
      </c>
      <c r="P1708">
        <f>IFERROR(INDEX(リスト!$AE:$AE,MATCH($G1708,リスト!$AD:$AD,0)),"")</f>
        <v>33</v>
      </c>
      <c r="Q1708" t="str">
        <f>IFERROR(INDEX(リスト!$AH:$AH,MATCH($J1708,リスト!$AG:$AG,0)),"")</f>
        <v>JPN</v>
      </c>
      <c r="R1708" s="118" t="str">
        <f>IF($B1708="","",TEXT(RIGHT($E1708,6)*1000+COUNTIF($E$2:$E1708,$E1708),"000000000"))</f>
        <v>041115002</v>
      </c>
    </row>
    <row r="1709" spans="1:18" customFormat="1" x14ac:dyDescent="0.45">
      <c r="A1709" t="s">
        <v>607</v>
      </c>
      <c r="B1709">
        <v>1708</v>
      </c>
      <c r="C1709" t="s">
        <v>2735</v>
      </c>
      <c r="D1709" t="s">
        <v>2736</v>
      </c>
      <c r="E1709">
        <v>20050301</v>
      </c>
      <c r="F1709">
        <v>4</v>
      </c>
      <c r="G1709" t="s">
        <v>4976</v>
      </c>
      <c r="H1709" s="2" t="s">
        <v>3073</v>
      </c>
      <c r="I1709" t="s">
        <v>171</v>
      </c>
      <c r="J1709" t="s">
        <v>6497</v>
      </c>
      <c r="L1709">
        <f>IFERROR(INDEX(所属情報!$E:$E,MATCH(男子登録情報!A1709,所属情報!$A:$A,0)),"")</f>
        <v>492209</v>
      </c>
      <c r="M1709" t="str">
        <f t="shared" si="78"/>
        <v>東道　佑人 (4)</v>
      </c>
      <c r="N1709" t="str">
        <f t="shared" si="79"/>
        <v>ﾋｶﾞｼﾐﾁ ﾕｳﾄ</v>
      </c>
      <c r="O1709" t="str">
        <f t="shared" si="80"/>
        <v>HIGASHIMICHI Yuto (05)</v>
      </c>
      <c r="P1709">
        <f>IFERROR(INDEX(リスト!$AE:$AE,MATCH($G1709,リスト!$AD:$AD,0)),"")</f>
        <v>27</v>
      </c>
      <c r="Q1709" t="str">
        <f>IFERROR(INDEX(リスト!$AH:$AH,MATCH($J1709,リスト!$AG:$AG,0)),"")</f>
        <v>JPN</v>
      </c>
      <c r="R1709" s="118" t="str">
        <f>IF($B1709="","",TEXT(RIGHT($E1709,6)*1000+COUNTIF($E$2:$E1709,$E1709),"000000000"))</f>
        <v>050301002</v>
      </c>
    </row>
    <row r="1710" spans="1:18" customFormat="1" x14ac:dyDescent="0.45">
      <c r="A1710" t="s">
        <v>607</v>
      </c>
      <c r="B1710">
        <v>1709</v>
      </c>
      <c r="C1710" t="s">
        <v>2737</v>
      </c>
      <c r="D1710" t="s">
        <v>2738</v>
      </c>
      <c r="E1710">
        <v>20050318</v>
      </c>
      <c r="F1710">
        <v>4</v>
      </c>
      <c r="G1710" t="s">
        <v>4982</v>
      </c>
      <c r="H1710" s="2" t="s">
        <v>3074</v>
      </c>
      <c r="I1710" t="s">
        <v>3075</v>
      </c>
      <c r="J1710" t="s">
        <v>6497</v>
      </c>
      <c r="L1710">
        <f>IFERROR(INDEX(所属情報!$E:$E,MATCH(男子登録情報!A1710,所属情報!$A:$A,0)),"")</f>
        <v>492209</v>
      </c>
      <c r="M1710" t="str">
        <f t="shared" si="78"/>
        <v>千葉　敬純 (4)</v>
      </c>
      <c r="N1710" t="str">
        <f t="shared" si="79"/>
        <v>ﾁﾊﾞ ﾀｶｽﾐ</v>
      </c>
      <c r="O1710" t="str">
        <f t="shared" si="80"/>
        <v>CHIBA Takasumi (05)</v>
      </c>
      <c r="P1710">
        <f>IFERROR(INDEX(リスト!$AE:$AE,MATCH($G1710,リスト!$AD:$AD,0)),"")</f>
        <v>26</v>
      </c>
      <c r="Q1710" t="str">
        <f>IFERROR(INDEX(リスト!$AH:$AH,MATCH($J1710,リスト!$AG:$AG,0)),"")</f>
        <v>JPN</v>
      </c>
      <c r="R1710" s="118" t="str">
        <f>IF($B1710="","",TEXT(RIGHT($E1710,6)*1000+COUNTIF($E$2:$E1710,$E1710),"000000000"))</f>
        <v>050318001</v>
      </c>
    </row>
    <row r="1711" spans="1:18" customFormat="1" x14ac:dyDescent="0.45">
      <c r="A1711" t="s">
        <v>607</v>
      </c>
      <c r="B1711">
        <v>1710</v>
      </c>
      <c r="C1711" t="s">
        <v>2739</v>
      </c>
      <c r="D1711" t="s">
        <v>2740</v>
      </c>
      <c r="E1711">
        <v>20040617</v>
      </c>
      <c r="F1711">
        <v>4</v>
      </c>
      <c r="G1711" t="s">
        <v>4975</v>
      </c>
      <c r="H1711" s="2" t="s">
        <v>224</v>
      </c>
      <c r="I1711" t="s">
        <v>35</v>
      </c>
      <c r="J1711" t="s">
        <v>6497</v>
      </c>
      <c r="L1711">
        <f>IFERROR(INDEX(所属情報!$E:$E,MATCH(男子登録情報!A1711,所属情報!$A:$A,0)),"")</f>
        <v>492209</v>
      </c>
      <c r="M1711" t="str">
        <f t="shared" si="78"/>
        <v>井上　裕貴 (4)</v>
      </c>
      <c r="N1711" t="str">
        <f t="shared" si="79"/>
        <v>ｲﾉｳｴ ﾕｳｷ</v>
      </c>
      <c r="O1711" t="str">
        <f t="shared" si="80"/>
        <v>INOUE Yuki (04)</v>
      </c>
      <c r="P1711">
        <f>IFERROR(INDEX(リスト!$AE:$AE,MATCH($G1711,リスト!$AD:$AD,0)),"")</f>
        <v>28</v>
      </c>
      <c r="Q1711" t="str">
        <f>IFERROR(INDEX(リスト!$AH:$AH,MATCH($J1711,リスト!$AG:$AG,0)),"")</f>
        <v>JPN</v>
      </c>
      <c r="R1711" s="118" t="str">
        <f>IF($B1711="","",TEXT(RIGHT($E1711,6)*1000+COUNTIF($E$2:$E1711,$E1711),"000000000"))</f>
        <v>040617006</v>
      </c>
    </row>
    <row r="1712" spans="1:18" customFormat="1" x14ac:dyDescent="0.45">
      <c r="A1712" t="s">
        <v>607</v>
      </c>
      <c r="B1712">
        <v>1711</v>
      </c>
      <c r="C1712" t="s">
        <v>2741</v>
      </c>
      <c r="D1712" t="s">
        <v>2742</v>
      </c>
      <c r="E1712">
        <v>20050502</v>
      </c>
      <c r="F1712">
        <v>3</v>
      </c>
      <c r="G1712" t="s">
        <v>5119</v>
      </c>
      <c r="H1712" s="2" t="s">
        <v>328</v>
      </c>
      <c r="I1712" t="s">
        <v>160</v>
      </c>
      <c r="J1712" t="s">
        <v>6497</v>
      </c>
      <c r="L1712">
        <f>IFERROR(INDEX(所属情報!$E:$E,MATCH(男子登録情報!A1712,所属情報!$A:$A,0)),"")</f>
        <v>492209</v>
      </c>
      <c r="M1712" t="str">
        <f t="shared" si="78"/>
        <v>藤井　一晴 (3)</v>
      </c>
      <c r="N1712" t="str">
        <f t="shared" si="79"/>
        <v>ﾌｼﾞｲ ｲｯｾｲ</v>
      </c>
      <c r="O1712" t="str">
        <f t="shared" si="80"/>
        <v>FUJII Issei (05)</v>
      </c>
      <c r="P1712">
        <f>IFERROR(INDEX(リスト!$AE:$AE,MATCH($G1712,リスト!$AD:$AD,0)),"")</f>
        <v>38</v>
      </c>
      <c r="Q1712" t="str">
        <f>IFERROR(INDEX(リスト!$AH:$AH,MATCH($J1712,リスト!$AG:$AG,0)),"")</f>
        <v>JPN</v>
      </c>
      <c r="R1712" s="118" t="str">
        <f>IF($B1712="","",TEXT(RIGHT($E1712,6)*1000+COUNTIF($E$2:$E1712,$E1712),"000000000"))</f>
        <v>050502005</v>
      </c>
    </row>
    <row r="1713" spans="1:18" customFormat="1" x14ac:dyDescent="0.45">
      <c r="A1713" t="s">
        <v>607</v>
      </c>
      <c r="B1713">
        <v>1712</v>
      </c>
      <c r="C1713" t="s">
        <v>2743</v>
      </c>
      <c r="D1713" t="s">
        <v>2744</v>
      </c>
      <c r="E1713">
        <v>20050608</v>
      </c>
      <c r="F1713">
        <v>3</v>
      </c>
      <c r="G1713" t="s">
        <v>4975</v>
      </c>
      <c r="H1713" s="2" t="s">
        <v>3076</v>
      </c>
      <c r="I1713" t="s">
        <v>3077</v>
      </c>
      <c r="J1713" t="s">
        <v>6497</v>
      </c>
      <c r="L1713">
        <f>IFERROR(INDEX(所属情報!$E:$E,MATCH(男子登録情報!A1713,所属情報!$A:$A,0)),"")</f>
        <v>492209</v>
      </c>
      <c r="M1713" t="str">
        <f t="shared" si="78"/>
        <v>三枝　睦哉 (3)</v>
      </c>
      <c r="N1713" t="str">
        <f t="shared" si="79"/>
        <v>ｻｲｸｻ ﾁｶﾔ</v>
      </c>
      <c r="O1713" t="str">
        <f t="shared" si="80"/>
        <v>SAIKUSA Chikaya (05)</v>
      </c>
      <c r="P1713">
        <f>IFERROR(INDEX(リスト!$AE:$AE,MATCH($G1713,リスト!$AD:$AD,0)),"")</f>
        <v>28</v>
      </c>
      <c r="Q1713" t="str">
        <f>IFERROR(INDEX(リスト!$AH:$AH,MATCH($J1713,リスト!$AG:$AG,0)),"")</f>
        <v>JPN</v>
      </c>
      <c r="R1713" s="118" t="str">
        <f>IF($B1713="","",TEXT(RIGHT($E1713,6)*1000+COUNTIF($E$2:$E1713,$E1713),"000000000"))</f>
        <v>050608001</v>
      </c>
    </row>
    <row r="1714" spans="1:18" customFormat="1" x14ac:dyDescent="0.45">
      <c r="A1714" t="s">
        <v>607</v>
      </c>
      <c r="B1714">
        <v>1713</v>
      </c>
      <c r="C1714" t="s">
        <v>2745</v>
      </c>
      <c r="D1714" t="s">
        <v>2746</v>
      </c>
      <c r="E1714">
        <v>20051113</v>
      </c>
      <c r="F1714">
        <v>3</v>
      </c>
      <c r="G1714" t="s">
        <v>4975</v>
      </c>
      <c r="H1714" s="2" t="s">
        <v>736</v>
      </c>
      <c r="I1714" t="s">
        <v>78</v>
      </c>
      <c r="J1714" t="s">
        <v>6497</v>
      </c>
      <c r="L1714">
        <f>IFERROR(INDEX(所属情報!$E:$E,MATCH(男子登録情報!A1714,所属情報!$A:$A,0)),"")</f>
        <v>492209</v>
      </c>
      <c r="M1714" t="str">
        <f t="shared" si="78"/>
        <v>古野　太一 (3)</v>
      </c>
      <c r="N1714" t="str">
        <f t="shared" si="79"/>
        <v>ﾌﾙﾉ ﾀｲﾁ</v>
      </c>
      <c r="O1714" t="str">
        <f t="shared" si="80"/>
        <v>FURUNO Taichi (05)</v>
      </c>
      <c r="P1714">
        <f>IFERROR(INDEX(リスト!$AE:$AE,MATCH($G1714,リスト!$AD:$AD,0)),"")</f>
        <v>28</v>
      </c>
      <c r="Q1714" t="str">
        <f>IFERROR(INDEX(リスト!$AH:$AH,MATCH($J1714,リスト!$AG:$AG,0)),"")</f>
        <v>JPN</v>
      </c>
      <c r="R1714" s="118" t="str">
        <f>IF($B1714="","",TEXT(RIGHT($E1714,6)*1000+COUNTIF($E$2:$E1714,$E1714),"000000000"))</f>
        <v>051113002</v>
      </c>
    </row>
    <row r="1715" spans="1:18" customFormat="1" x14ac:dyDescent="0.45">
      <c r="A1715" t="s">
        <v>607</v>
      </c>
      <c r="B1715">
        <v>1714</v>
      </c>
      <c r="C1715" t="s">
        <v>2747</v>
      </c>
      <c r="D1715" t="s">
        <v>2748</v>
      </c>
      <c r="E1715">
        <v>20060204</v>
      </c>
      <c r="F1715">
        <v>3</v>
      </c>
      <c r="G1715" t="s">
        <v>4984</v>
      </c>
      <c r="H1715" s="2" t="s">
        <v>318</v>
      </c>
      <c r="I1715" t="s">
        <v>1703</v>
      </c>
      <c r="J1715" t="s">
        <v>6497</v>
      </c>
      <c r="L1715">
        <f>IFERROR(INDEX(所属情報!$E:$E,MATCH(男子登録情報!A1715,所属情報!$A:$A,0)),"")</f>
        <v>492209</v>
      </c>
      <c r="M1715" t="str">
        <f t="shared" si="78"/>
        <v>高山　烈 (3)</v>
      </c>
      <c r="N1715" t="str">
        <f t="shared" si="79"/>
        <v>ﾀｶﾔﾏ ﾚﾂ</v>
      </c>
      <c r="O1715" t="str">
        <f t="shared" si="80"/>
        <v>TAKAYAMA Retsu (06)</v>
      </c>
      <c r="P1715">
        <f>IFERROR(INDEX(リスト!$AE:$AE,MATCH($G1715,リスト!$AD:$AD,0)),"")</f>
        <v>49</v>
      </c>
      <c r="Q1715" t="str">
        <f>IFERROR(INDEX(リスト!$AH:$AH,MATCH($J1715,リスト!$AG:$AG,0)),"")</f>
        <v>JPN</v>
      </c>
      <c r="R1715" s="118" t="str">
        <f>IF($B1715="","",TEXT(RIGHT($E1715,6)*1000+COUNTIF($E$2:$E1715,$E1715),"000000000"))</f>
        <v>060204004</v>
      </c>
    </row>
    <row r="1716" spans="1:18" customFormat="1" x14ac:dyDescent="0.45">
      <c r="A1716" t="s">
        <v>607</v>
      </c>
      <c r="B1716">
        <v>1715</v>
      </c>
      <c r="C1716" t="s">
        <v>2749</v>
      </c>
      <c r="D1716" t="s">
        <v>2750</v>
      </c>
      <c r="E1716">
        <v>20051230</v>
      </c>
      <c r="F1716">
        <v>3</v>
      </c>
      <c r="G1716" t="s">
        <v>4976</v>
      </c>
      <c r="H1716" s="2" t="s">
        <v>3078</v>
      </c>
      <c r="I1716" t="s">
        <v>383</v>
      </c>
      <c r="J1716" t="s">
        <v>6497</v>
      </c>
      <c r="L1716">
        <f>IFERROR(INDEX(所属情報!$E:$E,MATCH(男子登録情報!A1716,所属情報!$A:$A,0)),"")</f>
        <v>492209</v>
      </c>
      <c r="M1716" t="str">
        <f t="shared" si="78"/>
        <v>竹之内　順也 (3)</v>
      </c>
      <c r="N1716" t="str">
        <f t="shared" si="79"/>
        <v>ﾀｹﾉｳﾁ ｼﾞｭﾝﾔ</v>
      </c>
      <c r="O1716" t="str">
        <f t="shared" si="80"/>
        <v>TAKENOUCHI Junya (05)</v>
      </c>
      <c r="P1716">
        <f>IFERROR(INDEX(リスト!$AE:$AE,MATCH($G1716,リスト!$AD:$AD,0)),"")</f>
        <v>27</v>
      </c>
      <c r="Q1716" t="str">
        <f>IFERROR(INDEX(リスト!$AH:$AH,MATCH($J1716,リスト!$AG:$AG,0)),"")</f>
        <v>JPN</v>
      </c>
      <c r="R1716" s="118" t="str">
        <f>IF($B1716="","",TEXT(RIGHT($E1716,6)*1000+COUNTIF($E$2:$E1716,$E1716),"000000000"))</f>
        <v>051230003</v>
      </c>
    </row>
    <row r="1717" spans="1:18" customFormat="1" x14ac:dyDescent="0.45">
      <c r="A1717" t="s">
        <v>607</v>
      </c>
      <c r="B1717">
        <v>1716</v>
      </c>
      <c r="C1717" t="s">
        <v>2864</v>
      </c>
      <c r="D1717" t="s">
        <v>4398</v>
      </c>
      <c r="E1717">
        <v>20050907</v>
      </c>
      <c r="F1717">
        <v>3</v>
      </c>
      <c r="G1717" t="s">
        <v>4975</v>
      </c>
      <c r="H1717" s="2" t="s">
        <v>164</v>
      </c>
      <c r="I1717" t="s">
        <v>136</v>
      </c>
      <c r="J1717" t="s">
        <v>6497</v>
      </c>
      <c r="L1717">
        <f>IFERROR(INDEX(所属情報!$E:$E,MATCH(男子登録情報!A1717,所属情報!$A:$A,0)),"")</f>
        <v>492209</v>
      </c>
      <c r="M1717" t="str">
        <f t="shared" si="78"/>
        <v>木村　悠誠 (3)</v>
      </c>
      <c r="N1717" t="str">
        <f t="shared" si="79"/>
        <v>ｷﾑﾗ ﾕｳｾｲ</v>
      </c>
      <c r="O1717" t="str">
        <f t="shared" si="80"/>
        <v>KIMURA Yusei (05)</v>
      </c>
      <c r="P1717">
        <f>IFERROR(INDEX(リスト!$AE:$AE,MATCH($G1717,リスト!$AD:$AD,0)),"")</f>
        <v>28</v>
      </c>
      <c r="Q1717" t="str">
        <f>IFERROR(INDEX(リスト!$AH:$AH,MATCH($J1717,リスト!$AG:$AG,0)),"")</f>
        <v>JPN</v>
      </c>
      <c r="R1717" s="118" t="str">
        <f>IF($B1717="","",TEXT(RIGHT($E1717,6)*1000+COUNTIF($E$2:$E1717,$E1717),"000000000"))</f>
        <v>050907005</v>
      </c>
    </row>
    <row r="1718" spans="1:18" customFormat="1" x14ac:dyDescent="0.45">
      <c r="A1718" t="s">
        <v>607</v>
      </c>
      <c r="B1718">
        <v>1717</v>
      </c>
      <c r="C1718" t="s">
        <v>4399</v>
      </c>
      <c r="D1718" t="s">
        <v>4400</v>
      </c>
      <c r="E1718">
        <v>20060307</v>
      </c>
      <c r="F1718">
        <v>3</v>
      </c>
      <c r="G1718" t="s">
        <v>4982</v>
      </c>
      <c r="H1718" s="2" t="s">
        <v>31</v>
      </c>
      <c r="I1718" t="s">
        <v>116</v>
      </c>
      <c r="J1718" t="s">
        <v>6497</v>
      </c>
      <c r="L1718">
        <f>IFERROR(INDEX(所属情報!$E:$E,MATCH(男子登録情報!A1718,所属情報!$A:$A,0)),"")</f>
        <v>492209</v>
      </c>
      <c r="M1718" t="str">
        <f t="shared" si="78"/>
        <v>植村　陸人 (3)</v>
      </c>
      <c r="N1718" t="str">
        <f t="shared" si="79"/>
        <v>ｳｴﾑﾗ ﾘｸﾄ</v>
      </c>
      <c r="O1718" t="str">
        <f t="shared" si="80"/>
        <v>UEMURA Rikuto (06)</v>
      </c>
      <c r="P1718">
        <f>IFERROR(INDEX(リスト!$AE:$AE,MATCH($G1718,リスト!$AD:$AD,0)),"")</f>
        <v>26</v>
      </c>
      <c r="Q1718" t="str">
        <f>IFERROR(INDEX(リスト!$AH:$AH,MATCH($J1718,リスト!$AG:$AG,0)),"")</f>
        <v>JPN</v>
      </c>
      <c r="R1718" s="118" t="str">
        <f>IF($B1718="","",TEXT(RIGHT($E1718,6)*1000+COUNTIF($E$2:$E1718,$E1718),"000000000"))</f>
        <v>060307004</v>
      </c>
    </row>
    <row r="1719" spans="1:18" customFormat="1" x14ac:dyDescent="0.45">
      <c r="A1719" t="s">
        <v>607</v>
      </c>
      <c r="B1719">
        <v>1718</v>
      </c>
      <c r="C1719" t="s">
        <v>4401</v>
      </c>
      <c r="D1719" t="s">
        <v>4402</v>
      </c>
      <c r="E1719">
        <v>20041011</v>
      </c>
      <c r="F1719">
        <v>4</v>
      </c>
      <c r="G1719" t="s">
        <v>4984</v>
      </c>
      <c r="H1719" s="2" t="s">
        <v>4905</v>
      </c>
      <c r="I1719" t="s">
        <v>367</v>
      </c>
      <c r="J1719" t="s">
        <v>6497</v>
      </c>
      <c r="L1719">
        <f>IFERROR(INDEX(所属情報!$E:$E,MATCH(男子登録情報!A1719,所属情報!$A:$A,0)),"")</f>
        <v>492209</v>
      </c>
      <c r="M1719" t="str">
        <f t="shared" si="78"/>
        <v>名原　弘晃 (4)</v>
      </c>
      <c r="N1719" t="str">
        <f t="shared" si="79"/>
        <v>ﾅﾊﾞﾗ ﾋﾛｱｷ</v>
      </c>
      <c r="O1719" t="str">
        <f t="shared" si="80"/>
        <v>NABARA Hiroaki (04)</v>
      </c>
      <c r="P1719">
        <f>IFERROR(INDEX(リスト!$AE:$AE,MATCH($G1719,リスト!$AD:$AD,0)),"")</f>
        <v>49</v>
      </c>
      <c r="Q1719" t="str">
        <f>IFERROR(INDEX(リスト!$AH:$AH,MATCH($J1719,リスト!$AG:$AG,0)),"")</f>
        <v>JPN</v>
      </c>
      <c r="R1719" s="118" t="str">
        <f>IF($B1719="","",TEXT(RIGHT($E1719,6)*1000+COUNTIF($E$2:$E1719,$E1719),"000000000"))</f>
        <v>041011001</v>
      </c>
    </row>
    <row r="1720" spans="1:18" customFormat="1" x14ac:dyDescent="0.45">
      <c r="A1720" t="s">
        <v>607</v>
      </c>
      <c r="B1720">
        <v>1719</v>
      </c>
      <c r="C1720" t="s">
        <v>4403</v>
      </c>
      <c r="D1720" t="s">
        <v>4404</v>
      </c>
      <c r="E1720">
        <v>20060718</v>
      </c>
      <c r="F1720">
        <v>2</v>
      </c>
      <c r="G1720" t="s">
        <v>4975</v>
      </c>
      <c r="H1720" s="2" t="s">
        <v>4906</v>
      </c>
      <c r="I1720" t="s">
        <v>265</v>
      </c>
      <c r="J1720" t="s">
        <v>6497</v>
      </c>
      <c r="L1720">
        <f>IFERROR(INDEX(所属情報!$E:$E,MATCH(男子登録情報!A1720,所属情報!$A:$A,0)),"")</f>
        <v>492209</v>
      </c>
      <c r="M1720" t="str">
        <f t="shared" si="78"/>
        <v>古本　一磨 (2)</v>
      </c>
      <c r="N1720" t="str">
        <f t="shared" si="79"/>
        <v>ﾌﾙﾓﾄ ｶｽﾞﾏ</v>
      </c>
      <c r="O1720" t="str">
        <f t="shared" si="80"/>
        <v>FURUMOTO Kazuma (06)</v>
      </c>
      <c r="P1720">
        <f>IFERROR(INDEX(リスト!$AE:$AE,MATCH($G1720,リスト!$AD:$AD,0)),"")</f>
        <v>28</v>
      </c>
      <c r="Q1720" t="str">
        <f>IFERROR(INDEX(リスト!$AH:$AH,MATCH($J1720,リスト!$AG:$AG,0)),"")</f>
        <v>JPN</v>
      </c>
      <c r="R1720" s="118" t="str">
        <f>IF($B1720="","",TEXT(RIGHT($E1720,6)*1000+COUNTIF($E$2:$E1720,$E1720),"000000000"))</f>
        <v>060718001</v>
      </c>
    </row>
    <row r="1721" spans="1:18" customFormat="1" x14ac:dyDescent="0.45">
      <c r="A1721" t="s">
        <v>607</v>
      </c>
      <c r="B1721">
        <v>1720</v>
      </c>
      <c r="C1721" t="s">
        <v>4405</v>
      </c>
      <c r="D1721" t="s">
        <v>4406</v>
      </c>
      <c r="E1721">
        <v>20070313</v>
      </c>
      <c r="F1721">
        <v>2</v>
      </c>
      <c r="G1721" t="s">
        <v>4975</v>
      </c>
      <c r="H1721" s="2" t="s">
        <v>4907</v>
      </c>
      <c r="I1721" t="s">
        <v>1665</v>
      </c>
      <c r="J1721" t="s">
        <v>6497</v>
      </c>
      <c r="L1721">
        <f>IFERROR(INDEX(所属情報!$E:$E,MATCH(男子登録情報!A1721,所属情報!$A:$A,0)),"")</f>
        <v>492209</v>
      </c>
      <c r="M1721" t="str">
        <f t="shared" si="78"/>
        <v>播摩　奏人 (2)</v>
      </c>
      <c r="N1721" t="str">
        <f t="shared" si="79"/>
        <v>ﾊﾘﾏ ｶﾅﾄ</v>
      </c>
      <c r="O1721" t="str">
        <f t="shared" si="80"/>
        <v>HARIMA Kanato (07)</v>
      </c>
      <c r="P1721">
        <f>IFERROR(INDEX(リスト!$AE:$AE,MATCH($G1721,リスト!$AD:$AD,0)),"")</f>
        <v>28</v>
      </c>
      <c r="Q1721" t="str">
        <f>IFERROR(INDEX(リスト!$AH:$AH,MATCH($J1721,リスト!$AG:$AG,0)),"")</f>
        <v>JPN</v>
      </c>
      <c r="R1721" s="118" t="str">
        <f>IF($B1721="","",TEXT(RIGHT($E1721,6)*1000+COUNTIF($E$2:$E1721,$E1721),"000000000"))</f>
        <v>070313001</v>
      </c>
    </row>
    <row r="1722" spans="1:18" customFormat="1" x14ac:dyDescent="0.45">
      <c r="A1722" t="s">
        <v>607</v>
      </c>
      <c r="B1722">
        <v>1721</v>
      </c>
      <c r="C1722" t="s">
        <v>4407</v>
      </c>
      <c r="D1722" t="s">
        <v>4408</v>
      </c>
      <c r="E1722">
        <v>20061119</v>
      </c>
      <c r="F1722">
        <v>2</v>
      </c>
      <c r="G1722" t="s">
        <v>4999</v>
      </c>
      <c r="H1722" s="2" t="s">
        <v>100</v>
      </c>
      <c r="I1722" t="s">
        <v>342</v>
      </c>
      <c r="J1722" t="s">
        <v>6497</v>
      </c>
      <c r="L1722">
        <f>IFERROR(INDEX(所属情報!$E:$E,MATCH(男子登録情報!A1722,所属情報!$A:$A,0)),"")</f>
        <v>492209</v>
      </c>
      <c r="M1722" t="str">
        <f t="shared" si="78"/>
        <v>田中　景 (2)</v>
      </c>
      <c r="N1722" t="str">
        <f t="shared" si="79"/>
        <v>ﾀﾅｶ ｹｲ</v>
      </c>
      <c r="O1722" t="str">
        <f t="shared" si="80"/>
        <v>TANAKA Kei (06)</v>
      </c>
      <c r="P1722">
        <f>IFERROR(INDEX(リスト!$AE:$AE,MATCH($G1722,リスト!$AD:$AD,0)),"")</f>
        <v>36</v>
      </c>
      <c r="Q1722" t="str">
        <f>IFERROR(INDEX(リスト!$AH:$AH,MATCH($J1722,リスト!$AG:$AG,0)),"")</f>
        <v>JPN</v>
      </c>
      <c r="R1722" s="118" t="str">
        <f>IF($B1722="","",TEXT(RIGHT($E1722,6)*1000+COUNTIF($E$2:$E1722,$E1722),"000000000"))</f>
        <v>061119001</v>
      </c>
    </row>
    <row r="1723" spans="1:18" customFormat="1" x14ac:dyDescent="0.45">
      <c r="A1723" t="s">
        <v>607</v>
      </c>
      <c r="B1723">
        <v>1722</v>
      </c>
      <c r="C1723" t="s">
        <v>4409</v>
      </c>
      <c r="D1723" t="s">
        <v>4410</v>
      </c>
      <c r="E1723">
        <v>20061112</v>
      </c>
      <c r="F1723">
        <v>2</v>
      </c>
      <c r="G1723" t="s">
        <v>4976</v>
      </c>
      <c r="H1723" s="2" t="s">
        <v>159</v>
      </c>
      <c r="I1723" t="s">
        <v>807</v>
      </c>
      <c r="J1723" t="s">
        <v>6497</v>
      </c>
      <c r="L1723">
        <f>IFERROR(INDEX(所属情報!$E:$E,MATCH(男子登録情報!A1723,所属情報!$A:$A,0)),"")</f>
        <v>492209</v>
      </c>
      <c r="M1723" t="str">
        <f t="shared" si="78"/>
        <v>山下　陽向 (2)</v>
      </c>
      <c r="N1723" t="str">
        <f t="shared" si="79"/>
        <v>ﾔﾏｼﾀ ﾋﾅﾀ</v>
      </c>
      <c r="O1723" t="str">
        <f t="shared" si="80"/>
        <v>YAMASHITA Hinata (06)</v>
      </c>
      <c r="P1723">
        <f>IFERROR(INDEX(リスト!$AE:$AE,MATCH($G1723,リスト!$AD:$AD,0)),"")</f>
        <v>27</v>
      </c>
      <c r="Q1723" t="str">
        <f>IFERROR(INDEX(リスト!$AH:$AH,MATCH($J1723,リスト!$AG:$AG,0)),"")</f>
        <v>JPN</v>
      </c>
      <c r="R1723" s="118" t="str">
        <f>IF($B1723="","",TEXT(RIGHT($E1723,6)*1000+COUNTIF($E$2:$E1723,$E1723),"000000000"))</f>
        <v>061112005</v>
      </c>
    </row>
    <row r="1724" spans="1:18" customFormat="1" x14ac:dyDescent="0.45">
      <c r="A1724" t="s">
        <v>607</v>
      </c>
      <c r="B1724">
        <v>1723</v>
      </c>
      <c r="C1724" t="s">
        <v>4411</v>
      </c>
      <c r="D1724" t="s">
        <v>4412</v>
      </c>
      <c r="E1724">
        <v>20060911</v>
      </c>
      <c r="F1724">
        <v>2</v>
      </c>
      <c r="G1724" t="s">
        <v>4975</v>
      </c>
      <c r="H1724" s="2" t="s">
        <v>251</v>
      </c>
      <c r="I1724" t="s">
        <v>145</v>
      </c>
      <c r="J1724" t="s">
        <v>6497</v>
      </c>
      <c r="L1724">
        <f>IFERROR(INDEX(所属情報!$E:$E,MATCH(男子登録情報!A1724,所属情報!$A:$A,0)),"")</f>
        <v>492209</v>
      </c>
      <c r="M1724" t="str">
        <f t="shared" si="78"/>
        <v>足立　涼太 (2)</v>
      </c>
      <c r="N1724" t="str">
        <f t="shared" si="79"/>
        <v>ｱﾀﾞﾁ ﾘｮｳﾀ</v>
      </c>
      <c r="O1724" t="str">
        <f t="shared" si="80"/>
        <v>ADACHI Ryota (06)</v>
      </c>
      <c r="P1724">
        <f>IFERROR(INDEX(リスト!$AE:$AE,MATCH($G1724,リスト!$AD:$AD,0)),"")</f>
        <v>28</v>
      </c>
      <c r="Q1724" t="str">
        <f>IFERROR(INDEX(リスト!$AH:$AH,MATCH($J1724,リスト!$AG:$AG,0)),"")</f>
        <v>JPN</v>
      </c>
      <c r="R1724" s="118" t="str">
        <f>IF($B1724="","",TEXT(RIGHT($E1724,6)*1000+COUNTIF($E$2:$E1724,$E1724),"000000000"))</f>
        <v>060911003</v>
      </c>
    </row>
    <row r="1725" spans="1:18" customFormat="1" x14ac:dyDescent="0.45">
      <c r="A1725" t="s">
        <v>607</v>
      </c>
      <c r="B1725">
        <v>1724</v>
      </c>
      <c r="C1725" t="s">
        <v>4413</v>
      </c>
      <c r="D1725" t="s">
        <v>4414</v>
      </c>
      <c r="E1725">
        <v>20060822</v>
      </c>
      <c r="F1725">
        <v>2</v>
      </c>
      <c r="G1725" t="s">
        <v>4976</v>
      </c>
      <c r="H1725" s="2" t="s">
        <v>4792</v>
      </c>
      <c r="I1725" t="s">
        <v>4909</v>
      </c>
      <c r="J1725" t="s">
        <v>6497</v>
      </c>
      <c r="L1725">
        <f>IFERROR(INDEX(所属情報!$E:$E,MATCH(男子登録情報!A1725,所属情報!$A:$A,0)),"")</f>
        <v>492209</v>
      </c>
      <c r="M1725" t="str">
        <f t="shared" si="78"/>
        <v>小嶋　龍真 (2)</v>
      </c>
      <c r="N1725" t="str">
        <f t="shared" si="79"/>
        <v>ｵｼﾞﾏ ﾀﾂﾏ</v>
      </c>
      <c r="O1725" t="str">
        <f t="shared" si="80"/>
        <v>OJIMA Tatsuma (06)</v>
      </c>
      <c r="P1725">
        <f>IFERROR(INDEX(リスト!$AE:$AE,MATCH($G1725,リスト!$AD:$AD,0)),"")</f>
        <v>27</v>
      </c>
      <c r="Q1725" t="str">
        <f>IFERROR(INDEX(リスト!$AH:$AH,MATCH($J1725,リスト!$AG:$AG,0)),"")</f>
        <v>JPN</v>
      </c>
      <c r="R1725" s="118" t="str">
        <f>IF($B1725="","",TEXT(RIGHT($E1725,6)*1000+COUNTIF($E$2:$E1725,$E1725),"000000000"))</f>
        <v>060822004</v>
      </c>
    </row>
    <row r="1726" spans="1:18" customFormat="1" x14ac:dyDescent="0.45">
      <c r="A1726" t="s">
        <v>607</v>
      </c>
      <c r="B1726">
        <v>1725</v>
      </c>
      <c r="C1726" t="s">
        <v>4415</v>
      </c>
      <c r="D1726" t="s">
        <v>4416</v>
      </c>
      <c r="E1726">
        <v>20060413</v>
      </c>
      <c r="F1726">
        <v>2</v>
      </c>
      <c r="G1726" t="s">
        <v>4982</v>
      </c>
      <c r="H1726" s="2" t="s">
        <v>4910</v>
      </c>
      <c r="I1726" t="s">
        <v>201</v>
      </c>
      <c r="J1726" t="s">
        <v>6497</v>
      </c>
      <c r="L1726">
        <f>IFERROR(INDEX(所属情報!$E:$E,MATCH(男子登録情報!A1726,所属情報!$A:$A,0)),"")</f>
        <v>492209</v>
      </c>
      <c r="M1726" t="str">
        <f t="shared" si="78"/>
        <v>石賀　遙斗 (2)</v>
      </c>
      <c r="N1726" t="str">
        <f t="shared" si="79"/>
        <v>ｲｼｶﾞ ﾊﾙﾄ</v>
      </c>
      <c r="O1726" t="str">
        <f t="shared" si="80"/>
        <v>ISHIGA Haruto (06)</v>
      </c>
      <c r="P1726">
        <f>IFERROR(INDEX(リスト!$AE:$AE,MATCH($G1726,リスト!$AD:$AD,0)),"")</f>
        <v>26</v>
      </c>
      <c r="Q1726" t="str">
        <f>IFERROR(INDEX(リスト!$AH:$AH,MATCH($J1726,リスト!$AG:$AG,0)),"")</f>
        <v>JPN</v>
      </c>
      <c r="R1726" s="118" t="str">
        <f>IF($B1726="","",TEXT(RIGHT($E1726,6)*1000+COUNTIF($E$2:$E1726,$E1726),"000000000"))</f>
        <v>060413005</v>
      </c>
    </row>
    <row r="1727" spans="1:18" customFormat="1" x14ac:dyDescent="0.45">
      <c r="A1727" t="s">
        <v>607</v>
      </c>
      <c r="B1727">
        <v>1726</v>
      </c>
      <c r="C1727" t="s">
        <v>4417</v>
      </c>
      <c r="D1727" t="s">
        <v>4418</v>
      </c>
      <c r="E1727">
        <v>20070301</v>
      </c>
      <c r="F1727">
        <v>2</v>
      </c>
      <c r="G1727" t="s">
        <v>4979</v>
      </c>
      <c r="H1727" s="2" t="s">
        <v>48</v>
      </c>
      <c r="I1727" t="s">
        <v>667</v>
      </c>
      <c r="J1727" t="s">
        <v>6497</v>
      </c>
      <c r="L1727">
        <f>IFERROR(INDEX(所属情報!$E:$E,MATCH(男子登録情報!A1727,所属情報!$A:$A,0)),"")</f>
        <v>492209</v>
      </c>
      <c r="M1727" t="str">
        <f t="shared" si="78"/>
        <v>北村　珀斗 (2)</v>
      </c>
      <c r="N1727" t="str">
        <f t="shared" si="79"/>
        <v>ｷﾀﾑﾗ ﾊｸﾄ</v>
      </c>
      <c r="O1727" t="str">
        <f t="shared" si="80"/>
        <v>KITAMURA Hakuto (07)</v>
      </c>
      <c r="P1727">
        <f>IFERROR(INDEX(リスト!$AE:$AE,MATCH($G1727,リスト!$AD:$AD,0)),"")</f>
        <v>29</v>
      </c>
      <c r="Q1727" t="str">
        <f>IFERROR(INDEX(リスト!$AH:$AH,MATCH($J1727,リスト!$AG:$AG,0)),"")</f>
        <v>JPN</v>
      </c>
      <c r="R1727" s="118" t="str">
        <f>IF($B1727="","",TEXT(RIGHT($E1727,6)*1000+COUNTIF($E$2:$E1727,$E1727),"000000000"))</f>
        <v>070301002</v>
      </c>
    </row>
    <row r="1728" spans="1:18" customFormat="1" x14ac:dyDescent="0.45">
      <c r="A1728" t="s">
        <v>607</v>
      </c>
      <c r="B1728">
        <v>1727</v>
      </c>
      <c r="C1728" t="s">
        <v>6088</v>
      </c>
      <c r="D1728" t="s">
        <v>6089</v>
      </c>
      <c r="E1728">
        <v>20070205</v>
      </c>
      <c r="F1728">
        <v>2</v>
      </c>
      <c r="G1728" t="s">
        <v>4975</v>
      </c>
      <c r="H1728" s="2" t="s">
        <v>738</v>
      </c>
      <c r="I1728" t="s">
        <v>142</v>
      </c>
      <c r="J1728" t="s">
        <v>6497</v>
      </c>
      <c r="L1728">
        <f>IFERROR(INDEX(所属情報!$E:$E,MATCH(男子登録情報!A1728,所属情報!$A:$A,0)),"")</f>
        <v>492209</v>
      </c>
      <c r="M1728" t="str">
        <f t="shared" si="78"/>
        <v>梶田　康耀 (2)</v>
      </c>
      <c r="N1728" t="str">
        <f t="shared" si="79"/>
        <v>ｶｼﾞﾀ ｺｳﾖｳ</v>
      </c>
      <c r="O1728" t="str">
        <f t="shared" si="80"/>
        <v>KAJITA Koyo (07)</v>
      </c>
      <c r="P1728">
        <f>IFERROR(INDEX(リスト!$AE:$AE,MATCH($G1728,リスト!$AD:$AD,0)),"")</f>
        <v>28</v>
      </c>
      <c r="Q1728" t="str">
        <f>IFERROR(INDEX(リスト!$AH:$AH,MATCH($J1728,リスト!$AG:$AG,0)),"")</f>
        <v>JPN</v>
      </c>
      <c r="R1728" s="118" t="str">
        <f>IF($B1728="","",TEXT(RIGHT($E1728,6)*1000+COUNTIF($E$2:$E1728,$E1728),"000000000"))</f>
        <v>070205002</v>
      </c>
    </row>
    <row r="1729" spans="1:18" customFormat="1" x14ac:dyDescent="0.45">
      <c r="A1729" t="s">
        <v>607</v>
      </c>
      <c r="B1729">
        <v>1728</v>
      </c>
      <c r="C1729" t="s">
        <v>6090</v>
      </c>
      <c r="D1729" t="s">
        <v>6091</v>
      </c>
      <c r="E1729">
        <v>20060907</v>
      </c>
      <c r="F1729">
        <v>2</v>
      </c>
      <c r="G1729" t="s">
        <v>4982</v>
      </c>
      <c r="H1729" s="2" t="s">
        <v>7234</v>
      </c>
      <c r="I1729" t="s">
        <v>129</v>
      </c>
      <c r="J1729" t="s">
        <v>6497</v>
      </c>
      <c r="L1729">
        <f>IFERROR(INDEX(所属情報!$E:$E,MATCH(男子登録情報!A1729,所属情報!$A:$A,0)),"")</f>
        <v>492209</v>
      </c>
      <c r="M1729" t="str">
        <f t="shared" si="78"/>
        <v>三好　倖生 (2)</v>
      </c>
      <c r="N1729" t="str">
        <f t="shared" si="79"/>
        <v>ﾐﾖｼ ｺｳｾｲ</v>
      </c>
      <c r="O1729" t="str">
        <f t="shared" si="80"/>
        <v>MIYOSHI Kosei (06)</v>
      </c>
      <c r="P1729">
        <f>IFERROR(INDEX(リスト!$AE:$AE,MATCH($G1729,リスト!$AD:$AD,0)),"")</f>
        <v>26</v>
      </c>
      <c r="Q1729" t="str">
        <f>IFERROR(INDEX(リスト!$AH:$AH,MATCH($J1729,リスト!$AG:$AG,0)),"")</f>
        <v>JPN</v>
      </c>
      <c r="R1729" s="118" t="str">
        <f>IF($B1729="","",TEXT(RIGHT($E1729,6)*1000+COUNTIF($E$2:$E1729,$E1729),"000000000"))</f>
        <v>060907001</v>
      </c>
    </row>
    <row r="1730" spans="1:18" customFormat="1" x14ac:dyDescent="0.45">
      <c r="A1730" t="s">
        <v>607</v>
      </c>
      <c r="B1730">
        <v>1729</v>
      </c>
      <c r="C1730" t="s">
        <v>6092</v>
      </c>
      <c r="D1730" t="s">
        <v>6093</v>
      </c>
      <c r="E1730">
        <v>20061025</v>
      </c>
      <c r="F1730">
        <v>2</v>
      </c>
      <c r="G1730" t="s">
        <v>4979</v>
      </c>
      <c r="H1730" s="2" t="s">
        <v>2996</v>
      </c>
      <c r="I1730" t="s">
        <v>2878</v>
      </c>
      <c r="J1730" t="s">
        <v>6497</v>
      </c>
      <c r="L1730">
        <f>IFERROR(INDEX(所属情報!$E:$E,MATCH(男子登録情報!A1730,所属情報!$A:$A,0)),"")</f>
        <v>492209</v>
      </c>
      <c r="M1730" t="str">
        <f t="shared" si="78"/>
        <v>村井　心 (2)</v>
      </c>
      <c r="N1730" t="str">
        <f t="shared" si="79"/>
        <v>ﾑﾗｲ ｺｺﾛ</v>
      </c>
      <c r="O1730" t="str">
        <f t="shared" si="80"/>
        <v>MURAI Kokoro (06)</v>
      </c>
      <c r="P1730">
        <f>IFERROR(INDEX(リスト!$AE:$AE,MATCH($G1730,リスト!$AD:$AD,0)),"")</f>
        <v>29</v>
      </c>
      <c r="Q1730" t="str">
        <f>IFERROR(INDEX(リスト!$AH:$AH,MATCH($J1730,リスト!$AG:$AG,0)),"")</f>
        <v>JPN</v>
      </c>
      <c r="R1730" s="118" t="str">
        <f>IF($B1730="","",TEXT(RIGHT($E1730,6)*1000+COUNTIF($E$2:$E1730,$E1730),"000000000"))</f>
        <v>061025002</v>
      </c>
    </row>
    <row r="1731" spans="1:18" customFormat="1" x14ac:dyDescent="0.45">
      <c r="A1731" t="s">
        <v>542</v>
      </c>
      <c r="B1731">
        <v>1730</v>
      </c>
      <c r="C1731" t="s">
        <v>1864</v>
      </c>
      <c r="D1731" t="s">
        <v>1865</v>
      </c>
      <c r="E1731">
        <v>20040427</v>
      </c>
      <c r="F1731">
        <v>4</v>
      </c>
      <c r="G1731" t="s">
        <v>4975</v>
      </c>
      <c r="H1731" s="2" t="s">
        <v>134</v>
      </c>
      <c r="I1731" t="s">
        <v>1866</v>
      </c>
      <c r="J1731" t="s">
        <v>6497</v>
      </c>
      <c r="L1731">
        <f>IFERROR(INDEX(所属情報!$E:$E,MATCH(男子登録情報!A1731,所属情報!$A:$A,0)),"")</f>
        <v>492234</v>
      </c>
      <c r="M1731" t="str">
        <f t="shared" ref="M1731:M1794" si="81">$C1731&amp;" "&amp;"("&amp;$F1731&amp;")"</f>
        <v>中尾　恭吾 (4)</v>
      </c>
      <c r="N1731" t="str">
        <f t="shared" ref="N1731:N1794" si="82">$D1731</f>
        <v>ﾅｶｵ ｷｮｳｺﾞ</v>
      </c>
      <c r="O1731" t="str">
        <f t="shared" ref="O1731:O1794" si="83">$H1731&amp;" "&amp;$I1731&amp;" "&amp;"("&amp;MID($E1731,3,2)&amp;")"</f>
        <v>NAKAO Kyogo (04)</v>
      </c>
      <c r="P1731">
        <f>IFERROR(INDEX(リスト!$AE:$AE,MATCH($G1731,リスト!$AD:$AD,0)),"")</f>
        <v>28</v>
      </c>
      <c r="Q1731" t="str">
        <f>IFERROR(INDEX(リスト!$AH:$AH,MATCH($J1731,リスト!$AG:$AG,0)),"")</f>
        <v>JPN</v>
      </c>
      <c r="R1731" s="118" t="str">
        <f>IF($B1731="","",TEXT(RIGHT($E1731,6)*1000+COUNTIF($E$2:$E1731,$E1731),"000000000"))</f>
        <v>040427001</v>
      </c>
    </row>
    <row r="1732" spans="1:18" customFormat="1" x14ac:dyDescent="0.45">
      <c r="A1732" t="s">
        <v>542</v>
      </c>
      <c r="B1732">
        <v>1731</v>
      </c>
      <c r="C1732" t="s">
        <v>1867</v>
      </c>
      <c r="D1732" t="s">
        <v>1868</v>
      </c>
      <c r="E1732">
        <v>20041025</v>
      </c>
      <c r="F1732">
        <v>4</v>
      </c>
      <c r="G1732" t="s">
        <v>4975</v>
      </c>
      <c r="H1732" s="2" t="s">
        <v>386</v>
      </c>
      <c r="I1732" t="s">
        <v>1869</v>
      </c>
      <c r="J1732" t="s">
        <v>6497</v>
      </c>
      <c r="L1732">
        <f>IFERROR(INDEX(所属情報!$E:$E,MATCH(男子登録情報!A1732,所属情報!$A:$A,0)),"")</f>
        <v>492234</v>
      </c>
      <c r="M1732" t="str">
        <f t="shared" si="81"/>
        <v>相川　翔一郎 (4)</v>
      </c>
      <c r="N1732" t="str">
        <f t="shared" si="82"/>
        <v>ｱｲｶﾜ ｼｮｳｲﾁﾛｳ</v>
      </c>
      <c r="O1732" t="str">
        <f t="shared" si="83"/>
        <v>AIKAWA Shoichiro (04)</v>
      </c>
      <c r="P1732">
        <f>IFERROR(INDEX(リスト!$AE:$AE,MATCH($G1732,リスト!$AD:$AD,0)),"")</f>
        <v>28</v>
      </c>
      <c r="Q1732" t="str">
        <f>IFERROR(INDEX(リスト!$AH:$AH,MATCH($J1732,リスト!$AG:$AG,0)),"")</f>
        <v>JPN</v>
      </c>
      <c r="R1732" s="118" t="str">
        <f>IF($B1732="","",TEXT(RIGHT($E1732,6)*1000+COUNTIF($E$2:$E1732,$E1732),"000000000"))</f>
        <v>041025001</v>
      </c>
    </row>
    <row r="1733" spans="1:18" customFormat="1" x14ac:dyDescent="0.45">
      <c r="A1733" t="s">
        <v>542</v>
      </c>
      <c r="B1733">
        <v>1732</v>
      </c>
      <c r="C1733" t="s">
        <v>2662</v>
      </c>
      <c r="D1733" t="s">
        <v>2663</v>
      </c>
      <c r="E1733">
        <v>20040214</v>
      </c>
      <c r="F1733">
        <v>4</v>
      </c>
      <c r="G1733" t="s">
        <v>4975</v>
      </c>
      <c r="H1733" s="2" t="s">
        <v>230</v>
      </c>
      <c r="I1733" t="s">
        <v>222</v>
      </c>
      <c r="J1733" t="s">
        <v>6497</v>
      </c>
      <c r="L1733">
        <f>IFERROR(INDEX(所属情報!$E:$E,MATCH(男子登録情報!A1733,所属情報!$A:$A,0)),"")</f>
        <v>492234</v>
      </c>
      <c r="M1733" t="str">
        <f t="shared" si="81"/>
        <v>岸本　翔太 (4)</v>
      </c>
      <c r="N1733" t="str">
        <f t="shared" si="82"/>
        <v>ｷｼﾓﾄ ｼｮｳﾀ</v>
      </c>
      <c r="O1733" t="str">
        <f t="shared" si="83"/>
        <v>KISHIMOTO Shota (04)</v>
      </c>
      <c r="P1733">
        <f>IFERROR(INDEX(リスト!$AE:$AE,MATCH($G1733,リスト!$AD:$AD,0)),"")</f>
        <v>28</v>
      </c>
      <c r="Q1733" t="str">
        <f>IFERROR(INDEX(リスト!$AH:$AH,MATCH($J1733,リスト!$AG:$AG,0)),"")</f>
        <v>JPN</v>
      </c>
      <c r="R1733" s="118" t="str">
        <f>IF($B1733="","",TEXT(RIGHT($E1733,6)*1000+COUNTIF($E$2:$E1733,$E1733),"000000000"))</f>
        <v>040214001</v>
      </c>
    </row>
    <row r="1734" spans="1:18" customFormat="1" x14ac:dyDescent="0.45">
      <c r="A1734" t="s">
        <v>542</v>
      </c>
      <c r="B1734">
        <v>1733</v>
      </c>
      <c r="C1734" t="s">
        <v>6094</v>
      </c>
      <c r="D1734" t="s">
        <v>2664</v>
      </c>
      <c r="E1734">
        <v>20040603</v>
      </c>
      <c r="F1734">
        <v>4</v>
      </c>
      <c r="G1734" t="s">
        <v>4975</v>
      </c>
      <c r="H1734" s="2" t="s">
        <v>3055</v>
      </c>
      <c r="I1734" t="s">
        <v>175</v>
      </c>
      <c r="J1734" t="s">
        <v>6497</v>
      </c>
      <c r="L1734">
        <f>IFERROR(INDEX(所属情報!$E:$E,MATCH(男子登録情報!A1734,所属情報!$A:$A,0)),"")</f>
        <v>492234</v>
      </c>
      <c r="M1734" t="str">
        <f t="shared" si="81"/>
        <v>古越　大暉 (4)</v>
      </c>
      <c r="N1734" t="str">
        <f t="shared" si="82"/>
        <v>ﾌﾙｺｼ ﾀﾞｲｷ</v>
      </c>
      <c r="O1734" t="str">
        <f t="shared" si="83"/>
        <v>FURUKOSHI Daiki (04)</v>
      </c>
      <c r="P1734">
        <f>IFERROR(INDEX(リスト!$AE:$AE,MATCH($G1734,リスト!$AD:$AD,0)),"")</f>
        <v>28</v>
      </c>
      <c r="Q1734" t="str">
        <f>IFERROR(INDEX(リスト!$AH:$AH,MATCH($J1734,リスト!$AG:$AG,0)),"")</f>
        <v>JPN</v>
      </c>
      <c r="R1734" s="118" t="str">
        <f>IF($B1734="","",TEXT(RIGHT($E1734,6)*1000+COUNTIF($E$2:$E1734,$E1734),"000000000"))</f>
        <v>040603001</v>
      </c>
    </row>
    <row r="1735" spans="1:18" customFormat="1" x14ac:dyDescent="0.45">
      <c r="A1735" t="s">
        <v>542</v>
      </c>
      <c r="B1735">
        <v>1734</v>
      </c>
      <c r="C1735" t="s">
        <v>2665</v>
      </c>
      <c r="D1735" t="s">
        <v>2666</v>
      </c>
      <c r="E1735">
        <v>20050317</v>
      </c>
      <c r="F1735">
        <v>4</v>
      </c>
      <c r="G1735" t="s">
        <v>4975</v>
      </c>
      <c r="H1735" s="2" t="s">
        <v>3056</v>
      </c>
      <c r="I1735" t="s">
        <v>319</v>
      </c>
      <c r="J1735" t="s">
        <v>6497</v>
      </c>
      <c r="L1735">
        <f>IFERROR(INDEX(所属情報!$E:$E,MATCH(男子登録情報!A1735,所属情報!$A:$A,0)),"")</f>
        <v>492234</v>
      </c>
      <c r="M1735" t="str">
        <f t="shared" si="81"/>
        <v>父川　真宏 (4)</v>
      </c>
      <c r="N1735" t="str">
        <f t="shared" si="82"/>
        <v>ﾁﾁｶﾜ ﾏﾋﾛ</v>
      </c>
      <c r="O1735" t="str">
        <f t="shared" si="83"/>
        <v>CHICHIKAWA Mahiro (05)</v>
      </c>
      <c r="P1735">
        <f>IFERROR(INDEX(リスト!$AE:$AE,MATCH($G1735,リスト!$AD:$AD,0)),"")</f>
        <v>28</v>
      </c>
      <c r="Q1735" t="str">
        <f>IFERROR(INDEX(リスト!$AH:$AH,MATCH($J1735,リスト!$AG:$AG,0)),"")</f>
        <v>JPN</v>
      </c>
      <c r="R1735" s="118" t="str">
        <f>IF($B1735="","",TEXT(RIGHT($E1735,6)*1000+COUNTIF($E$2:$E1735,$E1735),"000000000"))</f>
        <v>050317002</v>
      </c>
    </row>
    <row r="1736" spans="1:18" customFormat="1" x14ac:dyDescent="0.45">
      <c r="A1736" t="s">
        <v>542</v>
      </c>
      <c r="B1736">
        <v>1735</v>
      </c>
      <c r="C1736" t="s">
        <v>2667</v>
      </c>
      <c r="D1736" t="s">
        <v>2668</v>
      </c>
      <c r="E1736">
        <v>20041107</v>
      </c>
      <c r="F1736">
        <v>4</v>
      </c>
      <c r="G1736" t="s">
        <v>4975</v>
      </c>
      <c r="H1736" s="2" t="s">
        <v>826</v>
      </c>
      <c r="I1736" t="s">
        <v>144</v>
      </c>
      <c r="J1736" t="s">
        <v>6497</v>
      </c>
      <c r="L1736">
        <f>IFERROR(INDEX(所属情報!$E:$E,MATCH(男子登録情報!A1736,所属情報!$A:$A,0)),"")</f>
        <v>492234</v>
      </c>
      <c r="M1736" t="str">
        <f t="shared" si="81"/>
        <v>屋田　優太 (4)</v>
      </c>
      <c r="N1736" t="str">
        <f t="shared" si="82"/>
        <v>ｵｸﾀﾞ ﾕｳﾀ</v>
      </c>
      <c r="O1736" t="str">
        <f t="shared" si="83"/>
        <v>OKUDA Yuta (04)</v>
      </c>
      <c r="P1736">
        <f>IFERROR(INDEX(リスト!$AE:$AE,MATCH($G1736,リスト!$AD:$AD,0)),"")</f>
        <v>28</v>
      </c>
      <c r="Q1736" t="str">
        <f>IFERROR(INDEX(リスト!$AH:$AH,MATCH($J1736,リスト!$AG:$AG,0)),"")</f>
        <v>JPN</v>
      </c>
      <c r="R1736" s="118" t="str">
        <f>IF($B1736="","",TEXT(RIGHT($E1736,6)*1000+COUNTIF($E$2:$E1736,$E1736),"000000000"))</f>
        <v>041107002</v>
      </c>
    </row>
    <row r="1737" spans="1:18" customFormat="1" x14ac:dyDescent="0.45">
      <c r="A1737" t="s">
        <v>542</v>
      </c>
      <c r="B1737">
        <v>1736</v>
      </c>
      <c r="C1737" t="s">
        <v>2669</v>
      </c>
      <c r="D1737" t="s">
        <v>2670</v>
      </c>
      <c r="E1737">
        <v>20020721</v>
      </c>
      <c r="F1737">
        <v>4</v>
      </c>
      <c r="G1737" t="s">
        <v>4989</v>
      </c>
      <c r="H1737" s="2" t="s">
        <v>3057</v>
      </c>
      <c r="I1737" t="s">
        <v>3058</v>
      </c>
      <c r="J1737" t="s">
        <v>6497</v>
      </c>
      <c r="L1737">
        <f>IFERROR(INDEX(所属情報!$E:$E,MATCH(男子登録情報!A1737,所属情報!$A:$A,0)),"")</f>
        <v>492234</v>
      </c>
      <c r="M1737" t="str">
        <f t="shared" si="81"/>
        <v>寺脇　靖史 (4)</v>
      </c>
      <c r="N1737" t="str">
        <f t="shared" si="82"/>
        <v>ﾃﾗﾜｷ ﾔｽﾌﾐ</v>
      </c>
      <c r="O1737" t="str">
        <f t="shared" si="83"/>
        <v>TERAWAKI Yasufumi (02)</v>
      </c>
      <c r="P1737">
        <f>IFERROR(INDEX(リスト!$AE:$AE,MATCH($G1737,リスト!$AD:$AD,0)),"")</f>
        <v>25</v>
      </c>
      <c r="Q1737" t="str">
        <f>IFERROR(INDEX(リスト!$AH:$AH,MATCH($J1737,リスト!$AG:$AG,0)),"")</f>
        <v>JPN</v>
      </c>
      <c r="R1737" s="118" t="str">
        <f>IF($B1737="","",TEXT(RIGHT($E1737,6)*1000+COUNTIF($E$2:$E1737,$E1737),"000000000"))</f>
        <v>020721001</v>
      </c>
    </row>
    <row r="1738" spans="1:18" customFormat="1" x14ac:dyDescent="0.45">
      <c r="A1738" t="s">
        <v>542</v>
      </c>
      <c r="B1738">
        <v>1737</v>
      </c>
      <c r="C1738" t="s">
        <v>2671</v>
      </c>
      <c r="D1738" t="s">
        <v>2672</v>
      </c>
      <c r="E1738">
        <v>20041119</v>
      </c>
      <c r="F1738">
        <v>4</v>
      </c>
      <c r="G1738" t="s">
        <v>5105</v>
      </c>
      <c r="H1738" s="2" t="s">
        <v>475</v>
      </c>
      <c r="I1738" t="s">
        <v>466</v>
      </c>
      <c r="J1738" t="s">
        <v>6497</v>
      </c>
      <c r="L1738">
        <f>IFERROR(INDEX(所属情報!$E:$E,MATCH(男子登録情報!A1738,所属情報!$A:$A,0)),"")</f>
        <v>492234</v>
      </c>
      <c r="M1738" t="str">
        <f t="shared" si="81"/>
        <v>島田　恭輔 (4)</v>
      </c>
      <c r="N1738" t="str">
        <f t="shared" si="82"/>
        <v>ｼﾏﾀﾞ ｷｮｳｽｹ</v>
      </c>
      <c r="O1738" t="str">
        <f t="shared" si="83"/>
        <v>SHIMADA Kyosuke (04)</v>
      </c>
      <c r="P1738">
        <f>IFERROR(INDEX(リスト!$AE:$AE,MATCH($G1738,リスト!$AD:$AD,0)),"")</f>
        <v>24</v>
      </c>
      <c r="Q1738" t="str">
        <f>IFERROR(INDEX(リスト!$AH:$AH,MATCH($J1738,リスト!$AG:$AG,0)),"")</f>
        <v>JPN</v>
      </c>
      <c r="R1738" s="118" t="str">
        <f>IF($B1738="","",TEXT(RIGHT($E1738,6)*1000+COUNTIF($E$2:$E1738,$E1738),"000000000"))</f>
        <v>041119003</v>
      </c>
    </row>
    <row r="1739" spans="1:18" customFormat="1" x14ac:dyDescent="0.45">
      <c r="A1739" t="s">
        <v>542</v>
      </c>
      <c r="B1739">
        <v>1738</v>
      </c>
      <c r="C1739" t="s">
        <v>2673</v>
      </c>
      <c r="D1739" t="s">
        <v>2674</v>
      </c>
      <c r="E1739">
        <v>20040628</v>
      </c>
      <c r="F1739">
        <v>4</v>
      </c>
      <c r="G1739" t="s">
        <v>4975</v>
      </c>
      <c r="H1739" s="2" t="s">
        <v>3059</v>
      </c>
      <c r="I1739" t="s">
        <v>190</v>
      </c>
      <c r="J1739" t="s">
        <v>6497</v>
      </c>
      <c r="L1739">
        <f>IFERROR(INDEX(所属情報!$E:$E,MATCH(男子登録情報!A1739,所属情報!$A:$A,0)),"")</f>
        <v>492234</v>
      </c>
      <c r="M1739" t="str">
        <f t="shared" si="81"/>
        <v>野村　怜 (4)</v>
      </c>
      <c r="N1739" t="str">
        <f t="shared" si="82"/>
        <v>ﾉﾑﾗ ﾚｲ</v>
      </c>
      <c r="O1739" t="str">
        <f t="shared" si="83"/>
        <v>NOMURA Rei (04)</v>
      </c>
      <c r="P1739">
        <f>IFERROR(INDEX(リスト!$AE:$AE,MATCH($G1739,リスト!$AD:$AD,0)),"")</f>
        <v>28</v>
      </c>
      <c r="Q1739" t="str">
        <f>IFERROR(INDEX(リスト!$AH:$AH,MATCH($J1739,リスト!$AG:$AG,0)),"")</f>
        <v>JPN</v>
      </c>
      <c r="R1739" s="118" t="str">
        <f>IF($B1739="","",TEXT(RIGHT($E1739,6)*1000+COUNTIF($E$2:$E1739,$E1739),"000000000"))</f>
        <v>040628001</v>
      </c>
    </row>
    <row r="1740" spans="1:18" customFormat="1" x14ac:dyDescent="0.45">
      <c r="A1740" t="s">
        <v>542</v>
      </c>
      <c r="B1740">
        <v>1739</v>
      </c>
      <c r="C1740" t="s">
        <v>4335</v>
      </c>
      <c r="D1740" t="s">
        <v>2675</v>
      </c>
      <c r="E1740">
        <v>20040822</v>
      </c>
      <c r="F1740">
        <v>4</v>
      </c>
      <c r="G1740" t="s">
        <v>4975</v>
      </c>
      <c r="H1740" s="2" t="s">
        <v>195</v>
      </c>
      <c r="I1740" t="s">
        <v>64</v>
      </c>
      <c r="J1740" t="s">
        <v>6497</v>
      </c>
      <c r="L1740">
        <f>IFERROR(INDEX(所属情報!$E:$E,MATCH(男子登録情報!A1740,所属情報!$A:$A,0)),"")</f>
        <v>492234</v>
      </c>
      <c r="M1740" t="str">
        <f t="shared" si="81"/>
        <v>阿部　皓太 (4)</v>
      </c>
      <c r="N1740" t="str">
        <f t="shared" si="82"/>
        <v>ｱﾍﾞ ｺｳﾀ</v>
      </c>
      <c r="O1740" t="str">
        <f t="shared" si="83"/>
        <v>ABE Kota (04)</v>
      </c>
      <c r="P1740">
        <f>IFERROR(INDEX(リスト!$AE:$AE,MATCH($G1740,リスト!$AD:$AD,0)),"")</f>
        <v>28</v>
      </c>
      <c r="Q1740" t="str">
        <f>IFERROR(INDEX(リスト!$AH:$AH,MATCH($J1740,リスト!$AG:$AG,0)),"")</f>
        <v>JPN</v>
      </c>
      <c r="R1740" s="118" t="str">
        <f>IF($B1740="","",TEXT(RIGHT($E1740,6)*1000+COUNTIF($E$2:$E1740,$E1740),"000000000"))</f>
        <v>040822001</v>
      </c>
    </row>
    <row r="1741" spans="1:18" customFormat="1" x14ac:dyDescent="0.45">
      <c r="A1741" t="s">
        <v>542</v>
      </c>
      <c r="B1741">
        <v>1740</v>
      </c>
      <c r="C1741" t="s">
        <v>2676</v>
      </c>
      <c r="D1741" t="s">
        <v>2677</v>
      </c>
      <c r="E1741">
        <v>20040810</v>
      </c>
      <c r="F1741">
        <v>4</v>
      </c>
      <c r="G1741" t="s">
        <v>4975</v>
      </c>
      <c r="H1741" s="2" t="s">
        <v>496</v>
      </c>
      <c r="I1741" t="s">
        <v>126</v>
      </c>
      <c r="J1741" t="s">
        <v>6497</v>
      </c>
      <c r="L1741">
        <f>IFERROR(INDEX(所属情報!$E:$E,MATCH(男子登録情報!A1741,所属情報!$A:$A,0)),"")</f>
        <v>492234</v>
      </c>
      <c r="M1741" t="str">
        <f t="shared" si="81"/>
        <v>石原　健太朗 (4)</v>
      </c>
      <c r="N1741" t="str">
        <f t="shared" si="82"/>
        <v>ｲｼﾊﾗ ｹﾝﾀﾛｳ</v>
      </c>
      <c r="O1741" t="str">
        <f t="shared" si="83"/>
        <v>ISHIHARA Kentaro (04)</v>
      </c>
      <c r="P1741">
        <f>IFERROR(INDEX(リスト!$AE:$AE,MATCH($G1741,リスト!$AD:$AD,0)),"")</f>
        <v>28</v>
      </c>
      <c r="Q1741" t="str">
        <f>IFERROR(INDEX(リスト!$AH:$AH,MATCH($J1741,リスト!$AG:$AG,0)),"")</f>
        <v>JPN</v>
      </c>
      <c r="R1741" s="118" t="str">
        <f>IF($B1741="","",TEXT(RIGHT($E1741,6)*1000+COUNTIF($E$2:$E1741,$E1741),"000000000"))</f>
        <v>040810001</v>
      </c>
    </row>
    <row r="1742" spans="1:18" customFormat="1" x14ac:dyDescent="0.45">
      <c r="A1742" t="s">
        <v>542</v>
      </c>
      <c r="B1742">
        <v>1741</v>
      </c>
      <c r="C1742" t="s">
        <v>2678</v>
      </c>
      <c r="D1742" t="s">
        <v>2679</v>
      </c>
      <c r="E1742">
        <v>20030502</v>
      </c>
      <c r="F1742">
        <v>4</v>
      </c>
      <c r="G1742" t="s">
        <v>4984</v>
      </c>
      <c r="H1742" s="2" t="s">
        <v>3047</v>
      </c>
      <c r="I1742" t="s">
        <v>737</v>
      </c>
      <c r="J1742" t="s">
        <v>6497</v>
      </c>
      <c r="L1742">
        <f>IFERROR(INDEX(所属情報!$E:$E,MATCH(男子登録情報!A1742,所属情報!$A:$A,0)),"")</f>
        <v>492234</v>
      </c>
      <c r="M1742" t="str">
        <f t="shared" si="81"/>
        <v>川端　善 (4)</v>
      </c>
      <c r="N1742" t="str">
        <f t="shared" si="82"/>
        <v>ｶﾜﾊﾞﾀ ｾﾞﾝ</v>
      </c>
      <c r="O1742" t="str">
        <f t="shared" si="83"/>
        <v>KAWABATA Zen (03)</v>
      </c>
      <c r="P1742">
        <f>IFERROR(INDEX(リスト!$AE:$AE,MATCH($G1742,リスト!$AD:$AD,0)),"")</f>
        <v>49</v>
      </c>
      <c r="Q1742" t="str">
        <f>IFERROR(INDEX(リスト!$AH:$AH,MATCH($J1742,リスト!$AG:$AG,0)),"")</f>
        <v>JPN</v>
      </c>
      <c r="R1742" s="118" t="str">
        <f>IF($B1742="","",TEXT(RIGHT($E1742,6)*1000+COUNTIF($E$2:$E1742,$E1742),"000000000"))</f>
        <v>030502001</v>
      </c>
    </row>
    <row r="1743" spans="1:18" customFormat="1" x14ac:dyDescent="0.45">
      <c r="A1743" t="s">
        <v>542</v>
      </c>
      <c r="B1743">
        <v>1742</v>
      </c>
      <c r="C1743" t="s">
        <v>6095</v>
      </c>
      <c r="D1743" t="s">
        <v>6096</v>
      </c>
      <c r="E1743">
        <v>20040827</v>
      </c>
      <c r="F1743">
        <v>4</v>
      </c>
      <c r="G1743" t="s">
        <v>4975</v>
      </c>
      <c r="H1743" s="2" t="s">
        <v>7235</v>
      </c>
      <c r="I1743" t="s">
        <v>3061</v>
      </c>
      <c r="J1743" t="s">
        <v>6497</v>
      </c>
      <c r="L1743">
        <f>IFERROR(INDEX(所属情報!$E:$E,MATCH(男子登録情報!A1743,所属情報!$A:$A,0)),"")</f>
        <v>492234</v>
      </c>
      <c r="M1743" t="str">
        <f t="shared" si="81"/>
        <v>飯野　碧 (4)</v>
      </c>
      <c r="N1743" t="str">
        <f t="shared" si="82"/>
        <v>ｲｲﾉ ｱｵｲ</v>
      </c>
      <c r="O1743" t="str">
        <f t="shared" si="83"/>
        <v>IINO Aoi (04)</v>
      </c>
      <c r="P1743">
        <f>IFERROR(INDEX(リスト!$AE:$AE,MATCH($G1743,リスト!$AD:$AD,0)),"")</f>
        <v>28</v>
      </c>
      <c r="Q1743" t="str">
        <f>IFERROR(INDEX(リスト!$AH:$AH,MATCH($J1743,リスト!$AG:$AG,0)),"")</f>
        <v>JPN</v>
      </c>
      <c r="R1743" s="118" t="str">
        <f>IF($B1743="","",TEXT(RIGHT($E1743,6)*1000+COUNTIF($E$2:$E1743,$E1743),"000000000"))</f>
        <v>040827002</v>
      </c>
    </row>
    <row r="1744" spans="1:18" customFormat="1" x14ac:dyDescent="0.45">
      <c r="A1744" t="s">
        <v>542</v>
      </c>
      <c r="B1744">
        <v>1743</v>
      </c>
      <c r="C1744" t="s">
        <v>2680</v>
      </c>
      <c r="D1744" t="s">
        <v>2681</v>
      </c>
      <c r="E1744">
        <v>20051202</v>
      </c>
      <c r="F1744">
        <v>3</v>
      </c>
      <c r="G1744" t="s">
        <v>4975</v>
      </c>
      <c r="H1744" s="2" t="s">
        <v>55</v>
      </c>
      <c r="I1744" t="s">
        <v>3060</v>
      </c>
      <c r="J1744" t="s">
        <v>6497</v>
      </c>
      <c r="L1744">
        <f>IFERROR(INDEX(所属情報!$E:$E,MATCH(男子登録情報!A1744,所属情報!$A:$A,0)),"")</f>
        <v>492234</v>
      </c>
      <c r="M1744" t="str">
        <f t="shared" si="81"/>
        <v>村上　堅亮 (3)</v>
      </c>
      <c r="N1744" t="str">
        <f t="shared" si="82"/>
        <v>ﾑﾗｶﾐ ｹﾝﾘｮｳ</v>
      </c>
      <c r="O1744" t="str">
        <f t="shared" si="83"/>
        <v>MURAKAMI Kenryo (05)</v>
      </c>
      <c r="P1744">
        <f>IFERROR(INDEX(リスト!$AE:$AE,MATCH($G1744,リスト!$AD:$AD,0)),"")</f>
        <v>28</v>
      </c>
      <c r="Q1744" t="str">
        <f>IFERROR(INDEX(リスト!$AH:$AH,MATCH($J1744,リスト!$AG:$AG,0)),"")</f>
        <v>JPN</v>
      </c>
      <c r="R1744" s="118" t="str">
        <f>IF($B1744="","",TEXT(RIGHT($E1744,6)*1000+COUNTIF($E$2:$E1744,$E1744),"000000000"))</f>
        <v>051202001</v>
      </c>
    </row>
    <row r="1745" spans="1:18" customFormat="1" x14ac:dyDescent="0.45">
      <c r="A1745" t="s">
        <v>542</v>
      </c>
      <c r="B1745">
        <v>1744</v>
      </c>
      <c r="C1745" t="s">
        <v>4336</v>
      </c>
      <c r="D1745" t="s">
        <v>4337</v>
      </c>
      <c r="E1745">
        <v>20060208</v>
      </c>
      <c r="F1745">
        <v>3</v>
      </c>
      <c r="G1745" t="s">
        <v>4975</v>
      </c>
      <c r="H1745" s="2" t="s">
        <v>411</v>
      </c>
      <c r="I1745" t="s">
        <v>173</v>
      </c>
      <c r="J1745" t="s">
        <v>6497</v>
      </c>
      <c r="L1745">
        <f>IFERROR(INDEX(所属情報!$E:$E,MATCH(男子登録情報!A1745,所属情報!$A:$A,0)),"")</f>
        <v>492234</v>
      </c>
      <c r="M1745" t="str">
        <f t="shared" si="81"/>
        <v>坂口　彰良 (3)</v>
      </c>
      <c r="N1745" t="str">
        <f t="shared" si="82"/>
        <v>ｻｶｸﾞﾁ ｱｷﾗ</v>
      </c>
      <c r="O1745" t="str">
        <f t="shared" si="83"/>
        <v>SAKAGUCHI Akira (06)</v>
      </c>
      <c r="P1745">
        <f>IFERROR(INDEX(リスト!$AE:$AE,MATCH($G1745,リスト!$AD:$AD,0)),"")</f>
        <v>28</v>
      </c>
      <c r="Q1745" t="str">
        <f>IFERROR(INDEX(リスト!$AH:$AH,MATCH($J1745,リスト!$AG:$AG,0)),"")</f>
        <v>JPN</v>
      </c>
      <c r="R1745" s="118" t="str">
        <f>IF($B1745="","",TEXT(RIGHT($E1745,6)*1000+COUNTIF($E$2:$E1745,$E1745),"000000000"))</f>
        <v>060208003</v>
      </c>
    </row>
    <row r="1746" spans="1:18" customFormat="1" x14ac:dyDescent="0.45">
      <c r="A1746" t="s">
        <v>542</v>
      </c>
      <c r="B1746">
        <v>1745</v>
      </c>
      <c r="C1746" t="s">
        <v>4338</v>
      </c>
      <c r="D1746" t="s">
        <v>4339</v>
      </c>
      <c r="E1746">
        <v>20050609</v>
      </c>
      <c r="F1746">
        <v>3</v>
      </c>
      <c r="G1746" t="s">
        <v>4975</v>
      </c>
      <c r="H1746" s="2" t="s">
        <v>821</v>
      </c>
      <c r="I1746" t="s">
        <v>295</v>
      </c>
      <c r="J1746" t="s">
        <v>6497</v>
      </c>
      <c r="L1746">
        <f>IFERROR(INDEX(所属情報!$E:$E,MATCH(男子登録情報!A1746,所属情報!$A:$A,0)),"")</f>
        <v>492234</v>
      </c>
      <c r="M1746" t="str">
        <f t="shared" si="81"/>
        <v>青山　昇平 (3)</v>
      </c>
      <c r="N1746" t="str">
        <f t="shared" si="82"/>
        <v>ｱｵﾔﾏ ｼｮｳﾍｲ</v>
      </c>
      <c r="O1746" t="str">
        <f t="shared" si="83"/>
        <v>AOYAMA Shohei (05)</v>
      </c>
      <c r="P1746">
        <f>IFERROR(INDEX(リスト!$AE:$AE,MATCH($G1746,リスト!$AD:$AD,0)),"")</f>
        <v>28</v>
      </c>
      <c r="Q1746" t="str">
        <f>IFERROR(INDEX(リスト!$AH:$AH,MATCH($J1746,リスト!$AG:$AG,0)),"")</f>
        <v>JPN</v>
      </c>
      <c r="R1746" s="118" t="str">
        <f>IF($B1746="","",TEXT(RIGHT($E1746,6)*1000+COUNTIF($E$2:$E1746,$E1746),"000000000"))</f>
        <v>050609003</v>
      </c>
    </row>
    <row r="1747" spans="1:18" customFormat="1" x14ac:dyDescent="0.45">
      <c r="A1747" t="s">
        <v>542</v>
      </c>
      <c r="B1747">
        <v>1746</v>
      </c>
      <c r="C1747" t="s">
        <v>4340</v>
      </c>
      <c r="D1747" t="s">
        <v>4341</v>
      </c>
      <c r="E1747">
        <v>20060210</v>
      </c>
      <c r="F1747">
        <v>3</v>
      </c>
      <c r="G1747" t="s">
        <v>4975</v>
      </c>
      <c r="H1747" s="2" t="s">
        <v>557</v>
      </c>
      <c r="I1747" t="s">
        <v>110</v>
      </c>
      <c r="J1747" t="s">
        <v>6497</v>
      </c>
      <c r="L1747">
        <f>IFERROR(INDEX(所属情報!$E:$E,MATCH(男子登録情報!A1747,所属情報!$A:$A,0)),"")</f>
        <v>492234</v>
      </c>
      <c r="M1747" t="str">
        <f t="shared" si="81"/>
        <v>須多　和希 (3)</v>
      </c>
      <c r="N1747" t="str">
        <f t="shared" si="82"/>
        <v>ｽﾀﾞ ｶｽﾞｷ</v>
      </c>
      <c r="O1747" t="str">
        <f t="shared" si="83"/>
        <v>SUDA Kazuki (06)</v>
      </c>
      <c r="P1747">
        <f>IFERROR(INDEX(リスト!$AE:$AE,MATCH($G1747,リスト!$AD:$AD,0)),"")</f>
        <v>28</v>
      </c>
      <c r="Q1747" t="str">
        <f>IFERROR(INDEX(リスト!$AH:$AH,MATCH($J1747,リスト!$AG:$AG,0)),"")</f>
        <v>JPN</v>
      </c>
      <c r="R1747" s="118" t="str">
        <f>IF($B1747="","",TEXT(RIGHT($E1747,6)*1000+COUNTIF($E$2:$E1747,$E1747),"000000000"))</f>
        <v>060210002</v>
      </c>
    </row>
    <row r="1748" spans="1:18" customFormat="1" x14ac:dyDescent="0.45">
      <c r="A1748" t="s">
        <v>542</v>
      </c>
      <c r="B1748">
        <v>1747</v>
      </c>
      <c r="C1748" t="s">
        <v>6097</v>
      </c>
      <c r="D1748" t="s">
        <v>4342</v>
      </c>
      <c r="E1748">
        <v>20051024</v>
      </c>
      <c r="F1748">
        <v>3</v>
      </c>
      <c r="G1748" t="s">
        <v>4975</v>
      </c>
      <c r="H1748" s="2" t="s">
        <v>4892</v>
      </c>
      <c r="I1748" t="s">
        <v>431</v>
      </c>
      <c r="J1748" t="s">
        <v>6497</v>
      </c>
      <c r="L1748">
        <f>IFERROR(INDEX(所属情報!$E:$E,MATCH(男子登録情報!A1748,所属情報!$A:$A,0)),"")</f>
        <v>492234</v>
      </c>
      <c r="M1748" t="str">
        <f t="shared" si="81"/>
        <v>野髙　廉央 (3)</v>
      </c>
      <c r="N1748" t="str">
        <f t="shared" si="82"/>
        <v>ﾉﾀﾞｶ ﾚｵ</v>
      </c>
      <c r="O1748" t="str">
        <f t="shared" si="83"/>
        <v>NODAKA Reo (05)</v>
      </c>
      <c r="P1748">
        <f>IFERROR(INDEX(リスト!$AE:$AE,MATCH($G1748,リスト!$AD:$AD,0)),"")</f>
        <v>28</v>
      </c>
      <c r="Q1748" t="str">
        <f>IFERROR(INDEX(リスト!$AH:$AH,MATCH($J1748,リスト!$AG:$AG,0)),"")</f>
        <v>JPN</v>
      </c>
      <c r="R1748" s="118" t="str">
        <f>IF($B1748="","",TEXT(RIGHT($E1748,6)*1000+COUNTIF($E$2:$E1748,$E1748),"000000000"))</f>
        <v>051024004</v>
      </c>
    </row>
    <row r="1749" spans="1:18" customFormat="1" x14ac:dyDescent="0.45">
      <c r="A1749" t="s">
        <v>542</v>
      </c>
      <c r="B1749">
        <v>1748</v>
      </c>
      <c r="C1749" t="s">
        <v>4343</v>
      </c>
      <c r="D1749" t="s">
        <v>4344</v>
      </c>
      <c r="E1749">
        <v>20050711</v>
      </c>
      <c r="F1749">
        <v>3</v>
      </c>
      <c r="G1749" t="s">
        <v>4975</v>
      </c>
      <c r="H1749" s="2" t="s">
        <v>115</v>
      </c>
      <c r="I1749" t="s">
        <v>35</v>
      </c>
      <c r="J1749" t="s">
        <v>6497</v>
      </c>
      <c r="L1749">
        <f>IFERROR(INDEX(所属情報!$E:$E,MATCH(男子登録情報!A1749,所属情報!$A:$A,0)),"")</f>
        <v>492234</v>
      </c>
      <c r="M1749" t="str">
        <f t="shared" si="81"/>
        <v>石井　佑樹 (3)</v>
      </c>
      <c r="N1749" t="str">
        <f t="shared" si="82"/>
        <v>ｲｼｲ ﾕｳｷ</v>
      </c>
      <c r="O1749" t="str">
        <f t="shared" si="83"/>
        <v>ISHII Yuki (05)</v>
      </c>
      <c r="P1749">
        <f>IFERROR(INDEX(リスト!$AE:$AE,MATCH($G1749,リスト!$AD:$AD,0)),"")</f>
        <v>28</v>
      </c>
      <c r="Q1749" t="str">
        <f>IFERROR(INDEX(リスト!$AH:$AH,MATCH($J1749,リスト!$AG:$AG,0)),"")</f>
        <v>JPN</v>
      </c>
      <c r="R1749" s="118" t="str">
        <f>IF($B1749="","",TEXT(RIGHT($E1749,6)*1000+COUNTIF($E$2:$E1749,$E1749),"000000000"))</f>
        <v>050711001</v>
      </c>
    </row>
    <row r="1750" spans="1:18" customFormat="1" x14ac:dyDescent="0.45">
      <c r="A1750" t="s">
        <v>542</v>
      </c>
      <c r="B1750">
        <v>1749</v>
      </c>
      <c r="C1750" t="s">
        <v>4345</v>
      </c>
      <c r="D1750" t="s">
        <v>4346</v>
      </c>
      <c r="E1750">
        <v>20060318</v>
      </c>
      <c r="F1750">
        <v>3</v>
      </c>
      <c r="G1750" t="s">
        <v>4975</v>
      </c>
      <c r="H1750" s="2" t="s">
        <v>4843</v>
      </c>
      <c r="I1750" t="s">
        <v>4893</v>
      </c>
      <c r="J1750" t="s">
        <v>6497</v>
      </c>
      <c r="L1750">
        <f>IFERROR(INDEX(所属情報!$E:$E,MATCH(男子登録情報!A1750,所属情報!$A:$A,0)),"")</f>
        <v>492234</v>
      </c>
      <c r="M1750" t="str">
        <f t="shared" si="81"/>
        <v>神澤　るか (3)</v>
      </c>
      <c r="N1750" t="str">
        <f t="shared" si="82"/>
        <v>ｶﾝｻﾞﾜ ﾙｶ</v>
      </c>
      <c r="O1750" t="str">
        <f t="shared" si="83"/>
        <v>KANZAWA Ruka (06)</v>
      </c>
      <c r="P1750">
        <f>IFERROR(INDEX(リスト!$AE:$AE,MATCH($G1750,リスト!$AD:$AD,0)),"")</f>
        <v>28</v>
      </c>
      <c r="Q1750" t="str">
        <f>IFERROR(INDEX(リスト!$AH:$AH,MATCH($J1750,リスト!$AG:$AG,0)),"")</f>
        <v>JPN</v>
      </c>
      <c r="R1750" s="118" t="str">
        <f>IF($B1750="","",TEXT(RIGHT($E1750,6)*1000+COUNTIF($E$2:$E1750,$E1750),"000000000"))</f>
        <v>060318001</v>
      </c>
    </row>
    <row r="1751" spans="1:18" customFormat="1" x14ac:dyDescent="0.45">
      <c r="A1751" t="s">
        <v>542</v>
      </c>
      <c r="B1751">
        <v>1750</v>
      </c>
      <c r="C1751" t="s">
        <v>4347</v>
      </c>
      <c r="D1751" t="s">
        <v>4348</v>
      </c>
      <c r="E1751">
        <v>20050826</v>
      </c>
      <c r="F1751">
        <v>3</v>
      </c>
      <c r="G1751" t="s">
        <v>4979</v>
      </c>
      <c r="H1751" s="2" t="s">
        <v>4894</v>
      </c>
      <c r="I1751" t="s">
        <v>78</v>
      </c>
      <c r="J1751" t="s">
        <v>6497</v>
      </c>
      <c r="L1751">
        <f>IFERROR(INDEX(所属情報!$E:$E,MATCH(男子登録情報!A1751,所属情報!$A:$A,0)),"")</f>
        <v>492234</v>
      </c>
      <c r="M1751" t="str">
        <f t="shared" si="81"/>
        <v>藤山　太地 (3)</v>
      </c>
      <c r="N1751" t="str">
        <f t="shared" si="82"/>
        <v>ﾄﾔﾏ ﾀｲﾁ</v>
      </c>
      <c r="O1751" t="str">
        <f t="shared" si="83"/>
        <v>TOYAMA Taichi (05)</v>
      </c>
      <c r="P1751">
        <f>IFERROR(INDEX(リスト!$AE:$AE,MATCH($G1751,リスト!$AD:$AD,0)),"")</f>
        <v>29</v>
      </c>
      <c r="Q1751" t="str">
        <f>IFERROR(INDEX(リスト!$AH:$AH,MATCH($J1751,リスト!$AG:$AG,0)),"")</f>
        <v>JPN</v>
      </c>
      <c r="R1751" s="118" t="str">
        <f>IF($B1751="","",TEXT(RIGHT($E1751,6)*1000+COUNTIF($E$2:$E1751,$E1751),"000000000"))</f>
        <v>050826003</v>
      </c>
    </row>
    <row r="1752" spans="1:18" customFormat="1" x14ac:dyDescent="0.45">
      <c r="A1752" t="s">
        <v>542</v>
      </c>
      <c r="B1752">
        <v>1751</v>
      </c>
      <c r="C1752" t="s">
        <v>6098</v>
      </c>
      <c r="D1752" t="s">
        <v>4349</v>
      </c>
      <c r="E1752">
        <v>20050514</v>
      </c>
      <c r="F1752">
        <v>3</v>
      </c>
      <c r="G1752" t="s">
        <v>4975</v>
      </c>
      <c r="H1752" s="2" t="s">
        <v>4895</v>
      </c>
      <c r="I1752" t="s">
        <v>330</v>
      </c>
      <c r="J1752" t="s">
        <v>6497</v>
      </c>
      <c r="L1752">
        <f>IFERROR(INDEX(所属情報!$E:$E,MATCH(男子登録情報!A1752,所属情報!$A:$A,0)),"")</f>
        <v>492234</v>
      </c>
      <c r="M1752" t="str">
        <f t="shared" si="81"/>
        <v>里吉　惠太 (3)</v>
      </c>
      <c r="N1752" t="str">
        <f t="shared" si="82"/>
        <v>ｻﾄﾖｼ ｹｲﾀ</v>
      </c>
      <c r="O1752" t="str">
        <f t="shared" si="83"/>
        <v>SATOYOSHI Keita (05)</v>
      </c>
      <c r="P1752">
        <f>IFERROR(INDEX(リスト!$AE:$AE,MATCH($G1752,リスト!$AD:$AD,0)),"")</f>
        <v>28</v>
      </c>
      <c r="Q1752" t="str">
        <f>IFERROR(INDEX(リスト!$AH:$AH,MATCH($J1752,リスト!$AG:$AG,0)),"")</f>
        <v>JPN</v>
      </c>
      <c r="R1752" s="118" t="str">
        <f>IF($B1752="","",TEXT(RIGHT($E1752,6)*1000+COUNTIF($E$2:$E1752,$E1752),"000000000"))</f>
        <v>050514005</v>
      </c>
    </row>
    <row r="1753" spans="1:18" customFormat="1" x14ac:dyDescent="0.45">
      <c r="A1753" t="s">
        <v>542</v>
      </c>
      <c r="B1753">
        <v>1752</v>
      </c>
      <c r="C1753" t="s">
        <v>4350</v>
      </c>
      <c r="D1753" t="s">
        <v>4351</v>
      </c>
      <c r="E1753">
        <v>20060328</v>
      </c>
      <c r="F1753">
        <v>3</v>
      </c>
      <c r="G1753" t="s">
        <v>4975</v>
      </c>
      <c r="H1753" s="2" t="s">
        <v>143</v>
      </c>
      <c r="I1753" t="s">
        <v>554</v>
      </c>
      <c r="J1753" t="s">
        <v>6497</v>
      </c>
      <c r="L1753">
        <f>IFERROR(INDEX(所属情報!$E:$E,MATCH(男子登録情報!A1753,所属情報!$A:$A,0)),"")</f>
        <v>492234</v>
      </c>
      <c r="M1753" t="str">
        <f t="shared" si="81"/>
        <v>鈴木　智徳 (3)</v>
      </c>
      <c r="N1753" t="str">
        <f t="shared" si="82"/>
        <v>ｽｽﾞｷ ﾄﾓﾉﾘ</v>
      </c>
      <c r="O1753" t="str">
        <f t="shared" si="83"/>
        <v>SUZUKI Tomonori (06)</v>
      </c>
      <c r="P1753">
        <f>IFERROR(INDEX(リスト!$AE:$AE,MATCH($G1753,リスト!$AD:$AD,0)),"")</f>
        <v>28</v>
      </c>
      <c r="Q1753" t="str">
        <f>IFERROR(INDEX(リスト!$AH:$AH,MATCH($J1753,リスト!$AG:$AG,0)),"")</f>
        <v>JPN</v>
      </c>
      <c r="R1753" s="118" t="str">
        <f>IF($B1753="","",TEXT(RIGHT($E1753,6)*1000+COUNTIF($E$2:$E1753,$E1753),"000000000"))</f>
        <v>060328001</v>
      </c>
    </row>
    <row r="1754" spans="1:18" customFormat="1" x14ac:dyDescent="0.45">
      <c r="A1754" t="s">
        <v>542</v>
      </c>
      <c r="B1754">
        <v>1753</v>
      </c>
      <c r="C1754" t="s">
        <v>4352</v>
      </c>
      <c r="D1754" t="s">
        <v>4353</v>
      </c>
      <c r="E1754">
        <v>20051103</v>
      </c>
      <c r="F1754">
        <v>3</v>
      </c>
      <c r="G1754" t="s">
        <v>4975</v>
      </c>
      <c r="H1754" s="2" t="s">
        <v>3003</v>
      </c>
      <c r="I1754" t="s">
        <v>4896</v>
      </c>
      <c r="J1754" t="s">
        <v>6497</v>
      </c>
      <c r="L1754">
        <f>IFERROR(INDEX(所属情報!$E:$E,MATCH(男子登録情報!A1754,所属情報!$A:$A,0)),"")</f>
        <v>492234</v>
      </c>
      <c r="M1754" t="str">
        <f t="shared" si="81"/>
        <v>石橋　孝梓 (3)</v>
      </c>
      <c r="N1754" t="str">
        <f t="shared" si="82"/>
        <v>ｲｼﾊﾞｼ ﾀｶｼ</v>
      </c>
      <c r="O1754" t="str">
        <f t="shared" si="83"/>
        <v>ISHIBASHI Takashi (05)</v>
      </c>
      <c r="P1754">
        <f>IFERROR(INDEX(リスト!$AE:$AE,MATCH($G1754,リスト!$AD:$AD,0)),"")</f>
        <v>28</v>
      </c>
      <c r="Q1754" t="str">
        <f>IFERROR(INDEX(リスト!$AH:$AH,MATCH($J1754,リスト!$AG:$AG,0)),"")</f>
        <v>JPN</v>
      </c>
      <c r="R1754" s="118" t="str">
        <f>IF($B1754="","",TEXT(RIGHT($E1754,6)*1000+COUNTIF($E$2:$E1754,$E1754),"000000000"))</f>
        <v>051103003</v>
      </c>
    </row>
    <row r="1755" spans="1:18" customFormat="1" x14ac:dyDescent="0.45">
      <c r="A1755" t="s">
        <v>542</v>
      </c>
      <c r="B1755">
        <v>1754</v>
      </c>
      <c r="C1755" t="s">
        <v>4354</v>
      </c>
      <c r="D1755" t="s">
        <v>4355</v>
      </c>
      <c r="E1755">
        <v>20060228</v>
      </c>
      <c r="F1755">
        <v>3</v>
      </c>
      <c r="G1755" t="s">
        <v>4975</v>
      </c>
      <c r="H1755" s="2" t="s">
        <v>4897</v>
      </c>
      <c r="I1755" t="s">
        <v>54</v>
      </c>
      <c r="J1755" t="s">
        <v>6497</v>
      </c>
      <c r="L1755">
        <f>IFERROR(INDEX(所属情報!$E:$E,MATCH(男子登録情報!A1755,所属情報!$A:$A,0)),"")</f>
        <v>492234</v>
      </c>
      <c r="M1755" t="str">
        <f t="shared" si="81"/>
        <v>宮松　諒 (3)</v>
      </c>
      <c r="N1755" t="str">
        <f t="shared" si="82"/>
        <v>ﾐﾔﾏﾂ ﾘｮｳ</v>
      </c>
      <c r="O1755" t="str">
        <f t="shared" si="83"/>
        <v>MIYAMATSU Ryo (06)</v>
      </c>
      <c r="P1755">
        <f>IFERROR(INDEX(リスト!$AE:$AE,MATCH($G1755,リスト!$AD:$AD,0)),"")</f>
        <v>28</v>
      </c>
      <c r="Q1755" t="str">
        <f>IFERROR(INDEX(リスト!$AH:$AH,MATCH($J1755,リスト!$AG:$AG,0)),"")</f>
        <v>JPN</v>
      </c>
      <c r="R1755" s="118" t="str">
        <f>IF($B1755="","",TEXT(RIGHT($E1755,6)*1000+COUNTIF($E$2:$E1755,$E1755),"000000000"))</f>
        <v>060228004</v>
      </c>
    </row>
    <row r="1756" spans="1:18" customFormat="1" x14ac:dyDescent="0.45">
      <c r="A1756" t="s">
        <v>542</v>
      </c>
      <c r="B1756">
        <v>1755</v>
      </c>
      <c r="C1756" t="s">
        <v>4356</v>
      </c>
      <c r="D1756" t="s">
        <v>4357</v>
      </c>
      <c r="E1756">
        <v>20051007</v>
      </c>
      <c r="F1756">
        <v>3</v>
      </c>
      <c r="G1756" t="s">
        <v>4975</v>
      </c>
      <c r="H1756" s="2" t="s">
        <v>4898</v>
      </c>
      <c r="I1756" t="s">
        <v>281</v>
      </c>
      <c r="J1756" t="s">
        <v>6497</v>
      </c>
      <c r="L1756">
        <f>IFERROR(INDEX(所属情報!$E:$E,MATCH(男子登録情報!A1756,所属情報!$A:$A,0)),"")</f>
        <v>492234</v>
      </c>
      <c r="M1756" t="str">
        <f t="shared" si="81"/>
        <v>浦上　大和 (3)</v>
      </c>
      <c r="N1756" t="str">
        <f t="shared" si="82"/>
        <v>ｳﾗｶﾞﾐ ﾔﾏﾄ</v>
      </c>
      <c r="O1756" t="str">
        <f t="shared" si="83"/>
        <v>URAGAMI Yamato (05)</v>
      </c>
      <c r="P1756">
        <f>IFERROR(INDEX(リスト!$AE:$AE,MATCH($G1756,リスト!$AD:$AD,0)),"")</f>
        <v>28</v>
      </c>
      <c r="Q1756" t="str">
        <f>IFERROR(INDEX(リスト!$AH:$AH,MATCH($J1756,リスト!$AG:$AG,0)),"")</f>
        <v>JPN</v>
      </c>
      <c r="R1756" s="118" t="str">
        <f>IF($B1756="","",TEXT(RIGHT($E1756,6)*1000+COUNTIF($E$2:$E1756,$E1756),"000000000"))</f>
        <v>051007001</v>
      </c>
    </row>
    <row r="1757" spans="1:18" customFormat="1" x14ac:dyDescent="0.45">
      <c r="A1757" t="s">
        <v>542</v>
      </c>
      <c r="B1757">
        <v>1756</v>
      </c>
      <c r="C1757" t="s">
        <v>4358</v>
      </c>
      <c r="D1757" t="s">
        <v>4359</v>
      </c>
      <c r="E1757">
        <v>20050629</v>
      </c>
      <c r="F1757">
        <v>3</v>
      </c>
      <c r="G1757" t="s">
        <v>4979</v>
      </c>
      <c r="H1757" s="2" t="s">
        <v>1940</v>
      </c>
      <c r="I1757" t="s">
        <v>109</v>
      </c>
      <c r="J1757" t="s">
        <v>6497</v>
      </c>
      <c r="L1757">
        <f>IFERROR(INDEX(所属情報!$E:$E,MATCH(男子登録情報!A1757,所属情報!$A:$A,0)),"")</f>
        <v>492234</v>
      </c>
      <c r="M1757" t="str">
        <f t="shared" si="81"/>
        <v>農本　駿 (3)</v>
      </c>
      <c r="N1757" t="str">
        <f t="shared" si="82"/>
        <v>ﾉｳﾓﾄ ｼｭﾝ</v>
      </c>
      <c r="O1757" t="str">
        <f t="shared" si="83"/>
        <v>NOMOTO Shun (05)</v>
      </c>
      <c r="P1757">
        <f>IFERROR(INDEX(リスト!$AE:$AE,MATCH($G1757,リスト!$AD:$AD,0)),"")</f>
        <v>29</v>
      </c>
      <c r="Q1757" t="str">
        <f>IFERROR(INDEX(リスト!$AH:$AH,MATCH($J1757,リスト!$AG:$AG,0)),"")</f>
        <v>JPN</v>
      </c>
      <c r="R1757" s="118" t="str">
        <f>IF($B1757="","",TEXT(RIGHT($E1757,6)*1000+COUNTIF($E$2:$E1757,$E1757),"000000000"))</f>
        <v>050629001</v>
      </c>
    </row>
    <row r="1758" spans="1:18" customFormat="1" x14ac:dyDescent="0.45">
      <c r="A1758" t="s">
        <v>542</v>
      </c>
      <c r="B1758">
        <v>1757</v>
      </c>
      <c r="C1758" t="s">
        <v>4360</v>
      </c>
      <c r="D1758" t="s">
        <v>4361</v>
      </c>
      <c r="E1758">
        <v>20051107</v>
      </c>
      <c r="F1758">
        <v>3</v>
      </c>
      <c r="G1758" t="s">
        <v>4976</v>
      </c>
      <c r="H1758" s="2" t="s">
        <v>2907</v>
      </c>
      <c r="I1758" t="s">
        <v>95</v>
      </c>
      <c r="J1758" t="s">
        <v>6497</v>
      </c>
      <c r="L1758">
        <f>IFERROR(INDEX(所属情報!$E:$E,MATCH(男子登録情報!A1758,所属情報!$A:$A,0)),"")</f>
        <v>492234</v>
      </c>
      <c r="M1758" t="str">
        <f t="shared" si="81"/>
        <v>神本　康介 (3)</v>
      </c>
      <c r="N1758" t="str">
        <f t="shared" si="82"/>
        <v>ｶﾐﾓﾄ ｺｳｽｹ</v>
      </c>
      <c r="O1758" t="str">
        <f t="shared" si="83"/>
        <v>KAMIMOTO Kosuke (05)</v>
      </c>
      <c r="P1758">
        <f>IFERROR(INDEX(リスト!$AE:$AE,MATCH($G1758,リスト!$AD:$AD,0)),"")</f>
        <v>27</v>
      </c>
      <c r="Q1758" t="str">
        <f>IFERROR(INDEX(リスト!$AH:$AH,MATCH($J1758,リスト!$AG:$AG,0)),"")</f>
        <v>JPN</v>
      </c>
      <c r="R1758" s="118" t="str">
        <f>IF($B1758="","",TEXT(RIGHT($E1758,6)*1000+COUNTIF($E$2:$E1758,$E1758),"000000000"))</f>
        <v>051107002</v>
      </c>
    </row>
    <row r="1759" spans="1:18" customFormat="1" x14ac:dyDescent="0.45">
      <c r="A1759" t="s">
        <v>542</v>
      </c>
      <c r="B1759">
        <v>1758</v>
      </c>
      <c r="C1759" t="s">
        <v>4362</v>
      </c>
      <c r="D1759" t="s">
        <v>4363</v>
      </c>
      <c r="E1759">
        <v>20050527</v>
      </c>
      <c r="F1759">
        <v>3</v>
      </c>
      <c r="G1759" t="s">
        <v>4975</v>
      </c>
      <c r="H1759" s="2" t="s">
        <v>702</v>
      </c>
      <c r="I1759" t="s">
        <v>171</v>
      </c>
      <c r="J1759" t="s">
        <v>6497</v>
      </c>
      <c r="L1759">
        <f>IFERROR(INDEX(所属情報!$E:$E,MATCH(男子登録情報!A1759,所属情報!$A:$A,0)),"")</f>
        <v>492234</v>
      </c>
      <c r="M1759" t="str">
        <f t="shared" si="81"/>
        <v>江田　裕人 (3)</v>
      </c>
      <c r="N1759" t="str">
        <f t="shared" si="82"/>
        <v>ｴﾀﾞ ﾕｳﾄ</v>
      </c>
      <c r="O1759" t="str">
        <f t="shared" si="83"/>
        <v>EDA Yuto (05)</v>
      </c>
      <c r="P1759">
        <f>IFERROR(INDEX(リスト!$AE:$AE,MATCH($G1759,リスト!$AD:$AD,0)),"")</f>
        <v>28</v>
      </c>
      <c r="Q1759" t="str">
        <f>IFERROR(INDEX(リスト!$AH:$AH,MATCH($J1759,リスト!$AG:$AG,0)),"")</f>
        <v>JPN</v>
      </c>
      <c r="R1759" s="118" t="str">
        <f>IF($B1759="","",TEXT(RIGHT($E1759,6)*1000+COUNTIF($E$2:$E1759,$E1759),"000000000"))</f>
        <v>050527003</v>
      </c>
    </row>
    <row r="1760" spans="1:18" customFormat="1" x14ac:dyDescent="0.45">
      <c r="A1760" t="s">
        <v>542</v>
      </c>
      <c r="B1760">
        <v>1759</v>
      </c>
      <c r="C1760" t="s">
        <v>4364</v>
      </c>
      <c r="D1760" t="s">
        <v>4365</v>
      </c>
      <c r="E1760">
        <v>20050619</v>
      </c>
      <c r="F1760">
        <v>3</v>
      </c>
      <c r="G1760" t="s">
        <v>4984</v>
      </c>
      <c r="H1760" s="2" t="s">
        <v>100</v>
      </c>
      <c r="I1760" t="s">
        <v>236</v>
      </c>
      <c r="J1760" t="s">
        <v>6497</v>
      </c>
      <c r="L1760">
        <f>IFERROR(INDEX(所属情報!$E:$E,MATCH(男子登録情報!A1760,所属情報!$A:$A,0)),"")</f>
        <v>492234</v>
      </c>
      <c r="M1760" t="str">
        <f t="shared" si="81"/>
        <v>田中　大晴 (3)</v>
      </c>
      <c r="N1760" t="str">
        <f t="shared" si="82"/>
        <v>ﾀﾅｶ ﾀｲｾｲ</v>
      </c>
      <c r="O1760" t="str">
        <f t="shared" si="83"/>
        <v>TANAKA Taisei (05)</v>
      </c>
      <c r="P1760">
        <f>IFERROR(INDEX(リスト!$AE:$AE,MATCH($G1760,リスト!$AD:$AD,0)),"")</f>
        <v>49</v>
      </c>
      <c r="Q1760" t="str">
        <f>IFERROR(INDEX(リスト!$AH:$AH,MATCH($J1760,リスト!$AG:$AG,0)),"")</f>
        <v>JPN</v>
      </c>
      <c r="R1760" s="118" t="str">
        <f>IF($B1760="","",TEXT(RIGHT($E1760,6)*1000+COUNTIF($E$2:$E1760,$E1760),"000000000"))</f>
        <v>050619001</v>
      </c>
    </row>
    <row r="1761" spans="1:18" customFormat="1" x14ac:dyDescent="0.45">
      <c r="A1761" t="s">
        <v>542</v>
      </c>
      <c r="B1761">
        <v>1760</v>
      </c>
      <c r="C1761" t="s">
        <v>4366</v>
      </c>
      <c r="D1761" t="s">
        <v>4367</v>
      </c>
      <c r="E1761">
        <v>20061115</v>
      </c>
      <c r="F1761">
        <v>2</v>
      </c>
      <c r="G1761" t="s">
        <v>4975</v>
      </c>
      <c r="H1761" s="2" t="s">
        <v>29</v>
      </c>
      <c r="I1761" t="s">
        <v>36</v>
      </c>
      <c r="J1761" t="s">
        <v>6497</v>
      </c>
      <c r="L1761">
        <f>IFERROR(INDEX(所属情報!$E:$E,MATCH(男子登録情報!A1761,所属情報!$A:$A,0)),"")</f>
        <v>492234</v>
      </c>
      <c r="M1761" t="str">
        <f t="shared" si="81"/>
        <v>岡田　晴希 (2)</v>
      </c>
      <c r="N1761" t="str">
        <f t="shared" si="82"/>
        <v>ｵｶﾀﾞ ﾊﾙｷ</v>
      </c>
      <c r="O1761" t="str">
        <f t="shared" si="83"/>
        <v>OKADA Haruki (06)</v>
      </c>
      <c r="P1761">
        <f>IFERROR(INDEX(リスト!$AE:$AE,MATCH($G1761,リスト!$AD:$AD,0)),"")</f>
        <v>28</v>
      </c>
      <c r="Q1761" t="str">
        <f>IFERROR(INDEX(リスト!$AH:$AH,MATCH($J1761,リスト!$AG:$AG,0)),"")</f>
        <v>JPN</v>
      </c>
      <c r="R1761" s="118" t="str">
        <f>IF($B1761="","",TEXT(RIGHT($E1761,6)*1000+COUNTIF($E$2:$E1761,$E1761),"000000000"))</f>
        <v>061115001</v>
      </c>
    </row>
    <row r="1762" spans="1:18" customFormat="1" x14ac:dyDescent="0.45">
      <c r="A1762" t="s">
        <v>542</v>
      </c>
      <c r="B1762">
        <v>1761</v>
      </c>
      <c r="C1762" t="s">
        <v>4368</v>
      </c>
      <c r="D1762" t="s">
        <v>4369</v>
      </c>
      <c r="E1762">
        <v>20060627</v>
      </c>
      <c r="F1762">
        <v>2</v>
      </c>
      <c r="G1762" t="s">
        <v>4977</v>
      </c>
      <c r="H1762" s="2" t="s">
        <v>4899</v>
      </c>
      <c r="I1762" t="s">
        <v>201</v>
      </c>
      <c r="J1762" t="s">
        <v>6497</v>
      </c>
      <c r="L1762">
        <f>IFERROR(INDEX(所属情報!$E:$E,MATCH(男子登録情報!A1762,所属情報!$A:$A,0)),"")</f>
        <v>492234</v>
      </c>
      <c r="M1762" t="str">
        <f t="shared" si="81"/>
        <v>上手　晴登 (2)</v>
      </c>
      <c r="N1762" t="str">
        <f t="shared" si="82"/>
        <v>ｶﾐﾃ ﾊﾙﾄ</v>
      </c>
      <c r="O1762" t="str">
        <f t="shared" si="83"/>
        <v>KAMITE Haruto (06)</v>
      </c>
      <c r="P1762">
        <f>IFERROR(INDEX(リスト!$AE:$AE,MATCH($G1762,リスト!$AD:$AD,0)),"")</f>
        <v>34</v>
      </c>
      <c r="Q1762" t="str">
        <f>IFERROR(INDEX(リスト!$AH:$AH,MATCH($J1762,リスト!$AG:$AG,0)),"")</f>
        <v>JPN</v>
      </c>
      <c r="R1762" s="118" t="str">
        <f>IF($B1762="","",TEXT(RIGHT($E1762,6)*1000+COUNTIF($E$2:$E1762,$E1762),"000000000"))</f>
        <v>060627002</v>
      </c>
    </row>
    <row r="1763" spans="1:18" customFormat="1" x14ac:dyDescent="0.45">
      <c r="A1763" t="s">
        <v>542</v>
      </c>
      <c r="B1763">
        <v>1762</v>
      </c>
      <c r="C1763" t="s">
        <v>4370</v>
      </c>
      <c r="D1763" t="s">
        <v>4371</v>
      </c>
      <c r="E1763">
        <v>20060627</v>
      </c>
      <c r="F1763">
        <v>2</v>
      </c>
      <c r="G1763" t="s">
        <v>4977</v>
      </c>
      <c r="H1763" s="2" t="s">
        <v>4899</v>
      </c>
      <c r="I1763" t="s">
        <v>71</v>
      </c>
      <c r="J1763" t="s">
        <v>6497</v>
      </c>
      <c r="L1763">
        <f>IFERROR(INDEX(所属情報!$E:$E,MATCH(男子登録情報!A1763,所属情報!$A:$A,0)),"")</f>
        <v>492234</v>
      </c>
      <c r="M1763" t="str">
        <f t="shared" si="81"/>
        <v>上手　颯太 (2)</v>
      </c>
      <c r="N1763" t="str">
        <f t="shared" si="82"/>
        <v>ｶﾐﾃ ｿｳﾀ</v>
      </c>
      <c r="O1763" t="str">
        <f t="shared" si="83"/>
        <v>KAMITE Sota (06)</v>
      </c>
      <c r="P1763">
        <f>IFERROR(INDEX(リスト!$AE:$AE,MATCH($G1763,リスト!$AD:$AD,0)),"")</f>
        <v>34</v>
      </c>
      <c r="Q1763" t="str">
        <f>IFERROR(INDEX(リスト!$AH:$AH,MATCH($J1763,リスト!$AG:$AG,0)),"")</f>
        <v>JPN</v>
      </c>
      <c r="R1763" s="118" t="str">
        <f>IF($B1763="","",TEXT(RIGHT($E1763,6)*1000+COUNTIF($E$2:$E1763,$E1763),"000000000"))</f>
        <v>060627003</v>
      </c>
    </row>
    <row r="1764" spans="1:18" customFormat="1" x14ac:dyDescent="0.45">
      <c r="A1764" t="s">
        <v>542</v>
      </c>
      <c r="B1764">
        <v>1763</v>
      </c>
      <c r="C1764" t="s">
        <v>6099</v>
      </c>
      <c r="D1764" t="s">
        <v>6100</v>
      </c>
      <c r="E1764">
        <v>20061109</v>
      </c>
      <c r="F1764">
        <v>2</v>
      </c>
      <c r="G1764" t="s">
        <v>4975</v>
      </c>
      <c r="H1764" s="2" t="s">
        <v>7236</v>
      </c>
      <c r="I1764" t="s">
        <v>254</v>
      </c>
      <c r="J1764" t="s">
        <v>6497</v>
      </c>
      <c r="L1764">
        <f>IFERROR(INDEX(所属情報!$E:$E,MATCH(男子登録情報!A1764,所属情報!$A:$A,0)),"")</f>
        <v>492234</v>
      </c>
      <c r="M1764" t="str">
        <f t="shared" si="81"/>
        <v>岩出　悠 (2)</v>
      </c>
      <c r="N1764" t="str">
        <f t="shared" si="82"/>
        <v>ｲﾜﾃﾞ ﾊﾙ</v>
      </c>
      <c r="O1764" t="str">
        <f t="shared" si="83"/>
        <v>IWADE Haru (06)</v>
      </c>
      <c r="P1764">
        <f>IFERROR(INDEX(リスト!$AE:$AE,MATCH($G1764,リスト!$AD:$AD,0)),"")</f>
        <v>28</v>
      </c>
      <c r="Q1764" t="str">
        <f>IFERROR(INDEX(リスト!$AH:$AH,MATCH($J1764,リスト!$AG:$AG,0)),"")</f>
        <v>JPN</v>
      </c>
      <c r="R1764" s="118" t="str">
        <f>IF($B1764="","",TEXT(RIGHT($E1764,6)*1000+COUNTIF($E$2:$E1764,$E1764),"000000000"))</f>
        <v>061109003</v>
      </c>
    </row>
    <row r="1765" spans="1:18" customFormat="1" x14ac:dyDescent="0.45">
      <c r="A1765" t="s">
        <v>542</v>
      </c>
      <c r="B1765">
        <v>1764</v>
      </c>
      <c r="C1765" t="s">
        <v>6101</v>
      </c>
      <c r="D1765" t="s">
        <v>6102</v>
      </c>
      <c r="E1765">
        <v>20060826</v>
      </c>
      <c r="F1765">
        <v>2</v>
      </c>
      <c r="G1765" t="s">
        <v>4975</v>
      </c>
      <c r="H1765" s="2" t="s">
        <v>26</v>
      </c>
      <c r="I1765" t="s">
        <v>28</v>
      </c>
      <c r="J1765" t="s">
        <v>6497</v>
      </c>
      <c r="L1765">
        <f>IFERROR(INDEX(所属情報!$E:$E,MATCH(男子登録情報!A1765,所属情報!$A:$A,0)),"")</f>
        <v>492234</v>
      </c>
      <c r="M1765" t="str">
        <f t="shared" si="81"/>
        <v>藤本　圭亮 (2)</v>
      </c>
      <c r="N1765" t="str">
        <f t="shared" si="82"/>
        <v>ﾌｼﾞﾓﾄ ｹｲｽｹ</v>
      </c>
      <c r="O1765" t="str">
        <f t="shared" si="83"/>
        <v>FUJIMOTO Keisuke (06)</v>
      </c>
      <c r="P1765">
        <f>IFERROR(INDEX(リスト!$AE:$AE,MATCH($G1765,リスト!$AD:$AD,0)),"")</f>
        <v>28</v>
      </c>
      <c r="Q1765" t="str">
        <f>IFERROR(INDEX(リスト!$AH:$AH,MATCH($J1765,リスト!$AG:$AG,0)),"")</f>
        <v>JPN</v>
      </c>
      <c r="R1765" s="118" t="str">
        <f>IF($B1765="","",TEXT(RIGHT($E1765,6)*1000+COUNTIF($E$2:$E1765,$E1765),"000000000"))</f>
        <v>060826002</v>
      </c>
    </row>
    <row r="1766" spans="1:18" customFormat="1" x14ac:dyDescent="0.45">
      <c r="A1766" t="s">
        <v>542</v>
      </c>
      <c r="B1766">
        <v>1765</v>
      </c>
      <c r="C1766" t="s">
        <v>6103</v>
      </c>
      <c r="D1766" t="s">
        <v>6104</v>
      </c>
      <c r="E1766">
        <v>20060519</v>
      </c>
      <c r="F1766">
        <v>2</v>
      </c>
      <c r="G1766" t="s">
        <v>4975</v>
      </c>
      <c r="H1766" s="2" t="s">
        <v>7237</v>
      </c>
      <c r="I1766" t="s">
        <v>35</v>
      </c>
      <c r="J1766" t="s">
        <v>6497</v>
      </c>
      <c r="L1766">
        <f>IFERROR(INDEX(所属情報!$E:$E,MATCH(男子登録情報!A1766,所属情報!$A:$A,0)),"")</f>
        <v>492234</v>
      </c>
      <c r="M1766" t="str">
        <f t="shared" si="81"/>
        <v>有田　佑紀 (2)</v>
      </c>
      <c r="N1766" t="str">
        <f t="shared" si="82"/>
        <v>ｱﾘﾀ ﾕｳｷ</v>
      </c>
      <c r="O1766" t="str">
        <f t="shared" si="83"/>
        <v>ARITA Yuki (06)</v>
      </c>
      <c r="P1766">
        <f>IFERROR(INDEX(リスト!$AE:$AE,MATCH($G1766,リスト!$AD:$AD,0)),"")</f>
        <v>28</v>
      </c>
      <c r="Q1766" t="str">
        <f>IFERROR(INDEX(リスト!$AH:$AH,MATCH($J1766,リスト!$AG:$AG,0)),"")</f>
        <v>JPN</v>
      </c>
      <c r="R1766" s="118" t="str">
        <f>IF($B1766="","",TEXT(RIGHT($E1766,6)*1000+COUNTIF($E$2:$E1766,$E1766),"000000000"))</f>
        <v>060519002</v>
      </c>
    </row>
    <row r="1767" spans="1:18" customFormat="1" x14ac:dyDescent="0.45">
      <c r="A1767" t="s">
        <v>542</v>
      </c>
      <c r="B1767">
        <v>1766</v>
      </c>
      <c r="C1767" t="s">
        <v>6105</v>
      </c>
      <c r="D1767" t="s">
        <v>6106</v>
      </c>
      <c r="E1767">
        <v>20060615</v>
      </c>
      <c r="F1767">
        <v>2</v>
      </c>
      <c r="G1767" t="s">
        <v>5099</v>
      </c>
      <c r="H1767" s="2" t="s">
        <v>100</v>
      </c>
      <c r="I1767" t="s">
        <v>270</v>
      </c>
      <c r="J1767" t="s">
        <v>6497</v>
      </c>
      <c r="L1767">
        <f>IFERROR(INDEX(所属情報!$E:$E,MATCH(男子登録情報!A1767,所属情報!$A:$A,0)),"")</f>
        <v>492234</v>
      </c>
      <c r="M1767" t="str">
        <f t="shared" si="81"/>
        <v>田中　寛樹 (2)</v>
      </c>
      <c r="N1767" t="str">
        <f t="shared" si="82"/>
        <v>ﾀﾅｶ ﾋﾛｷ</v>
      </c>
      <c r="O1767" t="str">
        <f t="shared" si="83"/>
        <v>TANAKA Hiroki (06)</v>
      </c>
      <c r="P1767">
        <f>IFERROR(INDEX(リスト!$AE:$AE,MATCH($G1767,リスト!$AD:$AD,0)),"")</f>
        <v>21</v>
      </c>
      <c r="Q1767" t="str">
        <f>IFERROR(INDEX(リスト!$AH:$AH,MATCH($J1767,リスト!$AG:$AG,0)),"")</f>
        <v>JPN</v>
      </c>
      <c r="R1767" s="118" t="str">
        <f>IF($B1767="","",TEXT(RIGHT($E1767,6)*1000+COUNTIF($E$2:$E1767,$E1767),"000000000"))</f>
        <v>060615005</v>
      </c>
    </row>
    <row r="1768" spans="1:18" customFormat="1" x14ac:dyDescent="0.45">
      <c r="H1768" s="2"/>
      <c r="L1768" t="str">
        <f>IFERROR(INDEX(所属情報!$E:$E,MATCH(男子登録情報!A1768,所属情報!$A:$A,0)),"")</f>
        <v/>
      </c>
      <c r="M1768" t="str">
        <f t="shared" si="81"/>
        <v xml:space="preserve"> ()</v>
      </c>
      <c r="N1768">
        <f t="shared" si="82"/>
        <v>0</v>
      </c>
      <c r="O1768" t="str">
        <f t="shared" si="83"/>
        <v xml:space="preserve">  ()</v>
      </c>
      <c r="P1768" t="str">
        <f>IFERROR(INDEX(リスト!$AE:$AE,MATCH($G1768,リスト!$AD:$AD,0)),"")</f>
        <v/>
      </c>
      <c r="Q1768" t="str">
        <f>IFERROR(INDEX(リスト!$AH:$AH,MATCH($J1768,リスト!$AG:$AG,0)),"")</f>
        <v/>
      </c>
      <c r="R1768" s="118" t="str">
        <f>IF($B1768="","",TEXT(RIGHT($E1768,6)*1000+COUNTIF($E$2:$E1768,$E1768),"000000000"))</f>
        <v/>
      </c>
    </row>
    <row r="1769" spans="1:18" customFormat="1" x14ac:dyDescent="0.45">
      <c r="A1769" t="s">
        <v>542</v>
      </c>
      <c r="B1769">
        <v>1768</v>
      </c>
      <c r="C1769" t="s">
        <v>6107</v>
      </c>
      <c r="D1769" t="s">
        <v>6108</v>
      </c>
      <c r="E1769">
        <v>20070103</v>
      </c>
      <c r="F1769">
        <v>2</v>
      </c>
      <c r="G1769" t="s">
        <v>4975</v>
      </c>
      <c r="H1769" s="2" t="s">
        <v>7238</v>
      </c>
      <c r="I1769" t="s">
        <v>7239</v>
      </c>
      <c r="J1769" t="s">
        <v>6497</v>
      </c>
      <c r="L1769">
        <f>IFERROR(INDEX(所属情報!$E:$E,MATCH(男子登録情報!A1769,所属情報!$A:$A,0)),"")</f>
        <v>492234</v>
      </c>
      <c r="M1769" t="str">
        <f t="shared" si="81"/>
        <v>柴峠　伸樹 (2)</v>
      </c>
      <c r="N1769" t="str">
        <f t="shared" si="82"/>
        <v>ｼﾊﾞﾄｳｹﾞ ﾉﾌﾞｷ</v>
      </c>
      <c r="O1769" t="str">
        <f t="shared" si="83"/>
        <v>SHIBATOGE Nobuki (07)</v>
      </c>
      <c r="P1769">
        <f>IFERROR(INDEX(リスト!$AE:$AE,MATCH($G1769,リスト!$AD:$AD,0)),"")</f>
        <v>28</v>
      </c>
      <c r="Q1769" t="str">
        <f>IFERROR(INDEX(リスト!$AH:$AH,MATCH($J1769,リスト!$AG:$AG,0)),"")</f>
        <v>JPN</v>
      </c>
      <c r="R1769" s="118" t="str">
        <f>IF($B1769="","",TEXT(RIGHT($E1769,6)*1000+COUNTIF($E$2:$E1769,$E1769),"000000000"))</f>
        <v>070103004</v>
      </c>
    </row>
    <row r="1770" spans="1:18" customFormat="1" x14ac:dyDescent="0.45">
      <c r="A1770" t="s">
        <v>542</v>
      </c>
      <c r="B1770">
        <v>1769</v>
      </c>
      <c r="C1770" t="s">
        <v>6109</v>
      </c>
      <c r="D1770" t="s">
        <v>6110</v>
      </c>
      <c r="E1770">
        <v>20070226</v>
      </c>
      <c r="F1770">
        <v>2</v>
      </c>
      <c r="G1770" t="s">
        <v>4975</v>
      </c>
      <c r="H1770" s="2" t="s">
        <v>7240</v>
      </c>
      <c r="I1770" t="s">
        <v>7241</v>
      </c>
      <c r="J1770" t="s">
        <v>6497</v>
      </c>
      <c r="L1770">
        <f>IFERROR(INDEX(所属情報!$E:$E,MATCH(男子登録情報!A1770,所属情報!$A:$A,0)),"")</f>
        <v>492234</v>
      </c>
      <c r="M1770" t="str">
        <f t="shared" si="81"/>
        <v>山脇　秀斗 (2)</v>
      </c>
      <c r="N1770" t="str">
        <f t="shared" si="82"/>
        <v>ﾔﾏﾜｷ ﾋﾃﾞﾄ</v>
      </c>
      <c r="O1770" t="str">
        <f t="shared" si="83"/>
        <v>YAMAWAKI Hideto (07)</v>
      </c>
      <c r="P1770">
        <f>IFERROR(INDEX(リスト!$AE:$AE,MATCH($G1770,リスト!$AD:$AD,0)),"")</f>
        <v>28</v>
      </c>
      <c r="Q1770" t="str">
        <f>IFERROR(INDEX(リスト!$AH:$AH,MATCH($J1770,リスト!$AG:$AG,0)),"")</f>
        <v>JPN</v>
      </c>
      <c r="R1770" s="118" t="str">
        <f>IF($B1770="","",TEXT(RIGHT($E1770,6)*1000+COUNTIF($E$2:$E1770,$E1770),"000000000"))</f>
        <v>070226001</v>
      </c>
    </row>
    <row r="1771" spans="1:18" customFormat="1" x14ac:dyDescent="0.45">
      <c r="A1771" t="s">
        <v>542</v>
      </c>
      <c r="B1771">
        <v>1770</v>
      </c>
      <c r="C1771" t="s">
        <v>6111</v>
      </c>
      <c r="D1771" t="s">
        <v>6112</v>
      </c>
      <c r="E1771">
        <v>20061130</v>
      </c>
      <c r="F1771">
        <v>2</v>
      </c>
      <c r="G1771" t="s">
        <v>4975</v>
      </c>
      <c r="H1771" s="2" t="s">
        <v>7242</v>
      </c>
      <c r="I1771" t="s">
        <v>7243</v>
      </c>
      <c r="J1771" t="s">
        <v>6497</v>
      </c>
      <c r="L1771">
        <f>IFERROR(INDEX(所属情報!$E:$E,MATCH(男子登録情報!A1771,所属情報!$A:$A,0)),"")</f>
        <v>492234</v>
      </c>
      <c r="M1771" t="str">
        <f t="shared" si="81"/>
        <v>木南　柾一朗 (2)</v>
      </c>
      <c r="N1771" t="str">
        <f t="shared" si="82"/>
        <v>ｷﾐﾅﾐ ｾｲｲﾁﾛｳ</v>
      </c>
      <c r="O1771" t="str">
        <f t="shared" si="83"/>
        <v>KIMINAMI Seiichiro (06)</v>
      </c>
      <c r="P1771">
        <f>IFERROR(INDEX(リスト!$AE:$AE,MATCH($G1771,リスト!$AD:$AD,0)),"")</f>
        <v>28</v>
      </c>
      <c r="Q1771" t="str">
        <f>IFERROR(INDEX(リスト!$AH:$AH,MATCH($J1771,リスト!$AG:$AG,0)),"")</f>
        <v>JPN</v>
      </c>
      <c r="R1771" s="118" t="str">
        <f>IF($B1771="","",TEXT(RIGHT($E1771,6)*1000+COUNTIF($E$2:$E1771,$E1771),"000000000"))</f>
        <v>061130002</v>
      </c>
    </row>
    <row r="1772" spans="1:18" customFormat="1" x14ac:dyDescent="0.45">
      <c r="A1772" t="s">
        <v>542</v>
      </c>
      <c r="B1772">
        <v>1771</v>
      </c>
      <c r="C1772" t="s">
        <v>6113</v>
      </c>
      <c r="D1772" t="s">
        <v>6114</v>
      </c>
      <c r="E1772">
        <v>20060912</v>
      </c>
      <c r="F1772">
        <v>2</v>
      </c>
      <c r="G1772" t="s">
        <v>4975</v>
      </c>
      <c r="H1772" s="2" t="s">
        <v>7244</v>
      </c>
      <c r="I1772" t="s">
        <v>97</v>
      </c>
      <c r="J1772" t="s">
        <v>6497</v>
      </c>
      <c r="L1772">
        <f>IFERROR(INDEX(所属情報!$E:$E,MATCH(男子登録情報!A1772,所属情報!$A:$A,0)),"")</f>
        <v>492234</v>
      </c>
      <c r="M1772" t="str">
        <f t="shared" si="81"/>
        <v>磯上　琉稀 (2)</v>
      </c>
      <c r="N1772" t="str">
        <f t="shared" si="82"/>
        <v>ｲｿｶﾞﾐ ﾘｭｳｷ</v>
      </c>
      <c r="O1772" t="str">
        <f t="shared" si="83"/>
        <v>ISOGAMI Ryuki (06)</v>
      </c>
      <c r="P1772">
        <f>IFERROR(INDEX(リスト!$AE:$AE,MATCH($G1772,リスト!$AD:$AD,0)),"")</f>
        <v>28</v>
      </c>
      <c r="Q1772" t="str">
        <f>IFERROR(INDEX(リスト!$AH:$AH,MATCH($J1772,リスト!$AG:$AG,0)),"")</f>
        <v>JPN</v>
      </c>
      <c r="R1772" s="118" t="str">
        <f>IF($B1772="","",TEXT(RIGHT($E1772,6)*1000+COUNTIF($E$2:$E1772,$E1772),"000000000"))</f>
        <v>060912002</v>
      </c>
    </row>
    <row r="1773" spans="1:18" customFormat="1" x14ac:dyDescent="0.45">
      <c r="A1773" t="s">
        <v>542</v>
      </c>
      <c r="B1773">
        <v>1772</v>
      </c>
      <c r="C1773" t="s">
        <v>6115</v>
      </c>
      <c r="D1773" t="s">
        <v>6116</v>
      </c>
      <c r="E1773">
        <v>20060728</v>
      </c>
      <c r="F1773">
        <v>2</v>
      </c>
      <c r="G1773" t="s">
        <v>4975</v>
      </c>
      <c r="H1773" s="2" t="s">
        <v>384</v>
      </c>
      <c r="I1773" t="s">
        <v>3027</v>
      </c>
      <c r="J1773" t="s">
        <v>6497</v>
      </c>
      <c r="L1773">
        <f>IFERROR(INDEX(所属情報!$E:$E,MATCH(男子登録情報!A1773,所属情報!$A:$A,0)),"")</f>
        <v>492234</v>
      </c>
      <c r="M1773" t="str">
        <f t="shared" si="81"/>
        <v>村田　遥楽 (2)</v>
      </c>
      <c r="N1773" t="str">
        <f t="shared" si="82"/>
        <v>ﾑﾗﾀ ﾕﾗ</v>
      </c>
      <c r="O1773" t="str">
        <f t="shared" si="83"/>
        <v>MURATA Yura (06)</v>
      </c>
      <c r="P1773">
        <f>IFERROR(INDEX(リスト!$AE:$AE,MATCH($G1773,リスト!$AD:$AD,0)),"")</f>
        <v>28</v>
      </c>
      <c r="Q1773" t="str">
        <f>IFERROR(INDEX(リスト!$AH:$AH,MATCH($J1773,リスト!$AG:$AG,0)),"")</f>
        <v>JPN</v>
      </c>
      <c r="R1773" s="118" t="str">
        <f>IF($B1773="","",TEXT(RIGHT($E1773,6)*1000+COUNTIF($E$2:$E1773,$E1773),"000000000"))</f>
        <v>060728003</v>
      </c>
    </row>
    <row r="1774" spans="1:18" customFormat="1" x14ac:dyDescent="0.45">
      <c r="A1774" t="s">
        <v>542</v>
      </c>
      <c r="B1774">
        <v>1773</v>
      </c>
      <c r="C1774" t="s">
        <v>6117</v>
      </c>
      <c r="D1774" t="s">
        <v>6118</v>
      </c>
      <c r="E1774">
        <v>20060805</v>
      </c>
      <c r="F1774">
        <v>2</v>
      </c>
      <c r="G1774" t="s">
        <v>4984</v>
      </c>
      <c r="H1774" s="2" t="s">
        <v>7245</v>
      </c>
      <c r="I1774" t="s">
        <v>7246</v>
      </c>
      <c r="J1774" t="s">
        <v>6497</v>
      </c>
      <c r="L1774">
        <f>IFERROR(INDEX(所属情報!$E:$E,MATCH(男子登録情報!A1774,所属情報!$A:$A,0)),"")</f>
        <v>492234</v>
      </c>
      <c r="M1774" t="str">
        <f t="shared" si="81"/>
        <v>森脇　悠賢 (2)</v>
      </c>
      <c r="N1774" t="str">
        <f t="shared" si="82"/>
        <v>ﾓﾘﾜｷ ﾕﾀｶ</v>
      </c>
      <c r="O1774" t="str">
        <f t="shared" si="83"/>
        <v>MORIWAKI Yutaka (06)</v>
      </c>
      <c r="P1774">
        <f>IFERROR(INDEX(リスト!$AE:$AE,MATCH($G1774,リスト!$AD:$AD,0)),"")</f>
        <v>49</v>
      </c>
      <c r="Q1774" t="str">
        <f>IFERROR(INDEX(リスト!$AH:$AH,MATCH($J1774,リスト!$AG:$AG,0)),"")</f>
        <v>JPN</v>
      </c>
      <c r="R1774" s="118" t="str">
        <f>IF($B1774="","",TEXT(RIGHT($E1774,6)*1000+COUNTIF($E$2:$E1774,$E1774),"000000000"))</f>
        <v>060805001</v>
      </c>
    </row>
    <row r="1775" spans="1:18" customFormat="1" x14ac:dyDescent="0.45">
      <c r="A1775" t="s">
        <v>542</v>
      </c>
      <c r="B1775">
        <v>1774</v>
      </c>
      <c r="C1775" t="s">
        <v>6119</v>
      </c>
      <c r="D1775" t="s">
        <v>6120</v>
      </c>
      <c r="E1775">
        <v>20060917</v>
      </c>
      <c r="F1775">
        <v>2</v>
      </c>
      <c r="G1775" t="s">
        <v>4975</v>
      </c>
      <c r="H1775" s="2" t="s">
        <v>1899</v>
      </c>
      <c r="I1775" t="s">
        <v>456</v>
      </c>
      <c r="J1775" t="s">
        <v>6497</v>
      </c>
      <c r="L1775">
        <f>IFERROR(INDEX(所属情報!$E:$E,MATCH(男子登録情報!A1775,所属情報!$A:$A,0)),"")</f>
        <v>492234</v>
      </c>
      <c r="M1775" t="str">
        <f t="shared" si="81"/>
        <v>尾方　太陽 (2)</v>
      </c>
      <c r="N1775" t="str">
        <f t="shared" si="82"/>
        <v>ｵｶﾞﾀ ﾀｲﾖｳ</v>
      </c>
      <c r="O1775" t="str">
        <f t="shared" si="83"/>
        <v>OGATA Taiyo (06)</v>
      </c>
      <c r="P1775">
        <f>IFERROR(INDEX(リスト!$AE:$AE,MATCH($G1775,リスト!$AD:$AD,0)),"")</f>
        <v>28</v>
      </c>
      <c r="Q1775" t="str">
        <f>IFERROR(INDEX(リスト!$AH:$AH,MATCH($J1775,リスト!$AG:$AG,0)),"")</f>
        <v>JPN</v>
      </c>
      <c r="R1775" s="118" t="str">
        <f>IF($B1775="","",TEXT(RIGHT($E1775,6)*1000+COUNTIF($E$2:$E1775,$E1775),"000000000"))</f>
        <v>060917001</v>
      </c>
    </row>
    <row r="1776" spans="1:18" customFormat="1" x14ac:dyDescent="0.45">
      <c r="A1776" t="s">
        <v>542</v>
      </c>
      <c r="B1776">
        <v>1775</v>
      </c>
      <c r="C1776" t="s">
        <v>6121</v>
      </c>
      <c r="D1776" t="s">
        <v>6122</v>
      </c>
      <c r="E1776">
        <v>20071219</v>
      </c>
      <c r="F1776">
        <v>1</v>
      </c>
      <c r="G1776" t="s">
        <v>4975</v>
      </c>
      <c r="H1776" s="2" t="s">
        <v>4957</v>
      </c>
      <c r="I1776" t="s">
        <v>238</v>
      </c>
      <c r="J1776" t="s">
        <v>6497</v>
      </c>
      <c r="L1776">
        <f>IFERROR(INDEX(所属情報!$E:$E,MATCH(男子登録情報!A1776,所属情報!$A:$A,0)),"")</f>
        <v>492234</v>
      </c>
      <c r="M1776" t="str">
        <f t="shared" si="81"/>
        <v>上原　瑞生 (1)</v>
      </c>
      <c r="N1776" t="str">
        <f t="shared" si="82"/>
        <v>ｳｴﾊﾗ ﾐｽﾞｷ</v>
      </c>
      <c r="O1776" t="str">
        <f t="shared" si="83"/>
        <v>UEHARA Mizuki (07)</v>
      </c>
      <c r="P1776">
        <f>IFERROR(INDEX(リスト!$AE:$AE,MATCH($G1776,リスト!$AD:$AD,0)),"")</f>
        <v>28</v>
      </c>
      <c r="Q1776" t="str">
        <f>IFERROR(INDEX(リスト!$AH:$AH,MATCH($J1776,リスト!$AG:$AG,0)),"")</f>
        <v>JPN</v>
      </c>
      <c r="R1776" s="118" t="str">
        <f>IF($B1776="","",TEXT(RIGHT($E1776,6)*1000+COUNTIF($E$2:$E1776,$E1776),"000000000"))</f>
        <v>071219002</v>
      </c>
    </row>
    <row r="1777" spans="1:18" customFormat="1" x14ac:dyDescent="0.45">
      <c r="A1777" t="s">
        <v>662</v>
      </c>
      <c r="B1777">
        <v>1776</v>
      </c>
      <c r="C1777" t="s">
        <v>4317</v>
      </c>
      <c r="D1777" t="s">
        <v>4318</v>
      </c>
      <c r="E1777">
        <v>20070305</v>
      </c>
      <c r="F1777">
        <v>2</v>
      </c>
      <c r="G1777" t="s">
        <v>4976</v>
      </c>
      <c r="H1777" s="2" t="s">
        <v>4889</v>
      </c>
      <c r="I1777" t="s">
        <v>122</v>
      </c>
      <c r="J1777" t="s">
        <v>6497</v>
      </c>
      <c r="L1777">
        <f>IFERROR(INDEX(所属情報!$E:$E,MATCH(男子登録情報!A1777,所属情報!$A:$A,0)),"")</f>
        <v>492526</v>
      </c>
      <c r="M1777" t="str">
        <f t="shared" si="81"/>
        <v>本西　悠真 (2)</v>
      </c>
      <c r="N1777" t="str">
        <f t="shared" si="82"/>
        <v>ﾓﾄﾆｼ ﾕｳﾏ</v>
      </c>
      <c r="O1777" t="str">
        <f t="shared" si="83"/>
        <v>MOTONISHI Yuma (07)</v>
      </c>
      <c r="P1777">
        <f>IFERROR(INDEX(リスト!$AE:$AE,MATCH($G1777,リスト!$AD:$AD,0)),"")</f>
        <v>27</v>
      </c>
      <c r="Q1777" t="str">
        <f>IFERROR(INDEX(リスト!$AH:$AH,MATCH($J1777,リスト!$AG:$AG,0)),"")</f>
        <v>JPN</v>
      </c>
      <c r="R1777" s="118" t="str">
        <f>IF($B1777="","",TEXT(RIGHT($E1777,6)*1000+COUNTIF($E$2:$E1777,$E1777),"000000000"))</f>
        <v>070305004</v>
      </c>
    </row>
    <row r="1778" spans="1:18" customFormat="1" x14ac:dyDescent="0.45">
      <c r="A1778" t="s">
        <v>662</v>
      </c>
      <c r="B1778">
        <v>1777</v>
      </c>
      <c r="C1778" t="s">
        <v>4319</v>
      </c>
      <c r="D1778" t="s">
        <v>4320</v>
      </c>
      <c r="E1778">
        <v>20060731</v>
      </c>
      <c r="F1778">
        <v>2</v>
      </c>
      <c r="G1778" t="s">
        <v>4976</v>
      </c>
      <c r="H1778" s="2" t="s">
        <v>4890</v>
      </c>
      <c r="I1778" t="s">
        <v>4891</v>
      </c>
      <c r="J1778" t="s">
        <v>6497</v>
      </c>
      <c r="L1778">
        <f>IFERROR(INDEX(所属情報!$E:$E,MATCH(男子登録情報!A1778,所属情報!$A:$A,0)),"")</f>
        <v>492526</v>
      </c>
      <c r="M1778" t="str">
        <f t="shared" si="81"/>
        <v>姫野　シェイン (2)</v>
      </c>
      <c r="N1778" t="str">
        <f t="shared" si="82"/>
        <v>ﾋﾒﾉ ｼｪｲﾝ</v>
      </c>
      <c r="O1778" t="str">
        <f t="shared" si="83"/>
        <v>HIMENO Shein (06)</v>
      </c>
      <c r="P1778">
        <f>IFERROR(INDEX(リスト!$AE:$AE,MATCH($G1778,リスト!$AD:$AD,0)),"")</f>
        <v>27</v>
      </c>
      <c r="Q1778" t="str">
        <f>IFERROR(INDEX(リスト!$AH:$AH,MATCH($J1778,リスト!$AG:$AG,0)),"")</f>
        <v>JPN</v>
      </c>
      <c r="R1778" s="118" t="str">
        <f>IF($B1778="","",TEXT(RIGHT($E1778,6)*1000+COUNTIF($E$2:$E1778,$E1778),"000000000"))</f>
        <v>060731001</v>
      </c>
    </row>
    <row r="1779" spans="1:18" customFormat="1" x14ac:dyDescent="0.45">
      <c r="A1779" t="s">
        <v>664</v>
      </c>
      <c r="B1779">
        <v>1778</v>
      </c>
      <c r="C1779" t="s">
        <v>2579</v>
      </c>
      <c r="D1779" t="s">
        <v>2580</v>
      </c>
      <c r="E1779">
        <v>20050310</v>
      </c>
      <c r="F1779">
        <v>4</v>
      </c>
      <c r="G1779" t="s">
        <v>4989</v>
      </c>
      <c r="H1779" s="2" t="s">
        <v>3029</v>
      </c>
      <c r="I1779" t="s">
        <v>566</v>
      </c>
      <c r="J1779" t="s">
        <v>6497</v>
      </c>
      <c r="L1779">
        <f>IFERROR(INDEX(所属情報!$E:$E,MATCH(男子登録情報!A1779,所属情報!$A:$A,0)),"")</f>
        <v>492604</v>
      </c>
      <c r="M1779" t="str">
        <f t="shared" si="81"/>
        <v>花染　元太 (4)</v>
      </c>
      <c r="N1779" t="str">
        <f t="shared" si="82"/>
        <v>ﾊﾅｿﾞﾒ ｹﾞﾝﾀ</v>
      </c>
      <c r="O1779" t="str">
        <f t="shared" si="83"/>
        <v>HANAZOME Genta (05)</v>
      </c>
      <c r="P1779">
        <f>IFERROR(INDEX(リスト!$AE:$AE,MATCH($G1779,リスト!$AD:$AD,0)),"")</f>
        <v>25</v>
      </c>
      <c r="Q1779" t="str">
        <f>IFERROR(INDEX(リスト!$AH:$AH,MATCH($J1779,リスト!$AG:$AG,0)),"")</f>
        <v>JPN</v>
      </c>
      <c r="R1779" s="118" t="str">
        <f>IF($B1779="","",TEXT(RIGHT($E1779,6)*1000+COUNTIF($E$2:$E1779,$E1779),"000000000"))</f>
        <v>050310002</v>
      </c>
    </row>
    <row r="1780" spans="1:18" customFormat="1" x14ac:dyDescent="0.45">
      <c r="A1780" t="s">
        <v>664</v>
      </c>
      <c r="B1780">
        <v>1779</v>
      </c>
      <c r="C1780" t="s">
        <v>1692</v>
      </c>
      <c r="D1780" t="s">
        <v>1693</v>
      </c>
      <c r="E1780">
        <v>20040405</v>
      </c>
      <c r="F1780">
        <v>4</v>
      </c>
      <c r="G1780" t="s">
        <v>4979</v>
      </c>
      <c r="H1780" s="2" t="s">
        <v>307</v>
      </c>
      <c r="I1780" t="s">
        <v>225</v>
      </c>
      <c r="J1780" t="s">
        <v>6497</v>
      </c>
      <c r="L1780">
        <f>IFERROR(INDEX(所属情報!$E:$E,MATCH(男子登録情報!A1780,所属情報!$A:$A,0)),"")</f>
        <v>492604</v>
      </c>
      <c r="M1780" t="str">
        <f t="shared" si="81"/>
        <v>高橋　佑治 (4)</v>
      </c>
      <c r="N1780" t="str">
        <f t="shared" si="82"/>
        <v>ﾀｶﾊｼ ﾕｳｼﾞ</v>
      </c>
      <c r="O1780" t="str">
        <f t="shared" si="83"/>
        <v>TAKAHASHI Yuji (04)</v>
      </c>
      <c r="P1780">
        <f>IFERROR(INDEX(リスト!$AE:$AE,MATCH($G1780,リスト!$AD:$AD,0)),"")</f>
        <v>29</v>
      </c>
      <c r="Q1780" t="str">
        <f>IFERROR(INDEX(リスト!$AH:$AH,MATCH($J1780,リスト!$AG:$AG,0)),"")</f>
        <v>JPN</v>
      </c>
      <c r="R1780" s="118" t="str">
        <f>IF($B1780="","",TEXT(RIGHT($E1780,6)*1000+COUNTIF($E$2:$E1780,$E1780),"000000000"))</f>
        <v>040405001</v>
      </c>
    </row>
    <row r="1781" spans="1:18" customFormat="1" x14ac:dyDescent="0.45">
      <c r="A1781" t="s">
        <v>664</v>
      </c>
      <c r="B1781">
        <v>1780</v>
      </c>
      <c r="C1781" t="s">
        <v>1694</v>
      </c>
      <c r="D1781" t="s">
        <v>1695</v>
      </c>
      <c r="E1781">
        <v>20041017</v>
      </c>
      <c r="F1781">
        <v>4</v>
      </c>
      <c r="G1781" t="s">
        <v>4978</v>
      </c>
      <c r="H1781" s="2" t="s">
        <v>1696</v>
      </c>
      <c r="I1781" t="s">
        <v>95</v>
      </c>
      <c r="J1781" t="s">
        <v>6497</v>
      </c>
      <c r="L1781">
        <f>IFERROR(INDEX(所属情報!$E:$E,MATCH(男子登録情報!A1781,所属情報!$A:$A,0)),"")</f>
        <v>492604</v>
      </c>
      <c r="M1781" t="str">
        <f t="shared" si="81"/>
        <v>三栖　滉介 (4)</v>
      </c>
      <c r="N1781" t="str">
        <f t="shared" si="82"/>
        <v>ﾐｽ ｺｳｽｹ</v>
      </c>
      <c r="O1781" t="str">
        <f t="shared" si="83"/>
        <v>MISU Kosuke (04)</v>
      </c>
      <c r="P1781">
        <f>IFERROR(INDEX(リスト!$AE:$AE,MATCH($G1781,リスト!$AD:$AD,0)),"")</f>
        <v>30</v>
      </c>
      <c r="Q1781" t="str">
        <f>IFERROR(INDEX(リスト!$AH:$AH,MATCH($J1781,リスト!$AG:$AG,0)),"")</f>
        <v>JPN</v>
      </c>
      <c r="R1781" s="118" t="str">
        <f>IF($B1781="","",TEXT(RIGHT($E1781,6)*1000+COUNTIF($E$2:$E1781,$E1781),"000000000"))</f>
        <v>041017001</v>
      </c>
    </row>
    <row r="1782" spans="1:18" customFormat="1" x14ac:dyDescent="0.45">
      <c r="A1782" t="s">
        <v>664</v>
      </c>
      <c r="B1782">
        <v>1781</v>
      </c>
      <c r="C1782" t="s">
        <v>1698</v>
      </c>
      <c r="D1782" t="s">
        <v>1699</v>
      </c>
      <c r="E1782">
        <v>20040612</v>
      </c>
      <c r="F1782">
        <v>4</v>
      </c>
      <c r="G1782" t="s">
        <v>4989</v>
      </c>
      <c r="H1782" s="2" t="s">
        <v>81</v>
      </c>
      <c r="I1782" t="s">
        <v>165</v>
      </c>
      <c r="J1782" t="s">
        <v>6497</v>
      </c>
      <c r="L1782">
        <f>IFERROR(INDEX(所属情報!$E:$E,MATCH(男子登録情報!A1782,所属情報!$A:$A,0)),"")</f>
        <v>492604</v>
      </c>
      <c r="M1782" t="str">
        <f t="shared" si="81"/>
        <v>小林　俊輝 (4)</v>
      </c>
      <c r="N1782" t="str">
        <f t="shared" si="82"/>
        <v>ｺﾊﾞﾔｼ ﾄｼｷ</v>
      </c>
      <c r="O1782" t="str">
        <f t="shared" si="83"/>
        <v>KOBAYASHI Toshiki (04)</v>
      </c>
      <c r="P1782">
        <f>IFERROR(INDEX(リスト!$AE:$AE,MATCH($G1782,リスト!$AD:$AD,0)),"")</f>
        <v>25</v>
      </c>
      <c r="Q1782" t="str">
        <f>IFERROR(INDEX(リスト!$AH:$AH,MATCH($J1782,リスト!$AG:$AG,0)),"")</f>
        <v>JPN</v>
      </c>
      <c r="R1782" s="118" t="str">
        <f>IF($B1782="","",TEXT(RIGHT($E1782,6)*1000+COUNTIF($E$2:$E1782,$E1782),"000000000"))</f>
        <v>040612002</v>
      </c>
    </row>
    <row r="1783" spans="1:18" customFormat="1" x14ac:dyDescent="0.45">
      <c r="A1783" t="s">
        <v>664</v>
      </c>
      <c r="B1783">
        <v>1782</v>
      </c>
      <c r="C1783" t="s">
        <v>6123</v>
      </c>
      <c r="D1783" t="s">
        <v>6124</v>
      </c>
      <c r="E1783">
        <v>20061110</v>
      </c>
      <c r="F1783">
        <v>2</v>
      </c>
      <c r="G1783" t="s">
        <v>4989</v>
      </c>
      <c r="H1783" s="2" t="s">
        <v>427</v>
      </c>
      <c r="I1783" t="s">
        <v>56</v>
      </c>
      <c r="J1783" t="s">
        <v>6497</v>
      </c>
      <c r="L1783">
        <f>IFERROR(INDEX(所属情報!$E:$E,MATCH(男子登録情報!A1783,所属情報!$A:$A,0)),"")</f>
        <v>492604</v>
      </c>
      <c r="M1783" t="str">
        <f t="shared" si="81"/>
        <v>中井　夢大 (2)</v>
      </c>
      <c r="N1783" t="str">
        <f t="shared" si="82"/>
        <v>ﾅｶｲ ﾕｳﾀﾞｲ</v>
      </c>
      <c r="O1783" t="str">
        <f t="shared" si="83"/>
        <v>NAKAI Yudai (06)</v>
      </c>
      <c r="P1783">
        <f>IFERROR(INDEX(リスト!$AE:$AE,MATCH($G1783,リスト!$AD:$AD,0)),"")</f>
        <v>25</v>
      </c>
      <c r="Q1783" t="str">
        <f>IFERROR(INDEX(リスト!$AH:$AH,MATCH($J1783,リスト!$AG:$AG,0)),"")</f>
        <v>JPN</v>
      </c>
      <c r="R1783" s="118" t="str">
        <f>IF($B1783="","",TEXT(RIGHT($E1783,6)*1000+COUNTIF($E$2:$E1783,$E1783),"000000000"))</f>
        <v>061110003</v>
      </c>
    </row>
    <row r="1784" spans="1:18" customFormat="1" x14ac:dyDescent="0.45">
      <c r="A1784" t="s">
        <v>664</v>
      </c>
      <c r="B1784">
        <v>1783</v>
      </c>
      <c r="C1784" t="s">
        <v>4394</v>
      </c>
      <c r="D1784" t="s">
        <v>4395</v>
      </c>
      <c r="E1784">
        <v>20050916</v>
      </c>
      <c r="F1784">
        <v>3</v>
      </c>
      <c r="G1784" t="s">
        <v>5105</v>
      </c>
      <c r="H1784" s="2" t="s">
        <v>232</v>
      </c>
      <c r="I1784" t="s">
        <v>4780</v>
      </c>
      <c r="J1784" t="s">
        <v>6497</v>
      </c>
      <c r="L1784">
        <f>IFERROR(INDEX(所属情報!$E:$E,MATCH(男子登録情報!A1784,所属情報!$A:$A,0)),"")</f>
        <v>492604</v>
      </c>
      <c r="M1784" t="str">
        <f t="shared" si="81"/>
        <v>杉本　直幸 (3)</v>
      </c>
      <c r="N1784" t="str">
        <f t="shared" si="82"/>
        <v>ｽｷﾞﾓﾄ ﾅｵﾕｷ</v>
      </c>
      <c r="O1784" t="str">
        <f t="shared" si="83"/>
        <v>SUGIMOTO Naoyuki (05)</v>
      </c>
      <c r="P1784">
        <f>IFERROR(INDEX(リスト!$AE:$AE,MATCH($G1784,リスト!$AD:$AD,0)),"")</f>
        <v>24</v>
      </c>
      <c r="Q1784" t="str">
        <f>IFERROR(INDEX(リスト!$AH:$AH,MATCH($J1784,リスト!$AG:$AG,0)),"")</f>
        <v>JPN</v>
      </c>
      <c r="R1784" s="118" t="str">
        <f>IF($B1784="","",TEXT(RIGHT($E1784,6)*1000+COUNTIF($E$2:$E1784,$E1784),"000000000"))</f>
        <v>050916001</v>
      </c>
    </row>
    <row r="1785" spans="1:18" customFormat="1" x14ac:dyDescent="0.45">
      <c r="A1785" t="s">
        <v>664</v>
      </c>
      <c r="B1785">
        <v>1784</v>
      </c>
      <c r="C1785" t="s">
        <v>6125</v>
      </c>
      <c r="D1785" t="s">
        <v>6126</v>
      </c>
      <c r="E1785">
        <v>20070120</v>
      </c>
      <c r="F1785">
        <v>2</v>
      </c>
      <c r="G1785" t="s">
        <v>4989</v>
      </c>
      <c r="H1785" s="2" t="s">
        <v>7247</v>
      </c>
      <c r="I1785" t="s">
        <v>27</v>
      </c>
      <c r="J1785" t="s">
        <v>6497</v>
      </c>
      <c r="L1785">
        <f>IFERROR(INDEX(所属情報!$E:$E,MATCH(男子登録情報!A1785,所属情報!$A:$A,0)),"")</f>
        <v>492604</v>
      </c>
      <c r="M1785" t="str">
        <f t="shared" si="81"/>
        <v>寺谷　孝太朗 (2)</v>
      </c>
      <c r="N1785" t="str">
        <f t="shared" si="82"/>
        <v>ﾃﾗﾀﾆ ｺｳﾀﾛｳ</v>
      </c>
      <c r="O1785" t="str">
        <f t="shared" si="83"/>
        <v>TERATANI Kotaro (07)</v>
      </c>
      <c r="P1785">
        <f>IFERROR(INDEX(リスト!$AE:$AE,MATCH($G1785,リスト!$AD:$AD,0)),"")</f>
        <v>25</v>
      </c>
      <c r="Q1785" t="str">
        <f>IFERROR(INDEX(リスト!$AH:$AH,MATCH($J1785,リスト!$AG:$AG,0)),"")</f>
        <v>JPN</v>
      </c>
      <c r="R1785" s="118" t="str">
        <f>IF($B1785="","",TEXT(RIGHT($E1785,6)*1000+COUNTIF($E$2:$E1785,$E1785),"000000000"))</f>
        <v>070120004</v>
      </c>
    </row>
    <row r="1786" spans="1:18" customFormat="1" x14ac:dyDescent="0.45">
      <c r="A1786" t="s">
        <v>664</v>
      </c>
      <c r="B1786">
        <v>1785</v>
      </c>
      <c r="C1786" t="s">
        <v>6127</v>
      </c>
      <c r="D1786" t="s">
        <v>6128</v>
      </c>
      <c r="E1786">
        <v>20060720</v>
      </c>
      <c r="F1786">
        <v>2</v>
      </c>
      <c r="G1786" t="s">
        <v>4979</v>
      </c>
      <c r="H1786" s="2" t="s">
        <v>3016</v>
      </c>
      <c r="I1786" t="s">
        <v>7248</v>
      </c>
      <c r="J1786" t="s">
        <v>6497</v>
      </c>
      <c r="L1786">
        <f>IFERROR(INDEX(所属情報!$E:$E,MATCH(男子登録情報!A1786,所属情報!$A:$A,0)),"")</f>
        <v>492604</v>
      </c>
      <c r="M1786" t="str">
        <f t="shared" si="81"/>
        <v>三宅　博史 (2)</v>
      </c>
      <c r="N1786" t="str">
        <f t="shared" si="82"/>
        <v>ﾐﾔｹ ﾋﾛｼ</v>
      </c>
      <c r="O1786" t="str">
        <f t="shared" si="83"/>
        <v>MIYAKE Hiroshi (06)</v>
      </c>
      <c r="P1786">
        <f>IFERROR(INDEX(リスト!$AE:$AE,MATCH($G1786,リスト!$AD:$AD,0)),"")</f>
        <v>29</v>
      </c>
      <c r="Q1786" t="str">
        <f>IFERROR(INDEX(リスト!$AH:$AH,MATCH($J1786,リスト!$AG:$AG,0)),"")</f>
        <v>JPN</v>
      </c>
      <c r="R1786" s="118" t="str">
        <f>IF($B1786="","",TEXT(RIGHT($E1786,6)*1000+COUNTIF($E$2:$E1786,$E1786),"000000000"))</f>
        <v>060720003</v>
      </c>
    </row>
    <row r="1787" spans="1:18" customFormat="1" x14ac:dyDescent="0.45">
      <c r="A1787" t="s">
        <v>664</v>
      </c>
      <c r="B1787">
        <v>1786</v>
      </c>
      <c r="C1787" t="s">
        <v>6129</v>
      </c>
      <c r="D1787" t="s">
        <v>6130</v>
      </c>
      <c r="E1787">
        <v>20061102</v>
      </c>
      <c r="F1787">
        <v>2</v>
      </c>
      <c r="G1787" t="s">
        <v>4989</v>
      </c>
      <c r="H1787" s="2" t="s">
        <v>7249</v>
      </c>
      <c r="I1787" t="s">
        <v>333</v>
      </c>
      <c r="J1787" t="s">
        <v>6497</v>
      </c>
      <c r="L1787">
        <f>IFERROR(INDEX(所属情報!$E:$E,MATCH(男子登録情報!A1787,所属情報!$A:$A,0)),"")</f>
        <v>492604</v>
      </c>
      <c r="M1787" t="str">
        <f t="shared" si="81"/>
        <v>大菅　瑠伊 (2)</v>
      </c>
      <c r="N1787" t="str">
        <f t="shared" si="82"/>
        <v>ｵｵｽｶﾞ ﾙｲ</v>
      </c>
      <c r="O1787" t="str">
        <f t="shared" si="83"/>
        <v>OSUGA Rui (06)</v>
      </c>
      <c r="P1787">
        <f>IFERROR(INDEX(リスト!$AE:$AE,MATCH($G1787,リスト!$AD:$AD,0)),"")</f>
        <v>25</v>
      </c>
      <c r="Q1787" t="str">
        <f>IFERROR(INDEX(リスト!$AH:$AH,MATCH($J1787,リスト!$AG:$AG,0)),"")</f>
        <v>JPN</v>
      </c>
      <c r="R1787" s="118" t="str">
        <f>IF($B1787="","",TEXT(RIGHT($E1787,6)*1000+COUNTIF($E$2:$E1787,$E1787),"000000000"))</f>
        <v>061102002</v>
      </c>
    </row>
    <row r="1788" spans="1:18" customFormat="1" x14ac:dyDescent="0.45">
      <c r="A1788" t="s">
        <v>664</v>
      </c>
      <c r="B1788">
        <v>1787</v>
      </c>
      <c r="C1788" t="s">
        <v>6131</v>
      </c>
      <c r="D1788" t="s">
        <v>6132</v>
      </c>
      <c r="E1788">
        <v>20071220</v>
      </c>
      <c r="F1788">
        <v>1</v>
      </c>
      <c r="G1788" t="s">
        <v>4989</v>
      </c>
      <c r="H1788" s="2" t="s">
        <v>1884</v>
      </c>
      <c r="I1788" t="s">
        <v>98</v>
      </c>
      <c r="J1788" t="s">
        <v>6497</v>
      </c>
      <c r="L1788">
        <f>IFERROR(INDEX(所属情報!$E:$E,MATCH(男子登録情報!A1788,所属情報!$A:$A,0)),"")</f>
        <v>492604</v>
      </c>
      <c r="M1788" t="str">
        <f t="shared" si="81"/>
        <v>並川　伊織 (1)</v>
      </c>
      <c r="N1788" t="str">
        <f t="shared" si="82"/>
        <v>ﾅﾐｶﾜ ｲｵﾘ</v>
      </c>
      <c r="O1788" t="str">
        <f t="shared" si="83"/>
        <v>NAMIKAWA Iori (07)</v>
      </c>
      <c r="P1788">
        <f>IFERROR(INDEX(リスト!$AE:$AE,MATCH($G1788,リスト!$AD:$AD,0)),"")</f>
        <v>25</v>
      </c>
      <c r="Q1788" t="str">
        <f>IFERROR(INDEX(リスト!$AH:$AH,MATCH($J1788,リスト!$AG:$AG,0)),"")</f>
        <v>JPN</v>
      </c>
      <c r="R1788" s="118" t="str">
        <f>IF($B1788="","",TEXT(RIGHT($E1788,6)*1000+COUNTIF($E$2:$E1788,$E1788),"000000000"))</f>
        <v>071220001</v>
      </c>
    </row>
    <row r="1789" spans="1:18" customFormat="1" x14ac:dyDescent="0.45">
      <c r="A1789" t="s">
        <v>594</v>
      </c>
      <c r="B1789">
        <v>1788</v>
      </c>
      <c r="C1789" t="s">
        <v>2688</v>
      </c>
      <c r="D1789" t="s">
        <v>2689</v>
      </c>
      <c r="E1789">
        <v>20040710</v>
      </c>
      <c r="F1789">
        <v>4</v>
      </c>
      <c r="G1789" t="s">
        <v>4984</v>
      </c>
      <c r="H1789" s="2" t="s">
        <v>1354</v>
      </c>
      <c r="I1789" t="s">
        <v>648</v>
      </c>
      <c r="J1789" t="s">
        <v>6497</v>
      </c>
      <c r="L1789">
        <f>IFERROR(INDEX(所属情報!$E:$E,MATCH(男子登録情報!A1789,所属情報!$A:$A,0)),"")</f>
        <v>492228</v>
      </c>
      <c r="M1789" t="str">
        <f t="shared" si="81"/>
        <v>川股　哲瑠 (4)</v>
      </c>
      <c r="N1789" t="str">
        <f t="shared" si="82"/>
        <v>ｶﾜﾏﾀ ｻﾄﾙ</v>
      </c>
      <c r="O1789" t="str">
        <f t="shared" si="83"/>
        <v>KAWAMATA Satoru (04)</v>
      </c>
      <c r="P1789">
        <f>IFERROR(INDEX(リスト!$AE:$AE,MATCH($G1789,リスト!$AD:$AD,0)),"")</f>
        <v>49</v>
      </c>
      <c r="Q1789" t="str">
        <f>IFERROR(INDEX(リスト!$AH:$AH,MATCH($J1789,リスト!$AG:$AG,0)),"")</f>
        <v>JPN</v>
      </c>
      <c r="R1789" s="118" t="str">
        <f>IF($B1789="","",TEXT(RIGHT($E1789,6)*1000+COUNTIF($E$2:$E1789,$E1789),"000000000"))</f>
        <v>040710002</v>
      </c>
    </row>
    <row r="1790" spans="1:18" customFormat="1" x14ac:dyDescent="0.45">
      <c r="A1790" t="s">
        <v>594</v>
      </c>
      <c r="B1790">
        <v>1789</v>
      </c>
      <c r="C1790" t="s">
        <v>2690</v>
      </c>
      <c r="D1790" t="s">
        <v>2691</v>
      </c>
      <c r="E1790">
        <v>20041231</v>
      </c>
      <c r="F1790">
        <v>4</v>
      </c>
      <c r="G1790" t="s">
        <v>4984</v>
      </c>
      <c r="H1790" s="2" t="s">
        <v>1774</v>
      </c>
      <c r="I1790" t="s">
        <v>216</v>
      </c>
      <c r="J1790" t="s">
        <v>6497</v>
      </c>
      <c r="L1790">
        <f>IFERROR(INDEX(所属情報!$E:$E,MATCH(男子登録情報!A1790,所属情報!$A:$A,0)),"")</f>
        <v>492228</v>
      </c>
      <c r="M1790" t="str">
        <f t="shared" si="81"/>
        <v>在津　壮真 (4)</v>
      </c>
      <c r="N1790" t="str">
        <f t="shared" si="82"/>
        <v>ｻﾞｲﾂ ｿｳﾏ</v>
      </c>
      <c r="O1790" t="str">
        <f t="shared" si="83"/>
        <v>ZAITSU Soma (04)</v>
      </c>
      <c r="P1790">
        <f>IFERROR(INDEX(リスト!$AE:$AE,MATCH($G1790,リスト!$AD:$AD,0)),"")</f>
        <v>49</v>
      </c>
      <c r="Q1790" t="str">
        <f>IFERROR(INDEX(リスト!$AH:$AH,MATCH($J1790,リスト!$AG:$AG,0)),"")</f>
        <v>JPN</v>
      </c>
      <c r="R1790" s="118" t="str">
        <f>IF($B1790="","",TEXT(RIGHT($E1790,6)*1000+COUNTIF($E$2:$E1790,$E1790),"000000000"))</f>
        <v>041231001</v>
      </c>
    </row>
    <row r="1791" spans="1:18" customFormat="1" x14ac:dyDescent="0.45">
      <c r="A1791" t="s">
        <v>594</v>
      </c>
      <c r="B1791">
        <v>1790</v>
      </c>
      <c r="C1791" t="s">
        <v>2692</v>
      </c>
      <c r="D1791" t="s">
        <v>2693</v>
      </c>
      <c r="E1791">
        <v>20050303</v>
      </c>
      <c r="F1791">
        <v>4</v>
      </c>
      <c r="G1791" t="s">
        <v>4984</v>
      </c>
      <c r="H1791" s="2" t="s">
        <v>347</v>
      </c>
      <c r="I1791" t="s">
        <v>216</v>
      </c>
      <c r="J1791" t="s">
        <v>6497</v>
      </c>
      <c r="L1791">
        <f>IFERROR(INDEX(所属情報!$E:$E,MATCH(男子登録情報!A1791,所属情報!$A:$A,0)),"")</f>
        <v>492228</v>
      </c>
      <c r="M1791" t="str">
        <f t="shared" si="81"/>
        <v>松下　惺真 (4)</v>
      </c>
      <c r="N1791" t="str">
        <f t="shared" si="82"/>
        <v>ﾏﾂｼﾀ ｿｳﾏ</v>
      </c>
      <c r="O1791" t="str">
        <f t="shared" si="83"/>
        <v>MATSUSHITA Soma (05)</v>
      </c>
      <c r="P1791">
        <f>IFERROR(INDEX(リスト!$AE:$AE,MATCH($G1791,リスト!$AD:$AD,0)),"")</f>
        <v>49</v>
      </c>
      <c r="Q1791" t="str">
        <f>IFERROR(INDEX(リスト!$AH:$AH,MATCH($J1791,リスト!$AG:$AG,0)),"")</f>
        <v>JPN</v>
      </c>
      <c r="R1791" s="118" t="str">
        <f>IF($B1791="","",TEXT(RIGHT($E1791,6)*1000+COUNTIF($E$2:$E1791,$E1791),"000000000"))</f>
        <v>050303002</v>
      </c>
    </row>
    <row r="1792" spans="1:18" customFormat="1" x14ac:dyDescent="0.45">
      <c r="A1792" t="s">
        <v>594</v>
      </c>
      <c r="B1792">
        <v>1791</v>
      </c>
      <c r="C1792" t="s">
        <v>2694</v>
      </c>
      <c r="D1792" t="s">
        <v>2695</v>
      </c>
      <c r="E1792">
        <v>20040830</v>
      </c>
      <c r="F1792">
        <v>4</v>
      </c>
      <c r="G1792" t="s">
        <v>4984</v>
      </c>
      <c r="H1792" s="2" t="s">
        <v>365</v>
      </c>
      <c r="I1792" t="s">
        <v>145</v>
      </c>
      <c r="J1792" t="s">
        <v>6497</v>
      </c>
      <c r="L1792">
        <f>IFERROR(INDEX(所属情報!$E:$E,MATCH(男子登録情報!A1792,所属情報!$A:$A,0)),"")</f>
        <v>492228</v>
      </c>
      <c r="M1792" t="str">
        <f t="shared" si="81"/>
        <v>長谷川　椋大 (4)</v>
      </c>
      <c r="N1792" t="str">
        <f t="shared" si="82"/>
        <v>ﾊｾｶﾞﾜ ﾘｮｳﾀ</v>
      </c>
      <c r="O1792" t="str">
        <f t="shared" si="83"/>
        <v>HASEGAWA Ryota (04)</v>
      </c>
      <c r="P1792">
        <f>IFERROR(INDEX(リスト!$AE:$AE,MATCH($G1792,リスト!$AD:$AD,0)),"")</f>
        <v>49</v>
      </c>
      <c r="Q1792" t="str">
        <f>IFERROR(INDEX(リスト!$AH:$AH,MATCH($J1792,リスト!$AG:$AG,0)),"")</f>
        <v>JPN</v>
      </c>
      <c r="R1792" s="118" t="str">
        <f>IF($B1792="","",TEXT(RIGHT($E1792,6)*1000+COUNTIF($E$2:$E1792,$E1792),"000000000"))</f>
        <v>040830001</v>
      </c>
    </row>
    <row r="1793" spans="1:18" customFormat="1" x14ac:dyDescent="0.45">
      <c r="A1793" t="s">
        <v>594</v>
      </c>
      <c r="B1793">
        <v>1792</v>
      </c>
      <c r="C1793" t="s">
        <v>4430</v>
      </c>
      <c r="D1793" t="s">
        <v>4431</v>
      </c>
      <c r="E1793">
        <v>20050526</v>
      </c>
      <c r="F1793">
        <v>3</v>
      </c>
      <c r="G1793" t="s">
        <v>4984</v>
      </c>
      <c r="H1793" s="2" t="s">
        <v>4913</v>
      </c>
      <c r="I1793" t="s">
        <v>255</v>
      </c>
      <c r="J1793" t="s">
        <v>6497</v>
      </c>
      <c r="L1793">
        <f>IFERROR(INDEX(所属情報!$E:$E,MATCH(男子登録情報!A1793,所属情報!$A:$A,0)),"")</f>
        <v>492228</v>
      </c>
      <c r="M1793" t="str">
        <f t="shared" si="81"/>
        <v>勝本　健斗 (3)</v>
      </c>
      <c r="N1793" t="str">
        <f t="shared" si="82"/>
        <v>ｶﾂﾓﾄ ｹﾝﾄ</v>
      </c>
      <c r="O1793" t="str">
        <f t="shared" si="83"/>
        <v>KATSUMOTO Kento (05)</v>
      </c>
      <c r="P1793">
        <f>IFERROR(INDEX(リスト!$AE:$AE,MATCH($G1793,リスト!$AD:$AD,0)),"")</f>
        <v>49</v>
      </c>
      <c r="Q1793" t="str">
        <f>IFERROR(INDEX(リスト!$AH:$AH,MATCH($J1793,リスト!$AG:$AG,0)),"")</f>
        <v>JPN</v>
      </c>
      <c r="R1793" s="118" t="str">
        <f>IF($B1793="","",TEXT(RIGHT($E1793,6)*1000+COUNTIF($E$2:$E1793,$E1793),"000000000"))</f>
        <v>050526002</v>
      </c>
    </row>
    <row r="1794" spans="1:18" customFormat="1" x14ac:dyDescent="0.45">
      <c r="A1794" t="s">
        <v>594</v>
      </c>
      <c r="B1794">
        <v>1793</v>
      </c>
      <c r="C1794" t="s">
        <v>4432</v>
      </c>
      <c r="D1794" t="s">
        <v>4433</v>
      </c>
      <c r="E1794">
        <v>20050618</v>
      </c>
      <c r="F1794">
        <v>3</v>
      </c>
      <c r="G1794" t="s">
        <v>4984</v>
      </c>
      <c r="H1794" s="2" t="s">
        <v>251</v>
      </c>
      <c r="I1794" t="s">
        <v>524</v>
      </c>
      <c r="J1794" t="s">
        <v>6497</v>
      </c>
      <c r="L1794">
        <f>IFERROR(INDEX(所属情報!$E:$E,MATCH(男子登録情報!A1794,所属情報!$A:$A,0)),"")</f>
        <v>492228</v>
      </c>
      <c r="M1794" t="str">
        <f t="shared" si="81"/>
        <v>足立　雅典 (3)</v>
      </c>
      <c r="N1794" t="str">
        <f t="shared" si="82"/>
        <v>ｱﾀﾞﾁ ﾏｻﾉﾘ</v>
      </c>
      <c r="O1794" t="str">
        <f t="shared" si="83"/>
        <v>ADACHI Masanori (05)</v>
      </c>
      <c r="P1794">
        <f>IFERROR(INDEX(リスト!$AE:$AE,MATCH($G1794,リスト!$AD:$AD,0)),"")</f>
        <v>49</v>
      </c>
      <c r="Q1794" t="str">
        <f>IFERROR(INDEX(リスト!$AH:$AH,MATCH($J1794,リスト!$AG:$AG,0)),"")</f>
        <v>JPN</v>
      </c>
      <c r="R1794" s="118" t="str">
        <f>IF($B1794="","",TEXT(RIGHT($E1794,6)*1000+COUNTIF($E$2:$E1794,$E1794),"000000000"))</f>
        <v>050618002</v>
      </c>
    </row>
    <row r="1795" spans="1:18" customFormat="1" x14ac:dyDescent="0.45">
      <c r="A1795" t="s">
        <v>594</v>
      </c>
      <c r="B1795">
        <v>1794</v>
      </c>
      <c r="C1795" t="s">
        <v>4434</v>
      </c>
      <c r="D1795" t="s">
        <v>4435</v>
      </c>
      <c r="E1795">
        <v>20050512</v>
      </c>
      <c r="F1795">
        <v>3</v>
      </c>
      <c r="G1795" t="s">
        <v>4984</v>
      </c>
      <c r="H1795" s="2" t="s">
        <v>4914</v>
      </c>
      <c r="I1795" t="s">
        <v>663</v>
      </c>
      <c r="J1795" t="s">
        <v>6497</v>
      </c>
      <c r="L1795">
        <f>IFERROR(INDEX(所属情報!$E:$E,MATCH(男子登録情報!A1795,所属情報!$A:$A,0)),"")</f>
        <v>492228</v>
      </c>
      <c r="M1795" t="str">
        <f t="shared" ref="M1795:M1858" si="84">$C1795&amp;" "&amp;"("&amp;$F1795&amp;")"</f>
        <v>射場　政利 (3)</v>
      </c>
      <c r="N1795" t="str">
        <f t="shared" ref="N1795:N1858" si="85">$D1795</f>
        <v>ｲﾊﾞ ﾏｻﾄｼ</v>
      </c>
      <c r="O1795" t="str">
        <f t="shared" ref="O1795:O1858" si="86">$H1795&amp;" "&amp;$I1795&amp;" "&amp;"("&amp;MID($E1795,3,2)&amp;")"</f>
        <v>IBA Masatoshi (05)</v>
      </c>
      <c r="P1795">
        <f>IFERROR(INDEX(リスト!$AE:$AE,MATCH($G1795,リスト!$AD:$AD,0)),"")</f>
        <v>49</v>
      </c>
      <c r="Q1795" t="str">
        <f>IFERROR(INDEX(リスト!$AH:$AH,MATCH($J1795,リスト!$AG:$AG,0)),"")</f>
        <v>JPN</v>
      </c>
      <c r="R1795" s="118" t="str">
        <f>IF($B1795="","",TEXT(RIGHT($E1795,6)*1000+COUNTIF($E$2:$E1795,$E1795),"000000000"))</f>
        <v>050512001</v>
      </c>
    </row>
    <row r="1796" spans="1:18" customFormat="1" x14ac:dyDescent="0.45">
      <c r="A1796" t="s">
        <v>594</v>
      </c>
      <c r="B1796">
        <v>1795</v>
      </c>
      <c r="C1796" t="s">
        <v>1593</v>
      </c>
      <c r="D1796" t="s">
        <v>1594</v>
      </c>
      <c r="E1796">
        <v>20060121</v>
      </c>
      <c r="F1796">
        <v>3</v>
      </c>
      <c r="G1796" t="s">
        <v>4984</v>
      </c>
      <c r="H1796" s="2" t="s">
        <v>100</v>
      </c>
      <c r="I1796" t="s">
        <v>216</v>
      </c>
      <c r="J1796" t="s">
        <v>6497</v>
      </c>
      <c r="L1796">
        <f>IFERROR(INDEX(所属情報!$E:$E,MATCH(男子登録情報!A1796,所属情報!$A:$A,0)),"")</f>
        <v>492228</v>
      </c>
      <c r="M1796" t="str">
        <f t="shared" si="84"/>
        <v>田中　颯真 (3)</v>
      </c>
      <c r="N1796" t="str">
        <f t="shared" si="85"/>
        <v>ﾀﾅｶ ｿｳﾏ</v>
      </c>
      <c r="O1796" t="str">
        <f t="shared" si="86"/>
        <v>TANAKA Soma (06)</v>
      </c>
      <c r="P1796">
        <f>IFERROR(INDEX(リスト!$AE:$AE,MATCH($G1796,リスト!$AD:$AD,0)),"")</f>
        <v>49</v>
      </c>
      <c r="Q1796" t="str">
        <f>IFERROR(INDEX(リスト!$AH:$AH,MATCH($J1796,リスト!$AG:$AG,0)),"")</f>
        <v>JPN</v>
      </c>
      <c r="R1796" s="118" t="str">
        <f>IF($B1796="","",TEXT(RIGHT($E1796,6)*1000+COUNTIF($E$2:$E1796,$E1796),"000000000"))</f>
        <v>060121002</v>
      </c>
    </row>
    <row r="1797" spans="1:18" customFormat="1" x14ac:dyDescent="0.45">
      <c r="A1797" t="s">
        <v>594</v>
      </c>
      <c r="B1797">
        <v>1796</v>
      </c>
      <c r="C1797" t="s">
        <v>6133</v>
      </c>
      <c r="D1797" t="s">
        <v>6134</v>
      </c>
      <c r="E1797">
        <v>20060323</v>
      </c>
      <c r="F1797">
        <v>3</v>
      </c>
      <c r="G1797" t="s">
        <v>4984</v>
      </c>
      <c r="H1797" s="2" t="s">
        <v>323</v>
      </c>
      <c r="I1797" t="s">
        <v>270</v>
      </c>
      <c r="J1797" t="s">
        <v>6497</v>
      </c>
      <c r="L1797">
        <f>IFERROR(INDEX(所属情報!$E:$E,MATCH(男子登録情報!A1797,所属情報!$A:$A,0)),"")</f>
        <v>492228</v>
      </c>
      <c r="M1797" t="str">
        <f t="shared" si="84"/>
        <v>谷　拓輝 (3)</v>
      </c>
      <c r="N1797" t="str">
        <f t="shared" si="85"/>
        <v>ﾀﾆ ﾋﾛｷ</v>
      </c>
      <c r="O1797" t="str">
        <f t="shared" si="86"/>
        <v>TANI Hiroki (06)</v>
      </c>
      <c r="P1797">
        <f>IFERROR(INDEX(リスト!$AE:$AE,MATCH($G1797,リスト!$AD:$AD,0)),"")</f>
        <v>49</v>
      </c>
      <c r="Q1797" t="str">
        <f>IFERROR(INDEX(リスト!$AH:$AH,MATCH($J1797,リスト!$AG:$AG,0)),"")</f>
        <v>JPN</v>
      </c>
      <c r="R1797" s="118" t="str">
        <f>IF($B1797="","",TEXT(RIGHT($E1797,6)*1000+COUNTIF($E$2:$E1797,$E1797),"000000000"))</f>
        <v>060323003</v>
      </c>
    </row>
    <row r="1798" spans="1:18" customFormat="1" x14ac:dyDescent="0.45">
      <c r="A1798" t="s">
        <v>594</v>
      </c>
      <c r="B1798">
        <v>1797</v>
      </c>
      <c r="C1798" t="s">
        <v>6135</v>
      </c>
      <c r="D1798" t="s">
        <v>6136</v>
      </c>
      <c r="E1798">
        <v>20060319</v>
      </c>
      <c r="F1798">
        <v>3</v>
      </c>
      <c r="G1798" t="s">
        <v>4984</v>
      </c>
      <c r="H1798" s="2" t="s">
        <v>7250</v>
      </c>
      <c r="I1798" t="s">
        <v>398</v>
      </c>
      <c r="J1798" t="s">
        <v>6497</v>
      </c>
      <c r="L1798">
        <f>IFERROR(INDEX(所属情報!$E:$E,MATCH(男子登録情報!A1798,所属情報!$A:$A,0)),"")</f>
        <v>492228</v>
      </c>
      <c r="M1798" t="str">
        <f t="shared" si="84"/>
        <v>尾下　彩斗 (3)</v>
      </c>
      <c r="N1798" t="str">
        <f t="shared" si="85"/>
        <v>ｵﾉｼﾀ ｱﾔﾄ</v>
      </c>
      <c r="O1798" t="str">
        <f t="shared" si="86"/>
        <v>ONOSHITA Ayato (06)</v>
      </c>
      <c r="P1798">
        <f>IFERROR(INDEX(リスト!$AE:$AE,MATCH($G1798,リスト!$AD:$AD,0)),"")</f>
        <v>49</v>
      </c>
      <c r="Q1798" t="str">
        <f>IFERROR(INDEX(リスト!$AH:$AH,MATCH($J1798,リスト!$AG:$AG,0)),"")</f>
        <v>JPN</v>
      </c>
      <c r="R1798" s="118" t="str">
        <f>IF($B1798="","",TEXT(RIGHT($E1798,6)*1000+COUNTIF($E$2:$E1798,$E1798),"000000000"))</f>
        <v>060319003</v>
      </c>
    </row>
    <row r="1799" spans="1:18" customFormat="1" x14ac:dyDescent="0.45">
      <c r="A1799" t="s">
        <v>594</v>
      </c>
      <c r="B1799">
        <v>1798</v>
      </c>
      <c r="C1799" t="s">
        <v>6137</v>
      </c>
      <c r="D1799" t="s">
        <v>6138</v>
      </c>
      <c r="E1799">
        <v>20050719</v>
      </c>
      <c r="F1799">
        <v>3</v>
      </c>
      <c r="G1799" t="s">
        <v>4984</v>
      </c>
      <c r="H1799" s="2" t="s">
        <v>26</v>
      </c>
      <c r="I1799" t="s">
        <v>167</v>
      </c>
      <c r="J1799" t="s">
        <v>6497</v>
      </c>
      <c r="L1799">
        <f>IFERROR(INDEX(所属情報!$E:$E,MATCH(男子登録情報!A1799,所属情報!$A:$A,0)),"")</f>
        <v>492228</v>
      </c>
      <c r="M1799" t="str">
        <f t="shared" si="84"/>
        <v>藤本　和也 (3)</v>
      </c>
      <c r="N1799" t="str">
        <f t="shared" si="85"/>
        <v>ﾌｼﾞﾓﾄ ｶｽﾞﾔ</v>
      </c>
      <c r="O1799" t="str">
        <f t="shared" si="86"/>
        <v>FUJIMOTO Kazuya (05)</v>
      </c>
      <c r="P1799">
        <f>IFERROR(INDEX(リスト!$AE:$AE,MATCH($G1799,リスト!$AD:$AD,0)),"")</f>
        <v>49</v>
      </c>
      <c r="Q1799" t="str">
        <f>IFERROR(INDEX(リスト!$AH:$AH,MATCH($J1799,リスト!$AG:$AG,0)),"")</f>
        <v>JPN</v>
      </c>
      <c r="R1799" s="118" t="str">
        <f>IF($B1799="","",TEXT(RIGHT($E1799,6)*1000+COUNTIF($E$2:$E1799,$E1799),"000000000"))</f>
        <v>050719001</v>
      </c>
    </row>
    <row r="1800" spans="1:18" customFormat="1" x14ac:dyDescent="0.45">
      <c r="A1800" t="s">
        <v>594</v>
      </c>
      <c r="B1800">
        <v>1799</v>
      </c>
      <c r="C1800" t="s">
        <v>6139</v>
      </c>
      <c r="D1800" t="s">
        <v>6140</v>
      </c>
      <c r="E1800">
        <v>20070220</v>
      </c>
      <c r="F1800">
        <v>2</v>
      </c>
      <c r="G1800" t="s">
        <v>4984</v>
      </c>
      <c r="H1800" s="2" t="s">
        <v>6946</v>
      </c>
      <c r="I1800" t="s">
        <v>171</v>
      </c>
      <c r="J1800" t="s">
        <v>6497</v>
      </c>
      <c r="L1800">
        <f>IFERROR(INDEX(所属情報!$E:$E,MATCH(男子登録情報!A1800,所属情報!$A:$A,0)),"")</f>
        <v>492228</v>
      </c>
      <c r="M1800" t="str">
        <f t="shared" si="84"/>
        <v>栗原　悠斗 (2)</v>
      </c>
      <c r="N1800" t="str">
        <f t="shared" si="85"/>
        <v>ｸﾘﾊﾗ ﾕｳﾄ</v>
      </c>
      <c r="O1800" t="str">
        <f t="shared" si="86"/>
        <v>KURIHARA Yuto (07)</v>
      </c>
      <c r="P1800">
        <f>IFERROR(INDEX(リスト!$AE:$AE,MATCH($G1800,リスト!$AD:$AD,0)),"")</f>
        <v>49</v>
      </c>
      <c r="Q1800" t="str">
        <f>IFERROR(INDEX(リスト!$AH:$AH,MATCH($J1800,リスト!$AG:$AG,0)),"")</f>
        <v>JPN</v>
      </c>
      <c r="R1800" s="118" t="str">
        <f>IF($B1800="","",TEXT(RIGHT($E1800,6)*1000+COUNTIF($E$2:$E1800,$E1800),"000000000"))</f>
        <v>070220002</v>
      </c>
    </row>
    <row r="1801" spans="1:18" customFormat="1" x14ac:dyDescent="0.45">
      <c r="A1801" t="s">
        <v>594</v>
      </c>
      <c r="B1801">
        <v>1800</v>
      </c>
      <c r="C1801" t="s">
        <v>6141</v>
      </c>
      <c r="D1801" t="s">
        <v>6142</v>
      </c>
      <c r="E1801">
        <v>20060512</v>
      </c>
      <c r="F1801">
        <v>2</v>
      </c>
      <c r="G1801" t="s">
        <v>4984</v>
      </c>
      <c r="H1801" s="2" t="s">
        <v>134</v>
      </c>
      <c r="I1801" t="s">
        <v>64</v>
      </c>
      <c r="J1801" t="s">
        <v>6497</v>
      </c>
      <c r="L1801">
        <f>IFERROR(INDEX(所属情報!$E:$E,MATCH(男子登録情報!A1801,所属情報!$A:$A,0)),"")</f>
        <v>492228</v>
      </c>
      <c r="M1801" t="str">
        <f t="shared" si="84"/>
        <v>中尾　亘汰 (2)</v>
      </c>
      <c r="N1801" t="str">
        <f t="shared" si="85"/>
        <v>ﾅｶｵ ｺｳﾀ</v>
      </c>
      <c r="O1801" t="str">
        <f t="shared" si="86"/>
        <v>NAKAO Kota (06)</v>
      </c>
      <c r="P1801">
        <f>IFERROR(INDEX(リスト!$AE:$AE,MATCH($G1801,リスト!$AD:$AD,0)),"")</f>
        <v>49</v>
      </c>
      <c r="Q1801" t="str">
        <f>IFERROR(INDEX(リスト!$AH:$AH,MATCH($J1801,リスト!$AG:$AG,0)),"")</f>
        <v>JPN</v>
      </c>
      <c r="R1801" s="118" t="str">
        <f>IF($B1801="","",TEXT(RIGHT($E1801,6)*1000+COUNTIF($E$2:$E1801,$E1801),"000000000"))</f>
        <v>060512004</v>
      </c>
    </row>
    <row r="1802" spans="1:18" customFormat="1" x14ac:dyDescent="0.45">
      <c r="A1802" t="s">
        <v>594</v>
      </c>
      <c r="B1802">
        <v>1801</v>
      </c>
      <c r="C1802" t="s">
        <v>6143</v>
      </c>
      <c r="D1802" t="s">
        <v>6144</v>
      </c>
      <c r="E1802">
        <v>20061001</v>
      </c>
      <c r="F1802">
        <v>2</v>
      </c>
      <c r="G1802" t="s">
        <v>5105</v>
      </c>
      <c r="H1802" s="2" t="s">
        <v>120</v>
      </c>
      <c r="I1802" t="s">
        <v>335</v>
      </c>
      <c r="J1802" t="s">
        <v>6497</v>
      </c>
      <c r="L1802">
        <f>IFERROR(INDEX(所属情報!$E:$E,MATCH(男子登録情報!A1802,所属情報!$A:$A,0)),"")</f>
        <v>492228</v>
      </c>
      <c r="M1802" t="str">
        <f t="shared" si="84"/>
        <v>佐藤　響 (2)</v>
      </c>
      <c r="N1802" t="str">
        <f t="shared" si="85"/>
        <v>ｻﾄｳ ﾋﾋﾞｷ</v>
      </c>
      <c r="O1802" t="str">
        <f t="shared" si="86"/>
        <v>SATO Hibiki (06)</v>
      </c>
      <c r="P1802">
        <f>IFERROR(INDEX(リスト!$AE:$AE,MATCH($G1802,リスト!$AD:$AD,0)),"")</f>
        <v>24</v>
      </c>
      <c r="Q1802" t="str">
        <f>IFERROR(INDEX(リスト!$AH:$AH,MATCH($J1802,リスト!$AG:$AG,0)),"")</f>
        <v>JPN</v>
      </c>
      <c r="R1802" s="118" t="str">
        <f>IF($B1802="","",TEXT(RIGHT($E1802,6)*1000+COUNTIF($E$2:$E1802,$E1802),"000000000"))</f>
        <v>061001002</v>
      </c>
    </row>
    <row r="1803" spans="1:18" customFormat="1" x14ac:dyDescent="0.45">
      <c r="A1803" t="s">
        <v>594</v>
      </c>
      <c r="B1803">
        <v>1802</v>
      </c>
      <c r="C1803" t="s">
        <v>6145</v>
      </c>
      <c r="D1803" t="s">
        <v>6146</v>
      </c>
      <c r="E1803">
        <v>20060428</v>
      </c>
      <c r="F1803">
        <v>2</v>
      </c>
      <c r="G1803" t="s">
        <v>4984</v>
      </c>
      <c r="H1803" s="2" t="s">
        <v>821</v>
      </c>
      <c r="I1803" t="s">
        <v>1994</v>
      </c>
      <c r="J1803" t="s">
        <v>6497</v>
      </c>
      <c r="L1803">
        <f>IFERROR(INDEX(所属情報!$E:$E,MATCH(男子登録情報!A1803,所属情報!$A:$A,0)),"")</f>
        <v>492228</v>
      </c>
      <c r="M1803" t="str">
        <f t="shared" si="84"/>
        <v>青山　海樂 (2)</v>
      </c>
      <c r="N1803" t="str">
        <f t="shared" si="85"/>
        <v>ｱｵﾔﾏ ｳﾀ</v>
      </c>
      <c r="O1803" t="str">
        <f t="shared" si="86"/>
        <v>AOYAMA Uta (06)</v>
      </c>
      <c r="P1803">
        <f>IFERROR(INDEX(リスト!$AE:$AE,MATCH($G1803,リスト!$AD:$AD,0)),"")</f>
        <v>49</v>
      </c>
      <c r="Q1803" t="str">
        <f>IFERROR(INDEX(リスト!$AH:$AH,MATCH($J1803,リスト!$AG:$AG,0)),"")</f>
        <v>JPN</v>
      </c>
      <c r="R1803" s="118" t="str">
        <f>IF($B1803="","",TEXT(RIGHT($E1803,6)*1000+COUNTIF($E$2:$E1803,$E1803),"000000000"))</f>
        <v>060428002</v>
      </c>
    </row>
    <row r="1804" spans="1:18" customFormat="1" x14ac:dyDescent="0.45">
      <c r="A1804" t="s">
        <v>594</v>
      </c>
      <c r="B1804">
        <v>1803</v>
      </c>
      <c r="C1804" t="s">
        <v>6147</v>
      </c>
      <c r="D1804" t="s">
        <v>6148</v>
      </c>
      <c r="E1804">
        <v>20060609</v>
      </c>
      <c r="F1804">
        <v>2</v>
      </c>
      <c r="G1804" t="s">
        <v>4984</v>
      </c>
      <c r="H1804" s="2" t="s">
        <v>168</v>
      </c>
      <c r="I1804" t="s">
        <v>2930</v>
      </c>
      <c r="J1804" t="s">
        <v>6497</v>
      </c>
      <c r="L1804">
        <f>IFERROR(INDEX(所属情報!$E:$E,MATCH(男子登録情報!A1804,所属情報!$A:$A,0)),"")</f>
        <v>492228</v>
      </c>
      <c r="M1804" t="str">
        <f t="shared" si="84"/>
        <v>増田　悠吾 (2)</v>
      </c>
      <c r="N1804" t="str">
        <f t="shared" si="85"/>
        <v>ﾏｽﾀﾞ ﾕｳｺﾞ</v>
      </c>
      <c r="O1804" t="str">
        <f t="shared" si="86"/>
        <v>MASUDA Yugo (06)</v>
      </c>
      <c r="P1804">
        <f>IFERROR(INDEX(リスト!$AE:$AE,MATCH($G1804,リスト!$AD:$AD,0)),"")</f>
        <v>49</v>
      </c>
      <c r="Q1804" t="str">
        <f>IFERROR(INDEX(リスト!$AH:$AH,MATCH($J1804,リスト!$AG:$AG,0)),"")</f>
        <v>JPN</v>
      </c>
      <c r="R1804" s="118" t="str">
        <f>IF($B1804="","",TEXT(RIGHT($E1804,6)*1000+COUNTIF($E$2:$E1804,$E1804),"000000000"))</f>
        <v>060609001</v>
      </c>
    </row>
    <row r="1805" spans="1:18" customFormat="1" x14ac:dyDescent="0.45">
      <c r="A1805" t="s">
        <v>594</v>
      </c>
      <c r="B1805">
        <v>1804</v>
      </c>
      <c r="C1805" t="s">
        <v>6149</v>
      </c>
      <c r="D1805" t="s">
        <v>6150</v>
      </c>
      <c r="E1805">
        <v>20051013</v>
      </c>
      <c r="F1805">
        <v>2</v>
      </c>
      <c r="G1805" t="s">
        <v>4984</v>
      </c>
      <c r="H1805" s="2" t="s">
        <v>442</v>
      </c>
      <c r="I1805" t="s">
        <v>122</v>
      </c>
      <c r="J1805" t="s">
        <v>6497</v>
      </c>
      <c r="L1805">
        <f>IFERROR(INDEX(所属情報!$E:$E,MATCH(男子登録情報!A1805,所属情報!$A:$A,0)),"")</f>
        <v>492228</v>
      </c>
      <c r="M1805" t="str">
        <f t="shared" si="84"/>
        <v>北田　悠眞 (2)</v>
      </c>
      <c r="N1805" t="str">
        <f t="shared" si="85"/>
        <v>ｷﾀﾀﾞ ﾕｳﾏ</v>
      </c>
      <c r="O1805" t="str">
        <f t="shared" si="86"/>
        <v>KITADA Yuma (05)</v>
      </c>
      <c r="P1805">
        <f>IFERROR(INDEX(リスト!$AE:$AE,MATCH($G1805,リスト!$AD:$AD,0)),"")</f>
        <v>49</v>
      </c>
      <c r="Q1805" t="str">
        <f>IFERROR(INDEX(リスト!$AH:$AH,MATCH($J1805,リスト!$AG:$AG,0)),"")</f>
        <v>JPN</v>
      </c>
      <c r="R1805" s="118" t="str">
        <f>IF($B1805="","",TEXT(RIGHT($E1805,6)*1000+COUNTIF($E$2:$E1805,$E1805),"000000000"))</f>
        <v>051013003</v>
      </c>
    </row>
    <row r="1806" spans="1:18" customFormat="1" x14ac:dyDescent="0.45">
      <c r="A1806" t="s">
        <v>594</v>
      </c>
      <c r="B1806">
        <v>1805</v>
      </c>
      <c r="C1806" t="s">
        <v>6151</v>
      </c>
      <c r="D1806" t="s">
        <v>6152</v>
      </c>
      <c r="E1806">
        <v>20061005</v>
      </c>
      <c r="F1806">
        <v>2</v>
      </c>
      <c r="G1806" t="s">
        <v>4984</v>
      </c>
      <c r="H1806" s="2" t="s">
        <v>7251</v>
      </c>
      <c r="I1806" t="s">
        <v>7073</v>
      </c>
      <c r="J1806" t="s">
        <v>6497</v>
      </c>
      <c r="L1806">
        <f>IFERROR(INDEX(所属情報!$E:$E,MATCH(男子登録情報!A1806,所属情報!$A:$A,0)),"")</f>
        <v>492228</v>
      </c>
      <c r="M1806" t="str">
        <f t="shared" si="84"/>
        <v>平子　正宗 (2)</v>
      </c>
      <c r="N1806" t="str">
        <f t="shared" si="85"/>
        <v>ﾋﾗｺ ﾏｻﾑﾈ</v>
      </c>
      <c r="O1806" t="str">
        <f t="shared" si="86"/>
        <v>HIRAKO Masamune (06)</v>
      </c>
      <c r="P1806">
        <f>IFERROR(INDEX(リスト!$AE:$AE,MATCH($G1806,リスト!$AD:$AD,0)),"")</f>
        <v>49</v>
      </c>
      <c r="Q1806" t="str">
        <f>IFERROR(INDEX(リスト!$AH:$AH,MATCH($J1806,リスト!$AG:$AG,0)),"")</f>
        <v>JPN</v>
      </c>
      <c r="R1806" s="118" t="str">
        <f>IF($B1806="","",TEXT(RIGHT($E1806,6)*1000+COUNTIF($E$2:$E1806,$E1806),"000000000"))</f>
        <v>061005002</v>
      </c>
    </row>
    <row r="1807" spans="1:18" customFormat="1" x14ac:dyDescent="0.45">
      <c r="A1807" t="s">
        <v>594</v>
      </c>
      <c r="B1807">
        <v>1806</v>
      </c>
      <c r="C1807" t="s">
        <v>6153</v>
      </c>
      <c r="D1807" t="s">
        <v>6154</v>
      </c>
      <c r="E1807">
        <v>20060916</v>
      </c>
      <c r="F1807">
        <v>2</v>
      </c>
      <c r="G1807" t="s">
        <v>4984</v>
      </c>
      <c r="H1807" s="2" t="s">
        <v>818</v>
      </c>
      <c r="I1807" t="s">
        <v>7252</v>
      </c>
      <c r="J1807" t="s">
        <v>6497</v>
      </c>
      <c r="L1807">
        <f>IFERROR(INDEX(所属情報!$E:$E,MATCH(男子登録情報!A1807,所属情報!$A:$A,0)),"")</f>
        <v>492228</v>
      </c>
      <c r="M1807" t="str">
        <f t="shared" si="84"/>
        <v>福井　太一郎 (2)</v>
      </c>
      <c r="N1807" t="str">
        <f t="shared" si="85"/>
        <v>ﾌｸｲ ﾀｲﾁﾛｳ</v>
      </c>
      <c r="O1807" t="str">
        <f t="shared" si="86"/>
        <v>FUKUI Taichiro (06)</v>
      </c>
      <c r="P1807">
        <f>IFERROR(INDEX(リスト!$AE:$AE,MATCH($G1807,リスト!$AD:$AD,0)),"")</f>
        <v>49</v>
      </c>
      <c r="Q1807" t="str">
        <f>IFERROR(INDEX(リスト!$AH:$AH,MATCH($J1807,リスト!$AG:$AG,0)),"")</f>
        <v>JPN</v>
      </c>
      <c r="R1807" s="118" t="str">
        <f>IF($B1807="","",TEXT(RIGHT($E1807,6)*1000+COUNTIF($E$2:$E1807,$E1807),"000000000"))</f>
        <v>060916001</v>
      </c>
    </row>
    <row r="1808" spans="1:18" customFormat="1" x14ac:dyDescent="0.45">
      <c r="A1808" t="s">
        <v>594</v>
      </c>
      <c r="B1808">
        <v>1807</v>
      </c>
      <c r="C1808" t="s">
        <v>6155</v>
      </c>
      <c r="D1808" t="s">
        <v>6156</v>
      </c>
      <c r="E1808">
        <v>20070216</v>
      </c>
      <c r="F1808">
        <v>2</v>
      </c>
      <c r="G1808" t="s">
        <v>4984</v>
      </c>
      <c r="H1808" s="2" t="s">
        <v>277</v>
      </c>
      <c r="I1808" t="s">
        <v>7253</v>
      </c>
      <c r="J1808" t="s">
        <v>6497</v>
      </c>
      <c r="L1808">
        <f>IFERROR(INDEX(所属情報!$E:$E,MATCH(男子登録情報!A1808,所属情報!$A:$A,0)),"")</f>
        <v>492228</v>
      </c>
      <c r="M1808" t="str">
        <f t="shared" si="84"/>
        <v>西山　華蓮 (2)</v>
      </c>
      <c r="N1808" t="str">
        <f t="shared" si="85"/>
        <v>ﾆｼﾔﾏ ｶﾚﾝ</v>
      </c>
      <c r="O1808" t="str">
        <f t="shared" si="86"/>
        <v>NISHIYAMA Karen (07)</v>
      </c>
      <c r="P1808">
        <f>IFERROR(INDEX(リスト!$AE:$AE,MATCH($G1808,リスト!$AD:$AD,0)),"")</f>
        <v>49</v>
      </c>
      <c r="Q1808" t="str">
        <f>IFERROR(INDEX(リスト!$AH:$AH,MATCH($J1808,リスト!$AG:$AG,0)),"")</f>
        <v>JPN</v>
      </c>
      <c r="R1808" s="118" t="str">
        <f>IF($B1808="","",TEXT(RIGHT($E1808,6)*1000+COUNTIF($E$2:$E1808,$E1808),"000000000"))</f>
        <v>070216001</v>
      </c>
    </row>
    <row r="1809" spans="1:18" customFormat="1" x14ac:dyDescent="0.45">
      <c r="A1809" t="s">
        <v>552</v>
      </c>
      <c r="B1809">
        <v>1808</v>
      </c>
      <c r="C1809" t="s">
        <v>767</v>
      </c>
      <c r="D1809" t="s">
        <v>768</v>
      </c>
      <c r="E1809">
        <v>20020727</v>
      </c>
      <c r="F1809" t="s">
        <v>381</v>
      </c>
      <c r="G1809" t="s">
        <v>4975</v>
      </c>
      <c r="H1809" s="2" t="s">
        <v>769</v>
      </c>
      <c r="I1809" t="s">
        <v>188</v>
      </c>
      <c r="J1809" t="s">
        <v>6497</v>
      </c>
      <c r="L1809">
        <f>IFERROR(INDEX(所属情報!$E:$E,MATCH(男子登録情報!A1809,所属情報!$A:$A,0)),"")</f>
        <v>491082</v>
      </c>
      <c r="M1809" t="str">
        <f t="shared" si="84"/>
        <v>池本　陽介 (M2)</v>
      </c>
      <c r="N1809" t="str">
        <f t="shared" si="85"/>
        <v>ｲｹﾓﾄ ﾖｳｽｹ</v>
      </c>
      <c r="O1809" t="str">
        <f t="shared" si="86"/>
        <v>IKEMOTO Yosuke (02)</v>
      </c>
      <c r="P1809">
        <f>IFERROR(INDEX(リスト!$AE:$AE,MATCH($G1809,リスト!$AD:$AD,0)),"")</f>
        <v>28</v>
      </c>
      <c r="Q1809" t="str">
        <f>IFERROR(INDEX(リスト!$AH:$AH,MATCH($J1809,リスト!$AG:$AG,0)),"")</f>
        <v>JPN</v>
      </c>
      <c r="R1809" s="118" t="str">
        <f>IF($B1809="","",TEXT(RIGHT($E1809,6)*1000+COUNTIF($E$2:$E1809,$E1809),"000000000"))</f>
        <v>020727001</v>
      </c>
    </row>
    <row r="1810" spans="1:18" customFormat="1" x14ac:dyDescent="0.45">
      <c r="A1810" t="s">
        <v>552</v>
      </c>
      <c r="B1810">
        <v>1809</v>
      </c>
      <c r="C1810" t="s">
        <v>770</v>
      </c>
      <c r="D1810" t="s">
        <v>771</v>
      </c>
      <c r="E1810">
        <v>20021202</v>
      </c>
      <c r="F1810" t="s">
        <v>381</v>
      </c>
      <c r="G1810" t="s">
        <v>4984</v>
      </c>
      <c r="H1810" s="2" t="s">
        <v>395</v>
      </c>
      <c r="I1810" t="s">
        <v>319</v>
      </c>
      <c r="J1810" t="s">
        <v>6497</v>
      </c>
      <c r="L1810">
        <f>IFERROR(INDEX(所属情報!$E:$E,MATCH(男子登録情報!A1810,所属情報!$A:$A,0)),"")</f>
        <v>491082</v>
      </c>
      <c r="M1810" t="str">
        <f t="shared" si="84"/>
        <v>原　麻嘉 (M2)</v>
      </c>
      <c r="N1810" t="str">
        <f t="shared" si="85"/>
        <v>ﾊﾗ ﾏﾋﾛ</v>
      </c>
      <c r="O1810" t="str">
        <f t="shared" si="86"/>
        <v>HARA Mahiro (02)</v>
      </c>
      <c r="P1810">
        <f>IFERROR(INDEX(リスト!$AE:$AE,MATCH($G1810,リスト!$AD:$AD,0)),"")</f>
        <v>49</v>
      </c>
      <c r="Q1810" t="str">
        <f>IFERROR(INDEX(リスト!$AH:$AH,MATCH($J1810,リスト!$AG:$AG,0)),"")</f>
        <v>JPN</v>
      </c>
      <c r="R1810" s="118" t="str">
        <f>IF($B1810="","",TEXT(RIGHT($E1810,6)*1000+COUNTIF($E$2:$E1810,$E1810),"000000000"))</f>
        <v>021202001</v>
      </c>
    </row>
    <row r="1811" spans="1:18" customFormat="1" x14ac:dyDescent="0.45">
      <c r="A1811" t="s">
        <v>552</v>
      </c>
      <c r="B1811">
        <v>1810</v>
      </c>
      <c r="C1811" t="s">
        <v>1892</v>
      </c>
      <c r="D1811" t="s">
        <v>1893</v>
      </c>
      <c r="E1811">
        <v>20031121</v>
      </c>
      <c r="F1811" t="s">
        <v>140</v>
      </c>
      <c r="G1811" t="s">
        <v>4975</v>
      </c>
      <c r="H1811" s="2" t="s">
        <v>44</v>
      </c>
      <c r="I1811" t="s">
        <v>342</v>
      </c>
      <c r="J1811" t="s">
        <v>6497</v>
      </c>
      <c r="L1811">
        <f>IFERROR(INDEX(所属情報!$E:$E,MATCH(男子登録情報!A1811,所属情報!$A:$A,0)),"")</f>
        <v>491082</v>
      </c>
      <c r="M1811" t="str">
        <f t="shared" si="84"/>
        <v>森田　慧 (M1)</v>
      </c>
      <c r="N1811" t="str">
        <f t="shared" si="85"/>
        <v>ﾓﾘﾀ ｹｲ</v>
      </c>
      <c r="O1811" t="str">
        <f t="shared" si="86"/>
        <v>MORITA Kei (03)</v>
      </c>
      <c r="P1811">
        <f>IFERROR(INDEX(リスト!$AE:$AE,MATCH($G1811,リスト!$AD:$AD,0)),"")</f>
        <v>28</v>
      </c>
      <c r="Q1811" t="str">
        <f>IFERROR(INDEX(リスト!$AH:$AH,MATCH($J1811,リスト!$AG:$AG,0)),"")</f>
        <v>JPN</v>
      </c>
      <c r="R1811" s="118" t="str">
        <f>IF($B1811="","",TEXT(RIGHT($E1811,6)*1000+COUNTIF($E$2:$E1811,$E1811),"000000000"))</f>
        <v>031121002</v>
      </c>
    </row>
    <row r="1812" spans="1:18" customFormat="1" x14ac:dyDescent="0.45">
      <c r="A1812" t="s">
        <v>552</v>
      </c>
      <c r="B1812">
        <v>1811</v>
      </c>
      <c r="C1812" t="s">
        <v>1894</v>
      </c>
      <c r="D1812" t="s">
        <v>1895</v>
      </c>
      <c r="E1812">
        <v>20031209</v>
      </c>
      <c r="F1812" t="s">
        <v>140</v>
      </c>
      <c r="G1812" t="s">
        <v>4975</v>
      </c>
      <c r="H1812" s="2" t="s">
        <v>221</v>
      </c>
      <c r="I1812" t="s">
        <v>1896</v>
      </c>
      <c r="J1812" t="s">
        <v>6497</v>
      </c>
      <c r="L1812">
        <f>IFERROR(INDEX(所属情報!$E:$E,MATCH(男子登録情報!A1812,所属情報!$A:$A,0)),"")</f>
        <v>491082</v>
      </c>
      <c r="M1812" t="str">
        <f t="shared" si="84"/>
        <v>渡辺　直意 (M1)</v>
      </c>
      <c r="N1812" t="str">
        <f t="shared" si="85"/>
        <v>ﾜﾀﾅﾍﾞ ﾅｵｲ</v>
      </c>
      <c r="O1812" t="str">
        <f t="shared" si="86"/>
        <v>WATANABE Naoi (03)</v>
      </c>
      <c r="P1812">
        <f>IFERROR(INDEX(リスト!$AE:$AE,MATCH($G1812,リスト!$AD:$AD,0)),"")</f>
        <v>28</v>
      </c>
      <c r="Q1812" t="str">
        <f>IFERROR(INDEX(リスト!$AH:$AH,MATCH($J1812,リスト!$AG:$AG,0)),"")</f>
        <v>JPN</v>
      </c>
      <c r="R1812" s="118" t="str">
        <f>IF($B1812="","",TEXT(RIGHT($E1812,6)*1000+COUNTIF($E$2:$E1812,$E1812),"000000000"))</f>
        <v>031209001</v>
      </c>
    </row>
    <row r="1813" spans="1:18" customFormat="1" x14ac:dyDescent="0.45">
      <c r="A1813" t="s">
        <v>552</v>
      </c>
      <c r="B1813">
        <v>1812</v>
      </c>
      <c r="C1813" t="s">
        <v>1897</v>
      </c>
      <c r="D1813" t="s">
        <v>1898</v>
      </c>
      <c r="E1813">
        <v>20030620</v>
      </c>
      <c r="F1813" t="s">
        <v>140</v>
      </c>
      <c r="G1813" t="s">
        <v>4975</v>
      </c>
      <c r="H1813" s="2" t="s">
        <v>100</v>
      </c>
      <c r="I1813" t="s">
        <v>92</v>
      </c>
      <c r="J1813" t="s">
        <v>6497</v>
      </c>
      <c r="L1813">
        <f>IFERROR(INDEX(所属情報!$E:$E,MATCH(男子登録情報!A1813,所属情報!$A:$A,0)),"")</f>
        <v>491082</v>
      </c>
      <c r="M1813" t="str">
        <f t="shared" si="84"/>
        <v>田中　修平 (M1)</v>
      </c>
      <c r="N1813" t="str">
        <f t="shared" si="85"/>
        <v>ﾀﾅｶ ｼｭｳﾍｲ</v>
      </c>
      <c r="O1813" t="str">
        <f t="shared" si="86"/>
        <v>TANAKA Shuhei (03)</v>
      </c>
      <c r="P1813">
        <f>IFERROR(INDEX(リスト!$AE:$AE,MATCH($G1813,リスト!$AD:$AD,0)),"")</f>
        <v>28</v>
      </c>
      <c r="Q1813" t="str">
        <f>IFERROR(INDEX(リスト!$AH:$AH,MATCH($J1813,リスト!$AG:$AG,0)),"")</f>
        <v>JPN</v>
      </c>
      <c r="R1813" s="118" t="str">
        <f>IF($B1813="","",TEXT(RIGHT($E1813,6)*1000+COUNTIF($E$2:$E1813,$E1813),"000000000"))</f>
        <v>030620001</v>
      </c>
    </row>
    <row r="1814" spans="1:18" customFormat="1" x14ac:dyDescent="0.45">
      <c r="A1814" t="s">
        <v>552</v>
      </c>
      <c r="B1814">
        <v>1813</v>
      </c>
      <c r="C1814" t="s">
        <v>2751</v>
      </c>
      <c r="D1814" t="s">
        <v>2752</v>
      </c>
      <c r="E1814">
        <v>20041117</v>
      </c>
      <c r="F1814">
        <v>4</v>
      </c>
      <c r="G1814" t="s">
        <v>4975</v>
      </c>
      <c r="H1814" s="2" t="s">
        <v>3079</v>
      </c>
      <c r="I1814" t="s">
        <v>129</v>
      </c>
      <c r="J1814" t="s">
        <v>6497</v>
      </c>
      <c r="L1814">
        <f>IFERROR(INDEX(所属情報!$E:$E,MATCH(男子登録情報!A1814,所属情報!$A:$A,0)),"")</f>
        <v>491082</v>
      </c>
      <c r="M1814" t="str">
        <f t="shared" si="84"/>
        <v>沖中　康生 (4)</v>
      </c>
      <c r="N1814" t="str">
        <f t="shared" si="85"/>
        <v>ｵｷﾅｶ ｺｳｾｲ</v>
      </c>
      <c r="O1814" t="str">
        <f t="shared" si="86"/>
        <v>OKINAKA Kosei (04)</v>
      </c>
      <c r="P1814">
        <f>IFERROR(INDEX(リスト!$AE:$AE,MATCH($G1814,リスト!$AD:$AD,0)),"")</f>
        <v>28</v>
      </c>
      <c r="Q1814" t="str">
        <f>IFERROR(INDEX(リスト!$AH:$AH,MATCH($J1814,リスト!$AG:$AG,0)),"")</f>
        <v>JPN</v>
      </c>
      <c r="R1814" s="118" t="str">
        <f>IF($B1814="","",TEXT(RIGHT($E1814,6)*1000+COUNTIF($E$2:$E1814,$E1814),"000000000"))</f>
        <v>041117002</v>
      </c>
    </row>
    <row r="1815" spans="1:18" customFormat="1" x14ac:dyDescent="0.45">
      <c r="A1815" t="s">
        <v>552</v>
      </c>
      <c r="B1815">
        <v>1814</v>
      </c>
      <c r="C1815" t="s">
        <v>2753</v>
      </c>
      <c r="D1815" t="s">
        <v>2754</v>
      </c>
      <c r="E1815">
        <v>20041001</v>
      </c>
      <c r="F1815">
        <v>4</v>
      </c>
      <c r="G1815" t="s">
        <v>4975</v>
      </c>
      <c r="H1815" s="2" t="s">
        <v>3080</v>
      </c>
      <c r="I1815" t="s">
        <v>249</v>
      </c>
      <c r="J1815" t="s">
        <v>6497</v>
      </c>
      <c r="L1815">
        <f>IFERROR(INDEX(所属情報!$E:$E,MATCH(男子登録情報!A1815,所属情報!$A:$A,0)),"")</f>
        <v>491082</v>
      </c>
      <c r="M1815" t="str">
        <f t="shared" si="84"/>
        <v>光隨　隼弥 (4)</v>
      </c>
      <c r="N1815" t="str">
        <f t="shared" si="85"/>
        <v>ｺｳｽﾞｲ ｼｭﾝﾔ</v>
      </c>
      <c r="O1815" t="str">
        <f t="shared" si="86"/>
        <v>KOZUI Shunya (04)</v>
      </c>
      <c r="P1815">
        <f>IFERROR(INDEX(リスト!$AE:$AE,MATCH($G1815,リスト!$AD:$AD,0)),"")</f>
        <v>28</v>
      </c>
      <c r="Q1815" t="str">
        <f>IFERROR(INDEX(リスト!$AH:$AH,MATCH($J1815,リスト!$AG:$AG,0)),"")</f>
        <v>JPN</v>
      </c>
      <c r="R1815" s="118" t="str">
        <f>IF($B1815="","",TEXT(RIGHT($E1815,6)*1000+COUNTIF($E$2:$E1815,$E1815),"000000000"))</f>
        <v>041001001</v>
      </c>
    </row>
    <row r="1816" spans="1:18" customFormat="1" x14ac:dyDescent="0.45">
      <c r="A1816" t="s">
        <v>552</v>
      </c>
      <c r="B1816">
        <v>1815</v>
      </c>
      <c r="C1816" t="s">
        <v>2755</v>
      </c>
      <c r="D1816" t="s">
        <v>2756</v>
      </c>
      <c r="E1816">
        <v>20040312</v>
      </c>
      <c r="F1816">
        <v>4</v>
      </c>
      <c r="G1816" t="s">
        <v>4975</v>
      </c>
      <c r="H1816" s="2" t="s">
        <v>123</v>
      </c>
      <c r="I1816" t="s">
        <v>201</v>
      </c>
      <c r="J1816" t="s">
        <v>6497</v>
      </c>
      <c r="L1816">
        <f>IFERROR(INDEX(所属情報!$E:$E,MATCH(男子登録情報!A1816,所属情報!$A:$A,0)),"")</f>
        <v>491082</v>
      </c>
      <c r="M1816" t="str">
        <f t="shared" si="84"/>
        <v>髙田　陽人 (4)</v>
      </c>
      <c r="N1816" t="str">
        <f t="shared" si="85"/>
        <v>ﾀｶﾀﾞ ﾊﾙﾄ</v>
      </c>
      <c r="O1816" t="str">
        <f t="shared" si="86"/>
        <v>TAKADA Haruto (04)</v>
      </c>
      <c r="P1816">
        <f>IFERROR(INDEX(リスト!$AE:$AE,MATCH($G1816,リスト!$AD:$AD,0)),"")</f>
        <v>28</v>
      </c>
      <c r="Q1816" t="str">
        <f>IFERROR(INDEX(リスト!$AH:$AH,MATCH($J1816,リスト!$AG:$AG,0)),"")</f>
        <v>JPN</v>
      </c>
      <c r="R1816" s="118" t="str">
        <f>IF($B1816="","",TEXT(RIGHT($E1816,6)*1000+COUNTIF($E$2:$E1816,$E1816),"000000000"))</f>
        <v>040312001</v>
      </c>
    </row>
    <row r="1817" spans="1:18" customFormat="1" x14ac:dyDescent="0.45">
      <c r="A1817" t="s">
        <v>552</v>
      </c>
      <c r="B1817">
        <v>1816</v>
      </c>
      <c r="C1817" t="s">
        <v>2757</v>
      </c>
      <c r="D1817" t="s">
        <v>2758</v>
      </c>
      <c r="E1817">
        <v>20040823</v>
      </c>
      <c r="F1817">
        <v>4</v>
      </c>
      <c r="G1817" t="s">
        <v>4975</v>
      </c>
      <c r="H1817" s="2" t="s">
        <v>816</v>
      </c>
      <c r="I1817" t="s">
        <v>367</v>
      </c>
      <c r="J1817" t="s">
        <v>6497</v>
      </c>
      <c r="L1817">
        <f>IFERROR(INDEX(所属情報!$E:$E,MATCH(男子登録情報!A1817,所属情報!$A:$A,0)),"")</f>
        <v>491082</v>
      </c>
      <c r="M1817" t="str">
        <f t="shared" si="84"/>
        <v>細川　裕明 (4)</v>
      </c>
      <c r="N1817" t="str">
        <f t="shared" si="85"/>
        <v>ﾎｿｶﾜ ﾋﾛｱｷ</v>
      </c>
      <c r="O1817" t="str">
        <f t="shared" si="86"/>
        <v>HOSOKAWA Hiroaki (04)</v>
      </c>
      <c r="P1817">
        <f>IFERROR(INDEX(リスト!$AE:$AE,MATCH($G1817,リスト!$AD:$AD,0)),"")</f>
        <v>28</v>
      </c>
      <c r="Q1817" t="str">
        <f>IFERROR(INDEX(リスト!$AH:$AH,MATCH($J1817,リスト!$AG:$AG,0)),"")</f>
        <v>JPN</v>
      </c>
      <c r="R1817" s="118" t="str">
        <f>IF($B1817="","",TEXT(RIGHT($E1817,6)*1000+COUNTIF($E$2:$E1817,$E1817),"000000000"))</f>
        <v>040823001</v>
      </c>
    </row>
    <row r="1818" spans="1:18" customFormat="1" x14ac:dyDescent="0.45">
      <c r="A1818" t="s">
        <v>552</v>
      </c>
      <c r="B1818">
        <v>1817</v>
      </c>
      <c r="C1818" t="s">
        <v>2759</v>
      </c>
      <c r="D1818" t="s">
        <v>2760</v>
      </c>
      <c r="E1818">
        <v>20030827</v>
      </c>
      <c r="F1818">
        <v>4</v>
      </c>
      <c r="G1818" t="s">
        <v>4984</v>
      </c>
      <c r="H1818" s="2" t="s">
        <v>3081</v>
      </c>
      <c r="I1818" t="s">
        <v>3082</v>
      </c>
      <c r="J1818" t="s">
        <v>6497</v>
      </c>
      <c r="L1818">
        <f>IFERROR(INDEX(所属情報!$E:$E,MATCH(男子登録情報!A1818,所属情報!$A:$A,0)),"")</f>
        <v>491082</v>
      </c>
      <c r="M1818" t="str">
        <f t="shared" si="84"/>
        <v>鎌田　理郎 (4)</v>
      </c>
      <c r="N1818" t="str">
        <f t="shared" si="85"/>
        <v>ｶﾏﾀﾞ ﾐﾁﾛｳ</v>
      </c>
      <c r="O1818" t="str">
        <f t="shared" si="86"/>
        <v>KAMADA Michiro (03)</v>
      </c>
      <c r="P1818">
        <f>IFERROR(INDEX(リスト!$AE:$AE,MATCH($G1818,リスト!$AD:$AD,0)),"")</f>
        <v>49</v>
      </c>
      <c r="Q1818" t="str">
        <f>IFERROR(INDEX(リスト!$AH:$AH,MATCH($J1818,リスト!$AG:$AG,0)),"")</f>
        <v>JPN</v>
      </c>
      <c r="R1818" s="118" t="str">
        <f>IF($B1818="","",TEXT(RIGHT($E1818,6)*1000+COUNTIF($E$2:$E1818,$E1818),"000000000"))</f>
        <v>030827002</v>
      </c>
    </row>
    <row r="1819" spans="1:18" customFormat="1" x14ac:dyDescent="0.45">
      <c r="A1819" t="s">
        <v>552</v>
      </c>
      <c r="B1819">
        <v>1818</v>
      </c>
      <c r="C1819" t="s">
        <v>2761</v>
      </c>
      <c r="D1819" t="s">
        <v>2762</v>
      </c>
      <c r="E1819">
        <v>20040416</v>
      </c>
      <c r="F1819">
        <v>4</v>
      </c>
      <c r="G1819" t="s">
        <v>4975</v>
      </c>
      <c r="H1819" s="2" t="s">
        <v>2945</v>
      </c>
      <c r="I1819" t="s">
        <v>310</v>
      </c>
      <c r="J1819" t="s">
        <v>6497</v>
      </c>
      <c r="L1819">
        <f>IFERROR(INDEX(所属情報!$E:$E,MATCH(男子登録情報!A1819,所属情報!$A:$A,0)),"")</f>
        <v>491082</v>
      </c>
      <c r="M1819" t="str">
        <f t="shared" si="84"/>
        <v>原田　大輝 (4)</v>
      </c>
      <c r="N1819" t="str">
        <f t="shared" si="85"/>
        <v>ﾊﾗﾀﾞ ﾀｲｷ</v>
      </c>
      <c r="O1819" t="str">
        <f t="shared" si="86"/>
        <v>HARADA Taiki (04)</v>
      </c>
      <c r="P1819">
        <f>IFERROR(INDEX(リスト!$AE:$AE,MATCH($G1819,リスト!$AD:$AD,0)),"")</f>
        <v>28</v>
      </c>
      <c r="Q1819" t="str">
        <f>IFERROR(INDEX(リスト!$AH:$AH,MATCH($J1819,リスト!$AG:$AG,0)),"")</f>
        <v>JPN</v>
      </c>
      <c r="R1819" s="118" t="str">
        <f>IF($B1819="","",TEXT(RIGHT($E1819,6)*1000+COUNTIF($E$2:$E1819,$E1819),"000000000"))</f>
        <v>040416006</v>
      </c>
    </row>
    <row r="1820" spans="1:18" customFormat="1" x14ac:dyDescent="0.45">
      <c r="A1820" t="s">
        <v>552</v>
      </c>
      <c r="B1820">
        <v>1819</v>
      </c>
      <c r="C1820" t="s">
        <v>2763</v>
      </c>
      <c r="D1820" t="s">
        <v>2764</v>
      </c>
      <c r="E1820">
        <v>20040606</v>
      </c>
      <c r="F1820">
        <v>4</v>
      </c>
      <c r="G1820" t="s">
        <v>4975</v>
      </c>
      <c r="H1820" s="2" t="s">
        <v>316</v>
      </c>
      <c r="I1820" t="s">
        <v>92</v>
      </c>
      <c r="J1820" t="s">
        <v>6497</v>
      </c>
      <c r="L1820">
        <f>IFERROR(INDEX(所属情報!$E:$E,MATCH(男子登録情報!A1820,所属情報!$A:$A,0)),"")</f>
        <v>491082</v>
      </c>
      <c r="M1820" t="str">
        <f t="shared" si="84"/>
        <v>木下　秀平 (4)</v>
      </c>
      <c r="N1820" t="str">
        <f t="shared" si="85"/>
        <v>ｷﾉｼﾀ ｼｭｳﾍｲ</v>
      </c>
      <c r="O1820" t="str">
        <f t="shared" si="86"/>
        <v>KINOSHITA Shuhei (04)</v>
      </c>
      <c r="P1820">
        <f>IFERROR(INDEX(リスト!$AE:$AE,MATCH($G1820,リスト!$AD:$AD,0)),"")</f>
        <v>28</v>
      </c>
      <c r="Q1820" t="str">
        <f>IFERROR(INDEX(リスト!$AH:$AH,MATCH($J1820,リスト!$AG:$AG,0)),"")</f>
        <v>JPN</v>
      </c>
      <c r="R1820" s="118" t="str">
        <f>IF($B1820="","",TEXT(RIGHT($E1820,6)*1000+COUNTIF($E$2:$E1820,$E1820),"000000000"))</f>
        <v>040606001</v>
      </c>
    </row>
    <row r="1821" spans="1:18" customFormat="1" x14ac:dyDescent="0.45">
      <c r="A1821" t="s">
        <v>552</v>
      </c>
      <c r="B1821">
        <v>1820</v>
      </c>
      <c r="C1821" t="s">
        <v>2765</v>
      </c>
      <c r="D1821" t="s">
        <v>2766</v>
      </c>
      <c r="E1821">
        <v>20050121</v>
      </c>
      <c r="F1821">
        <v>4</v>
      </c>
      <c r="G1821" t="s">
        <v>4984</v>
      </c>
      <c r="H1821" s="2" t="s">
        <v>120</v>
      </c>
      <c r="I1821" t="s">
        <v>746</v>
      </c>
      <c r="J1821" t="s">
        <v>6497</v>
      </c>
      <c r="L1821">
        <f>IFERROR(INDEX(所属情報!$E:$E,MATCH(男子登録情報!A1821,所属情報!$A:$A,0)),"")</f>
        <v>491082</v>
      </c>
      <c r="M1821" t="str">
        <f t="shared" si="84"/>
        <v>佐藤　秀磨 (4)</v>
      </c>
      <c r="N1821" t="str">
        <f t="shared" si="85"/>
        <v>ｻﾄｳ ｼｭｳﾏ</v>
      </c>
      <c r="O1821" t="str">
        <f t="shared" si="86"/>
        <v>SATO Shuma (05)</v>
      </c>
      <c r="P1821">
        <f>IFERROR(INDEX(リスト!$AE:$AE,MATCH($G1821,リスト!$AD:$AD,0)),"")</f>
        <v>49</v>
      </c>
      <c r="Q1821" t="str">
        <f>IFERROR(INDEX(リスト!$AH:$AH,MATCH($J1821,リスト!$AG:$AG,0)),"")</f>
        <v>JPN</v>
      </c>
      <c r="R1821" s="118" t="str">
        <f>IF($B1821="","",TEXT(RIGHT($E1821,6)*1000+COUNTIF($E$2:$E1821,$E1821),"000000000"))</f>
        <v>050121003</v>
      </c>
    </row>
    <row r="1822" spans="1:18" customFormat="1" x14ac:dyDescent="0.45">
      <c r="A1822" t="s">
        <v>552</v>
      </c>
      <c r="B1822">
        <v>1821</v>
      </c>
      <c r="C1822" t="s">
        <v>2767</v>
      </c>
      <c r="D1822" t="s">
        <v>2768</v>
      </c>
      <c r="E1822">
        <v>20040923</v>
      </c>
      <c r="F1822">
        <v>4</v>
      </c>
      <c r="G1822" t="s">
        <v>4982</v>
      </c>
      <c r="H1822" s="2" t="s">
        <v>1999</v>
      </c>
      <c r="I1822" t="s">
        <v>3083</v>
      </c>
      <c r="J1822" t="s">
        <v>6497</v>
      </c>
      <c r="L1822">
        <f>IFERROR(INDEX(所属情報!$E:$E,MATCH(男子登録情報!A1822,所属情報!$A:$A,0)),"")</f>
        <v>491082</v>
      </c>
      <c r="M1822" t="str">
        <f t="shared" si="84"/>
        <v>小池　一功 (4)</v>
      </c>
      <c r="N1822" t="str">
        <f t="shared" si="85"/>
        <v>ｺｲｹ ｶｽﾞﾅﾘ</v>
      </c>
      <c r="O1822" t="str">
        <f t="shared" si="86"/>
        <v>KOIKE Kazunari (04)</v>
      </c>
      <c r="P1822">
        <f>IFERROR(INDEX(リスト!$AE:$AE,MATCH($G1822,リスト!$AD:$AD,0)),"")</f>
        <v>26</v>
      </c>
      <c r="Q1822" t="str">
        <f>IFERROR(INDEX(リスト!$AH:$AH,MATCH($J1822,リスト!$AG:$AG,0)),"")</f>
        <v>JPN</v>
      </c>
      <c r="R1822" s="118" t="str">
        <f>IF($B1822="","",TEXT(RIGHT($E1822,6)*1000+COUNTIF($E$2:$E1822,$E1822),"000000000"))</f>
        <v>040923001</v>
      </c>
    </row>
    <row r="1823" spans="1:18" customFormat="1" x14ac:dyDescent="0.45">
      <c r="A1823" t="s">
        <v>552</v>
      </c>
      <c r="B1823">
        <v>1822</v>
      </c>
      <c r="C1823" t="s">
        <v>4442</v>
      </c>
      <c r="D1823" t="s">
        <v>4443</v>
      </c>
      <c r="E1823">
        <v>20050928</v>
      </c>
      <c r="F1823">
        <v>3</v>
      </c>
      <c r="G1823" t="s">
        <v>4975</v>
      </c>
      <c r="H1823" s="2" t="s">
        <v>368</v>
      </c>
      <c r="I1823" t="s">
        <v>414</v>
      </c>
      <c r="J1823" t="s">
        <v>6497</v>
      </c>
      <c r="L1823">
        <f>IFERROR(INDEX(所属情報!$E:$E,MATCH(男子登録情報!A1823,所属情報!$A:$A,0)),"")</f>
        <v>491082</v>
      </c>
      <c r="M1823" t="str">
        <f t="shared" si="84"/>
        <v>奥村　俊太 (3)</v>
      </c>
      <c r="N1823" t="str">
        <f t="shared" si="85"/>
        <v>ｵｸﾑﾗ ｼｭﾝﾀ</v>
      </c>
      <c r="O1823" t="str">
        <f t="shared" si="86"/>
        <v>OKUMURA Shunta (05)</v>
      </c>
      <c r="P1823">
        <f>IFERROR(INDEX(リスト!$AE:$AE,MATCH($G1823,リスト!$AD:$AD,0)),"")</f>
        <v>28</v>
      </c>
      <c r="Q1823" t="str">
        <f>IFERROR(INDEX(リスト!$AH:$AH,MATCH($J1823,リスト!$AG:$AG,0)),"")</f>
        <v>JPN</v>
      </c>
      <c r="R1823" s="118" t="str">
        <f>IF($B1823="","",TEXT(RIGHT($E1823,6)*1000+COUNTIF($E$2:$E1823,$E1823),"000000000"))</f>
        <v>050928004</v>
      </c>
    </row>
    <row r="1824" spans="1:18" customFormat="1" x14ac:dyDescent="0.45">
      <c r="A1824" t="s">
        <v>552</v>
      </c>
      <c r="B1824">
        <v>1823</v>
      </c>
      <c r="C1824" t="s">
        <v>4444</v>
      </c>
      <c r="D1824" t="s">
        <v>4445</v>
      </c>
      <c r="E1824">
        <v>20051219</v>
      </c>
      <c r="F1824">
        <v>3</v>
      </c>
      <c r="G1824" t="s">
        <v>4975</v>
      </c>
      <c r="H1824" s="2" t="s">
        <v>635</v>
      </c>
      <c r="I1824" t="s">
        <v>77</v>
      </c>
      <c r="J1824" t="s">
        <v>6497</v>
      </c>
      <c r="L1824">
        <f>IFERROR(INDEX(所属情報!$E:$E,MATCH(男子登録情報!A1824,所属情報!$A:$A,0)),"")</f>
        <v>491082</v>
      </c>
      <c r="M1824" t="str">
        <f t="shared" si="84"/>
        <v>井口　了輔 (3)</v>
      </c>
      <c r="N1824" t="str">
        <f t="shared" si="85"/>
        <v>ｲｸﾞﾁ ﾘｮｳｽｹ</v>
      </c>
      <c r="O1824" t="str">
        <f t="shared" si="86"/>
        <v>IGUCHI Ryosuke (05)</v>
      </c>
      <c r="P1824">
        <f>IFERROR(INDEX(リスト!$AE:$AE,MATCH($G1824,リスト!$AD:$AD,0)),"")</f>
        <v>28</v>
      </c>
      <c r="Q1824" t="str">
        <f>IFERROR(INDEX(リスト!$AH:$AH,MATCH($J1824,リスト!$AG:$AG,0)),"")</f>
        <v>JPN</v>
      </c>
      <c r="R1824" s="118" t="str">
        <f>IF($B1824="","",TEXT(RIGHT($E1824,6)*1000+COUNTIF($E$2:$E1824,$E1824),"000000000"))</f>
        <v>051219002</v>
      </c>
    </row>
    <row r="1825" spans="1:18" customFormat="1" x14ac:dyDescent="0.45">
      <c r="A1825" t="s">
        <v>552</v>
      </c>
      <c r="B1825">
        <v>1824</v>
      </c>
      <c r="C1825" t="s">
        <v>4446</v>
      </c>
      <c r="D1825" t="s">
        <v>4447</v>
      </c>
      <c r="E1825">
        <v>20050712</v>
      </c>
      <c r="F1825">
        <v>3</v>
      </c>
      <c r="G1825" t="s">
        <v>4975</v>
      </c>
      <c r="H1825" s="2" t="s">
        <v>4917</v>
      </c>
      <c r="I1825" t="s">
        <v>4918</v>
      </c>
      <c r="J1825" t="s">
        <v>6497</v>
      </c>
      <c r="L1825">
        <f>IFERROR(INDEX(所属情報!$E:$E,MATCH(男子登録情報!A1825,所属情報!$A:$A,0)),"")</f>
        <v>491082</v>
      </c>
      <c r="M1825" t="str">
        <f t="shared" si="84"/>
        <v>藤尾　伊三郎 (3)</v>
      </c>
      <c r="N1825" t="str">
        <f t="shared" si="85"/>
        <v>ﾌｼﾞｵ ｲｻﾌﾞﾛｳ</v>
      </c>
      <c r="O1825" t="str">
        <f t="shared" si="86"/>
        <v>FUJIO Isaburo (05)</v>
      </c>
      <c r="P1825">
        <f>IFERROR(INDEX(リスト!$AE:$AE,MATCH($G1825,リスト!$AD:$AD,0)),"")</f>
        <v>28</v>
      </c>
      <c r="Q1825" t="str">
        <f>IFERROR(INDEX(リスト!$AH:$AH,MATCH($J1825,リスト!$AG:$AG,0)),"")</f>
        <v>JPN</v>
      </c>
      <c r="R1825" s="118" t="str">
        <f>IF($B1825="","",TEXT(RIGHT($E1825,6)*1000+COUNTIF($E$2:$E1825,$E1825),"000000000"))</f>
        <v>050712001</v>
      </c>
    </row>
    <row r="1826" spans="1:18" customFormat="1" x14ac:dyDescent="0.45">
      <c r="A1826" t="s">
        <v>552</v>
      </c>
      <c r="B1826">
        <v>1825</v>
      </c>
      <c r="C1826" t="s">
        <v>4448</v>
      </c>
      <c r="D1826" t="s">
        <v>4449</v>
      </c>
      <c r="E1826">
        <v>20060213</v>
      </c>
      <c r="F1826">
        <v>3</v>
      </c>
      <c r="G1826" t="s">
        <v>4975</v>
      </c>
      <c r="H1826" s="2" t="s">
        <v>4919</v>
      </c>
      <c r="I1826" t="s">
        <v>201</v>
      </c>
      <c r="J1826" t="s">
        <v>6497</v>
      </c>
      <c r="L1826">
        <f>IFERROR(INDEX(所属情報!$E:$E,MATCH(男子登録情報!A1826,所属情報!$A:$A,0)),"")</f>
        <v>491082</v>
      </c>
      <c r="M1826" t="str">
        <f t="shared" si="84"/>
        <v>窪井　晴大 (3)</v>
      </c>
      <c r="N1826" t="str">
        <f t="shared" si="85"/>
        <v>ｸﾎﾞｲ ﾊﾙﾄ</v>
      </c>
      <c r="O1826" t="str">
        <f t="shared" si="86"/>
        <v>KUBOI Haruto (06)</v>
      </c>
      <c r="P1826">
        <f>IFERROR(INDEX(リスト!$AE:$AE,MATCH($G1826,リスト!$AD:$AD,0)),"")</f>
        <v>28</v>
      </c>
      <c r="Q1826" t="str">
        <f>IFERROR(INDEX(リスト!$AH:$AH,MATCH($J1826,リスト!$AG:$AG,0)),"")</f>
        <v>JPN</v>
      </c>
      <c r="R1826" s="118" t="str">
        <f>IF($B1826="","",TEXT(RIGHT($E1826,6)*1000+COUNTIF($E$2:$E1826,$E1826),"000000000"))</f>
        <v>060213001</v>
      </c>
    </row>
    <row r="1827" spans="1:18" customFormat="1" x14ac:dyDescent="0.45">
      <c r="A1827" t="s">
        <v>552</v>
      </c>
      <c r="B1827">
        <v>1826</v>
      </c>
      <c r="C1827" t="s">
        <v>4450</v>
      </c>
      <c r="D1827" t="s">
        <v>4451</v>
      </c>
      <c r="E1827">
        <v>20050526</v>
      </c>
      <c r="F1827">
        <v>3</v>
      </c>
      <c r="G1827" t="s">
        <v>4975</v>
      </c>
      <c r="H1827" s="2" t="s">
        <v>52</v>
      </c>
      <c r="I1827" t="s">
        <v>30</v>
      </c>
      <c r="J1827" t="s">
        <v>6497</v>
      </c>
      <c r="L1827">
        <f>IFERROR(INDEX(所属情報!$E:$E,MATCH(男子登録情報!A1827,所属情報!$A:$A,0)),"")</f>
        <v>491082</v>
      </c>
      <c r="M1827" t="str">
        <f t="shared" si="84"/>
        <v>伊藤　太輔 (3)</v>
      </c>
      <c r="N1827" t="str">
        <f t="shared" si="85"/>
        <v>ｲﾄｳ ﾀｲｽｹ</v>
      </c>
      <c r="O1827" t="str">
        <f t="shared" si="86"/>
        <v>ITO Taisuke (05)</v>
      </c>
      <c r="P1827">
        <f>IFERROR(INDEX(リスト!$AE:$AE,MATCH($G1827,リスト!$AD:$AD,0)),"")</f>
        <v>28</v>
      </c>
      <c r="Q1827" t="str">
        <f>IFERROR(INDEX(リスト!$AH:$AH,MATCH($J1827,リスト!$AG:$AG,0)),"")</f>
        <v>JPN</v>
      </c>
      <c r="R1827" s="118" t="str">
        <f>IF($B1827="","",TEXT(RIGHT($E1827,6)*1000+COUNTIF($E$2:$E1827,$E1827),"000000000"))</f>
        <v>050526003</v>
      </c>
    </row>
    <row r="1828" spans="1:18" customFormat="1" x14ac:dyDescent="0.45">
      <c r="A1828" t="s">
        <v>552</v>
      </c>
      <c r="B1828">
        <v>1827</v>
      </c>
      <c r="C1828" t="s">
        <v>4452</v>
      </c>
      <c r="D1828" t="s">
        <v>4453</v>
      </c>
      <c r="E1828">
        <v>20040831</v>
      </c>
      <c r="F1828">
        <v>3</v>
      </c>
      <c r="G1828" t="s">
        <v>4975</v>
      </c>
      <c r="H1828" s="2" t="s">
        <v>587</v>
      </c>
      <c r="I1828" t="s">
        <v>171</v>
      </c>
      <c r="J1828" t="s">
        <v>6497</v>
      </c>
      <c r="L1828">
        <f>IFERROR(INDEX(所属情報!$E:$E,MATCH(男子登録情報!A1828,所属情報!$A:$A,0)),"")</f>
        <v>491082</v>
      </c>
      <c r="M1828" t="str">
        <f t="shared" si="84"/>
        <v>堀内　悠斗 (3)</v>
      </c>
      <c r="N1828" t="str">
        <f t="shared" si="85"/>
        <v>ﾎﾘｳﾁ ﾕｳﾄ</v>
      </c>
      <c r="O1828" t="str">
        <f t="shared" si="86"/>
        <v>HORIUCHI Yuto (04)</v>
      </c>
      <c r="P1828">
        <f>IFERROR(INDEX(リスト!$AE:$AE,MATCH($G1828,リスト!$AD:$AD,0)),"")</f>
        <v>28</v>
      </c>
      <c r="Q1828" t="str">
        <f>IFERROR(INDEX(リスト!$AH:$AH,MATCH($J1828,リスト!$AG:$AG,0)),"")</f>
        <v>JPN</v>
      </c>
      <c r="R1828" s="118" t="str">
        <f>IF($B1828="","",TEXT(RIGHT($E1828,6)*1000+COUNTIF($E$2:$E1828,$E1828),"000000000"))</f>
        <v>040831004</v>
      </c>
    </row>
    <row r="1829" spans="1:18" customFormat="1" x14ac:dyDescent="0.45">
      <c r="A1829" t="s">
        <v>552</v>
      </c>
      <c r="B1829">
        <v>1828</v>
      </c>
      <c r="C1829" t="s">
        <v>4454</v>
      </c>
      <c r="D1829" t="s">
        <v>4455</v>
      </c>
      <c r="E1829">
        <v>20041105</v>
      </c>
      <c r="F1829">
        <v>3</v>
      </c>
      <c r="G1829" t="s">
        <v>4975</v>
      </c>
      <c r="H1829" s="2" t="s">
        <v>4920</v>
      </c>
      <c r="I1829" t="s">
        <v>407</v>
      </c>
      <c r="J1829" t="s">
        <v>6497</v>
      </c>
      <c r="L1829">
        <f>IFERROR(INDEX(所属情報!$E:$E,MATCH(男子登録情報!A1829,所属情報!$A:$A,0)),"")</f>
        <v>491082</v>
      </c>
      <c r="M1829" t="str">
        <f t="shared" si="84"/>
        <v>釜平　蒼空 (3)</v>
      </c>
      <c r="N1829" t="str">
        <f t="shared" si="85"/>
        <v>ｶﾏﾋﾗ ｿﾗ</v>
      </c>
      <c r="O1829" t="str">
        <f t="shared" si="86"/>
        <v>KAMAHIRA Sora (04)</v>
      </c>
      <c r="P1829">
        <f>IFERROR(INDEX(リスト!$AE:$AE,MATCH($G1829,リスト!$AD:$AD,0)),"")</f>
        <v>28</v>
      </c>
      <c r="Q1829" t="str">
        <f>IFERROR(INDEX(リスト!$AH:$AH,MATCH($J1829,リスト!$AG:$AG,0)),"")</f>
        <v>JPN</v>
      </c>
      <c r="R1829" s="118" t="str">
        <f>IF($B1829="","",TEXT(RIGHT($E1829,6)*1000+COUNTIF($E$2:$E1829,$E1829),"000000000"))</f>
        <v>041105003</v>
      </c>
    </row>
    <row r="1830" spans="1:18" customFormat="1" x14ac:dyDescent="0.45">
      <c r="A1830" t="s">
        <v>552</v>
      </c>
      <c r="B1830">
        <v>1829</v>
      </c>
      <c r="C1830" t="s">
        <v>4456</v>
      </c>
      <c r="D1830" t="s">
        <v>4457</v>
      </c>
      <c r="E1830">
        <v>20051207</v>
      </c>
      <c r="F1830">
        <v>3</v>
      </c>
      <c r="G1830" t="s">
        <v>4975</v>
      </c>
      <c r="H1830" s="2" t="s">
        <v>374</v>
      </c>
      <c r="I1830" t="s">
        <v>459</v>
      </c>
      <c r="J1830" t="s">
        <v>6497</v>
      </c>
      <c r="L1830">
        <f>IFERROR(INDEX(所属情報!$E:$E,MATCH(男子登録情報!A1830,所属情報!$A:$A,0)),"")</f>
        <v>491082</v>
      </c>
      <c r="M1830" t="str">
        <f t="shared" si="84"/>
        <v>加治　大武 (3)</v>
      </c>
      <c r="N1830" t="str">
        <f t="shared" si="85"/>
        <v>ｶｼﾞ ﾋﾛﾑ</v>
      </c>
      <c r="O1830" t="str">
        <f t="shared" si="86"/>
        <v>KAJI Hiromu (05)</v>
      </c>
      <c r="P1830">
        <f>IFERROR(INDEX(リスト!$AE:$AE,MATCH($G1830,リスト!$AD:$AD,0)),"")</f>
        <v>28</v>
      </c>
      <c r="Q1830" t="str">
        <f>IFERROR(INDEX(リスト!$AH:$AH,MATCH($J1830,リスト!$AG:$AG,0)),"")</f>
        <v>JPN</v>
      </c>
      <c r="R1830" s="118" t="str">
        <f>IF($B1830="","",TEXT(RIGHT($E1830,6)*1000+COUNTIF($E$2:$E1830,$E1830),"000000000"))</f>
        <v>051207002</v>
      </c>
    </row>
    <row r="1831" spans="1:18" customFormat="1" x14ac:dyDescent="0.45">
      <c r="A1831" t="s">
        <v>552</v>
      </c>
      <c r="B1831">
        <v>1830</v>
      </c>
      <c r="C1831" t="s">
        <v>4458</v>
      </c>
      <c r="D1831" t="s">
        <v>4459</v>
      </c>
      <c r="E1831">
        <v>20050528</v>
      </c>
      <c r="F1831">
        <v>3</v>
      </c>
      <c r="G1831" t="s">
        <v>4975</v>
      </c>
      <c r="H1831" s="2" t="s">
        <v>4921</v>
      </c>
      <c r="I1831" t="s">
        <v>147</v>
      </c>
      <c r="J1831" t="s">
        <v>6497</v>
      </c>
      <c r="L1831">
        <f>IFERROR(INDEX(所属情報!$E:$E,MATCH(男子登録情報!A1831,所属情報!$A:$A,0)),"")</f>
        <v>491082</v>
      </c>
      <c r="M1831" t="str">
        <f t="shared" si="84"/>
        <v>牧田　一樹 (3)</v>
      </c>
      <c r="N1831" t="str">
        <f t="shared" si="85"/>
        <v>ﾏｷﾀ ｲﾂｷ</v>
      </c>
      <c r="O1831" t="str">
        <f t="shared" si="86"/>
        <v>MAKITA Itsuki (05)</v>
      </c>
      <c r="P1831">
        <f>IFERROR(INDEX(リスト!$AE:$AE,MATCH($G1831,リスト!$AD:$AD,0)),"")</f>
        <v>28</v>
      </c>
      <c r="Q1831" t="str">
        <f>IFERROR(INDEX(リスト!$AH:$AH,MATCH($J1831,リスト!$AG:$AG,0)),"")</f>
        <v>JPN</v>
      </c>
      <c r="R1831" s="118" t="str">
        <f>IF($B1831="","",TEXT(RIGHT($E1831,6)*1000+COUNTIF($E$2:$E1831,$E1831),"000000000"))</f>
        <v>050528002</v>
      </c>
    </row>
    <row r="1832" spans="1:18" customFormat="1" x14ac:dyDescent="0.45">
      <c r="A1832" t="s">
        <v>552</v>
      </c>
      <c r="B1832">
        <v>1831</v>
      </c>
      <c r="C1832" t="s">
        <v>4460</v>
      </c>
      <c r="D1832" t="s">
        <v>4461</v>
      </c>
      <c r="E1832">
        <v>20050816</v>
      </c>
      <c r="F1832">
        <v>3</v>
      </c>
      <c r="G1832" t="s">
        <v>4984</v>
      </c>
      <c r="H1832" s="2" t="s">
        <v>312</v>
      </c>
      <c r="I1832" t="s">
        <v>32</v>
      </c>
      <c r="J1832" t="s">
        <v>6497</v>
      </c>
      <c r="L1832">
        <f>IFERROR(INDEX(所属情報!$E:$E,MATCH(男子登録情報!A1832,所属情報!$A:$A,0)),"")</f>
        <v>491082</v>
      </c>
      <c r="M1832" t="str">
        <f t="shared" si="84"/>
        <v>三木　悠也 (3)</v>
      </c>
      <c r="N1832" t="str">
        <f t="shared" si="85"/>
        <v>ﾐｷ ﾕｳﾔ</v>
      </c>
      <c r="O1832" t="str">
        <f t="shared" si="86"/>
        <v>MIKI Yuya (05)</v>
      </c>
      <c r="P1832">
        <f>IFERROR(INDEX(リスト!$AE:$AE,MATCH($G1832,リスト!$AD:$AD,0)),"")</f>
        <v>49</v>
      </c>
      <c r="Q1832" t="str">
        <f>IFERROR(INDEX(リスト!$AH:$AH,MATCH($J1832,リスト!$AG:$AG,0)),"")</f>
        <v>JPN</v>
      </c>
      <c r="R1832" s="118" t="str">
        <f>IF($B1832="","",TEXT(RIGHT($E1832,6)*1000+COUNTIF($E$2:$E1832,$E1832),"000000000"))</f>
        <v>050816002</v>
      </c>
    </row>
    <row r="1833" spans="1:18" customFormat="1" x14ac:dyDescent="0.45">
      <c r="A1833" t="s">
        <v>552</v>
      </c>
      <c r="B1833">
        <v>1832</v>
      </c>
      <c r="C1833" t="s">
        <v>4462</v>
      </c>
      <c r="D1833" t="s">
        <v>4463</v>
      </c>
      <c r="E1833">
        <v>20060215</v>
      </c>
      <c r="F1833">
        <v>3</v>
      </c>
      <c r="G1833" t="s">
        <v>4975</v>
      </c>
      <c r="H1833" s="2" t="s">
        <v>4923</v>
      </c>
      <c r="I1833" t="s">
        <v>4924</v>
      </c>
      <c r="J1833" t="s">
        <v>6497</v>
      </c>
      <c r="L1833">
        <f>IFERROR(INDEX(所属情報!$E:$E,MATCH(男子登録情報!A1833,所属情報!$A:$A,0)),"")</f>
        <v>491082</v>
      </c>
      <c r="M1833" t="str">
        <f t="shared" si="84"/>
        <v>蓑輪　達灯 (3)</v>
      </c>
      <c r="N1833" t="str">
        <f t="shared" si="85"/>
        <v>ﾐﾉﾜ ﾀﾂﾄｳ</v>
      </c>
      <c r="O1833" t="str">
        <f t="shared" si="86"/>
        <v>MINOWA Tatsuto (06)</v>
      </c>
      <c r="P1833">
        <f>IFERROR(INDEX(リスト!$AE:$AE,MATCH($G1833,リスト!$AD:$AD,0)),"")</f>
        <v>28</v>
      </c>
      <c r="Q1833" t="str">
        <f>IFERROR(INDEX(リスト!$AH:$AH,MATCH($J1833,リスト!$AG:$AG,0)),"")</f>
        <v>JPN</v>
      </c>
      <c r="R1833" s="118" t="str">
        <f>IF($B1833="","",TEXT(RIGHT($E1833,6)*1000+COUNTIF($E$2:$E1833,$E1833),"000000000"))</f>
        <v>060215001</v>
      </c>
    </row>
    <row r="1834" spans="1:18" customFormat="1" x14ac:dyDescent="0.45">
      <c r="A1834" t="s">
        <v>552</v>
      </c>
      <c r="B1834">
        <v>1833</v>
      </c>
      <c r="C1834" t="s">
        <v>6157</v>
      </c>
      <c r="D1834" t="s">
        <v>6158</v>
      </c>
      <c r="E1834">
        <v>20060710</v>
      </c>
      <c r="F1834">
        <v>2</v>
      </c>
      <c r="G1834" t="s">
        <v>4975</v>
      </c>
      <c r="H1834" s="2" t="s">
        <v>7254</v>
      </c>
      <c r="I1834" t="s">
        <v>42</v>
      </c>
      <c r="J1834" t="s">
        <v>6497</v>
      </c>
      <c r="L1834">
        <f>IFERROR(INDEX(所属情報!$E:$E,MATCH(男子登録情報!A1834,所属情報!$A:$A,0)),"")</f>
        <v>491082</v>
      </c>
      <c r="M1834" t="str">
        <f t="shared" si="84"/>
        <v>伊賀上　拓己 (2)</v>
      </c>
      <c r="N1834" t="str">
        <f t="shared" si="85"/>
        <v>ｲｶﾞｳｴ ﾀｸﾐ</v>
      </c>
      <c r="O1834" t="str">
        <f t="shared" si="86"/>
        <v>IGAUE Takumi (06)</v>
      </c>
      <c r="P1834">
        <f>IFERROR(INDEX(リスト!$AE:$AE,MATCH($G1834,リスト!$AD:$AD,0)),"")</f>
        <v>28</v>
      </c>
      <c r="Q1834" t="str">
        <f>IFERROR(INDEX(リスト!$AH:$AH,MATCH($J1834,リスト!$AG:$AG,0)),"")</f>
        <v>JPN</v>
      </c>
      <c r="R1834" s="118" t="str">
        <f>IF($B1834="","",TEXT(RIGHT($E1834,6)*1000+COUNTIF($E$2:$E1834,$E1834),"000000000"))</f>
        <v>060710002</v>
      </c>
    </row>
    <row r="1835" spans="1:18" customFormat="1" x14ac:dyDescent="0.45">
      <c r="A1835" t="s">
        <v>552</v>
      </c>
      <c r="B1835">
        <v>1834</v>
      </c>
      <c r="C1835" t="s">
        <v>6159</v>
      </c>
      <c r="D1835" t="s">
        <v>6160</v>
      </c>
      <c r="E1835">
        <v>20070322</v>
      </c>
      <c r="F1835">
        <v>2</v>
      </c>
      <c r="G1835" t="s">
        <v>4984</v>
      </c>
      <c r="H1835" s="2" t="s">
        <v>7255</v>
      </c>
      <c r="I1835" t="s">
        <v>4739</v>
      </c>
      <c r="J1835" t="s">
        <v>6497</v>
      </c>
      <c r="L1835">
        <f>IFERROR(INDEX(所属情報!$E:$E,MATCH(男子登録情報!A1835,所属情報!$A:$A,0)),"")</f>
        <v>491082</v>
      </c>
      <c r="M1835" t="str">
        <f t="shared" si="84"/>
        <v>貞平　春陽 (2)</v>
      </c>
      <c r="N1835" t="str">
        <f t="shared" si="85"/>
        <v>ｻﾀﾞﾋﾗ ﾊﾙﾋ</v>
      </c>
      <c r="O1835" t="str">
        <f t="shared" si="86"/>
        <v>SADAHIRA Haruhi (07)</v>
      </c>
      <c r="P1835">
        <f>IFERROR(INDEX(リスト!$AE:$AE,MATCH($G1835,リスト!$AD:$AD,0)),"")</f>
        <v>49</v>
      </c>
      <c r="Q1835" t="str">
        <f>IFERROR(INDEX(リスト!$AH:$AH,MATCH($J1835,リスト!$AG:$AG,0)),"")</f>
        <v>JPN</v>
      </c>
      <c r="R1835" s="118" t="str">
        <f>IF($B1835="","",TEXT(RIGHT($E1835,6)*1000+COUNTIF($E$2:$E1835,$E1835),"000000000"))</f>
        <v>070322003</v>
      </c>
    </row>
    <row r="1836" spans="1:18" customFormat="1" x14ac:dyDescent="0.45">
      <c r="A1836" t="s">
        <v>552</v>
      </c>
      <c r="B1836">
        <v>1835</v>
      </c>
      <c r="C1836" t="s">
        <v>6161</v>
      </c>
      <c r="D1836" t="s">
        <v>6162</v>
      </c>
      <c r="E1836">
        <v>20060419</v>
      </c>
      <c r="F1836">
        <v>2</v>
      </c>
      <c r="G1836" t="s">
        <v>4975</v>
      </c>
      <c r="H1836" s="2" t="s">
        <v>3016</v>
      </c>
      <c r="I1836" t="s">
        <v>2886</v>
      </c>
      <c r="J1836" t="s">
        <v>6497</v>
      </c>
      <c r="L1836">
        <f>IFERROR(INDEX(所属情報!$E:$E,MATCH(男子登録情報!A1836,所属情報!$A:$A,0)),"")</f>
        <v>491082</v>
      </c>
      <c r="M1836" t="str">
        <f t="shared" si="84"/>
        <v>三宅　嶺翔 (2)</v>
      </c>
      <c r="N1836" t="str">
        <f t="shared" si="85"/>
        <v>ﾐﾔｹ ﾚｲﾄ</v>
      </c>
      <c r="O1836" t="str">
        <f t="shared" si="86"/>
        <v>MIYAKE Reito (06)</v>
      </c>
      <c r="P1836">
        <f>IFERROR(INDEX(リスト!$AE:$AE,MATCH($G1836,リスト!$AD:$AD,0)),"")</f>
        <v>28</v>
      </c>
      <c r="Q1836" t="str">
        <f>IFERROR(INDEX(リスト!$AH:$AH,MATCH($J1836,リスト!$AG:$AG,0)),"")</f>
        <v>JPN</v>
      </c>
      <c r="R1836" s="118" t="str">
        <f>IF($B1836="","",TEXT(RIGHT($E1836,6)*1000+COUNTIF($E$2:$E1836,$E1836),"000000000"))</f>
        <v>060419005</v>
      </c>
    </row>
    <row r="1837" spans="1:18" customFormat="1" x14ac:dyDescent="0.45">
      <c r="A1837" t="s">
        <v>552</v>
      </c>
      <c r="B1837">
        <v>1836</v>
      </c>
      <c r="C1837" t="s">
        <v>6163</v>
      </c>
      <c r="D1837" t="s">
        <v>6164</v>
      </c>
      <c r="E1837">
        <v>20060414</v>
      </c>
      <c r="F1837">
        <v>2</v>
      </c>
      <c r="G1837" t="s">
        <v>4984</v>
      </c>
      <c r="H1837" s="2" t="s">
        <v>102</v>
      </c>
      <c r="I1837" t="s">
        <v>77</v>
      </c>
      <c r="J1837" t="s">
        <v>6497</v>
      </c>
      <c r="L1837">
        <f>IFERROR(INDEX(所属情報!$E:$E,MATCH(男子登録情報!A1837,所属情報!$A:$A,0)),"")</f>
        <v>491082</v>
      </c>
      <c r="M1837" t="str">
        <f t="shared" si="84"/>
        <v>中村　亮介 (2)</v>
      </c>
      <c r="N1837" t="str">
        <f t="shared" si="85"/>
        <v>ﾅｶﾑﾗ ﾘｮｳｽｹ</v>
      </c>
      <c r="O1837" t="str">
        <f t="shared" si="86"/>
        <v>NAKAMURA Ryosuke (06)</v>
      </c>
      <c r="P1837">
        <f>IFERROR(INDEX(リスト!$AE:$AE,MATCH($G1837,リスト!$AD:$AD,0)),"")</f>
        <v>49</v>
      </c>
      <c r="Q1837" t="str">
        <f>IFERROR(INDEX(リスト!$AH:$AH,MATCH($J1837,リスト!$AG:$AG,0)),"")</f>
        <v>JPN</v>
      </c>
      <c r="R1837" s="118" t="str">
        <f>IF($B1837="","",TEXT(RIGHT($E1837,6)*1000+COUNTIF($E$2:$E1837,$E1837),"000000000"))</f>
        <v>060414002</v>
      </c>
    </row>
    <row r="1838" spans="1:18" customFormat="1" x14ac:dyDescent="0.45">
      <c r="A1838" t="s">
        <v>552</v>
      </c>
      <c r="B1838">
        <v>1837</v>
      </c>
      <c r="C1838" t="s">
        <v>6165</v>
      </c>
      <c r="D1838" t="s">
        <v>6166</v>
      </c>
      <c r="E1838">
        <v>20060905</v>
      </c>
      <c r="F1838">
        <v>2</v>
      </c>
      <c r="G1838" t="s">
        <v>4975</v>
      </c>
      <c r="H1838" s="2" t="s">
        <v>7256</v>
      </c>
      <c r="I1838" t="s">
        <v>145</v>
      </c>
      <c r="J1838" t="s">
        <v>6497</v>
      </c>
      <c r="L1838">
        <f>IFERROR(INDEX(所属情報!$E:$E,MATCH(男子登録情報!A1838,所属情報!$A:$A,0)),"")</f>
        <v>491082</v>
      </c>
      <c r="M1838" t="str">
        <f t="shared" si="84"/>
        <v>溝口　遼太 (2)</v>
      </c>
      <c r="N1838" t="str">
        <f t="shared" si="85"/>
        <v>ﾐｿﾞｸﾞﾁ ﾘｮｳﾀ</v>
      </c>
      <c r="O1838" t="str">
        <f t="shared" si="86"/>
        <v>MIZOGUCHI Ryota (06)</v>
      </c>
      <c r="P1838">
        <f>IFERROR(INDEX(リスト!$AE:$AE,MATCH($G1838,リスト!$AD:$AD,0)),"")</f>
        <v>28</v>
      </c>
      <c r="Q1838" t="str">
        <f>IFERROR(INDEX(リスト!$AH:$AH,MATCH($J1838,リスト!$AG:$AG,0)),"")</f>
        <v>JPN</v>
      </c>
      <c r="R1838" s="118" t="str">
        <f>IF($B1838="","",TEXT(RIGHT($E1838,6)*1000+COUNTIF($E$2:$E1838,$E1838),"000000000"))</f>
        <v>060905004</v>
      </c>
    </row>
    <row r="1839" spans="1:18" customFormat="1" x14ac:dyDescent="0.45">
      <c r="A1839" t="s">
        <v>552</v>
      </c>
      <c r="B1839">
        <v>1838</v>
      </c>
      <c r="C1839" t="s">
        <v>6167</v>
      </c>
      <c r="D1839" t="s">
        <v>6168</v>
      </c>
      <c r="E1839">
        <v>20060324</v>
      </c>
      <c r="F1839">
        <v>2</v>
      </c>
      <c r="G1839" t="s">
        <v>4975</v>
      </c>
      <c r="H1839" s="2" t="s">
        <v>204</v>
      </c>
      <c r="I1839" t="s">
        <v>287</v>
      </c>
      <c r="J1839" t="s">
        <v>6497</v>
      </c>
      <c r="L1839">
        <f>IFERROR(INDEX(所属情報!$E:$E,MATCH(男子登録情報!A1839,所属情報!$A:$A,0)),"")</f>
        <v>491082</v>
      </c>
      <c r="M1839" t="str">
        <f t="shared" si="84"/>
        <v>樋口　勝麻 (2)</v>
      </c>
      <c r="N1839" t="str">
        <f t="shared" si="85"/>
        <v>ﾋｸﾞﾁ ｼｮｳﾏ</v>
      </c>
      <c r="O1839" t="str">
        <f t="shared" si="86"/>
        <v>HIGUCHI Shoma (06)</v>
      </c>
      <c r="P1839">
        <f>IFERROR(INDEX(リスト!$AE:$AE,MATCH($G1839,リスト!$AD:$AD,0)),"")</f>
        <v>28</v>
      </c>
      <c r="Q1839" t="str">
        <f>IFERROR(INDEX(リスト!$AH:$AH,MATCH($J1839,リスト!$AG:$AG,0)),"")</f>
        <v>JPN</v>
      </c>
      <c r="R1839" s="118" t="str">
        <f>IF($B1839="","",TEXT(RIGHT($E1839,6)*1000+COUNTIF($E$2:$E1839,$E1839),"000000000"))</f>
        <v>060324002</v>
      </c>
    </row>
    <row r="1840" spans="1:18" customFormat="1" x14ac:dyDescent="0.45">
      <c r="A1840" t="s">
        <v>552</v>
      </c>
      <c r="B1840">
        <v>1839</v>
      </c>
      <c r="C1840" t="s">
        <v>6169</v>
      </c>
      <c r="D1840" t="s">
        <v>6170</v>
      </c>
      <c r="E1840">
        <v>20060417</v>
      </c>
      <c r="F1840">
        <v>2</v>
      </c>
      <c r="G1840" t="s">
        <v>4975</v>
      </c>
      <c r="H1840" s="2" t="s">
        <v>164</v>
      </c>
      <c r="I1840" t="s">
        <v>36</v>
      </c>
      <c r="J1840" t="s">
        <v>6497</v>
      </c>
      <c r="L1840">
        <f>IFERROR(INDEX(所属情報!$E:$E,MATCH(男子登録情報!A1840,所属情報!$A:$A,0)),"")</f>
        <v>491082</v>
      </c>
      <c r="M1840" t="str">
        <f t="shared" si="84"/>
        <v>木村　陽希 (2)</v>
      </c>
      <c r="N1840" t="str">
        <f t="shared" si="85"/>
        <v>ｷﾑﾗ ﾊﾙｷ</v>
      </c>
      <c r="O1840" t="str">
        <f t="shared" si="86"/>
        <v>KIMURA Haruki (06)</v>
      </c>
      <c r="P1840">
        <f>IFERROR(INDEX(リスト!$AE:$AE,MATCH($G1840,リスト!$AD:$AD,0)),"")</f>
        <v>28</v>
      </c>
      <c r="Q1840" t="str">
        <f>IFERROR(INDEX(リスト!$AH:$AH,MATCH($J1840,リスト!$AG:$AG,0)),"")</f>
        <v>JPN</v>
      </c>
      <c r="R1840" s="118" t="str">
        <f>IF($B1840="","",TEXT(RIGHT($E1840,6)*1000+COUNTIF($E$2:$E1840,$E1840),"000000000"))</f>
        <v>060417003</v>
      </c>
    </row>
    <row r="1841" spans="1:18" customFormat="1" x14ac:dyDescent="0.45">
      <c r="A1841" t="s">
        <v>552</v>
      </c>
      <c r="B1841">
        <v>1840</v>
      </c>
      <c r="C1841" t="s">
        <v>6171</v>
      </c>
      <c r="D1841" t="s">
        <v>6172</v>
      </c>
      <c r="E1841">
        <v>20070305</v>
      </c>
      <c r="F1841">
        <v>2</v>
      </c>
      <c r="G1841" t="s">
        <v>4975</v>
      </c>
      <c r="H1841" s="2" t="s">
        <v>673</v>
      </c>
      <c r="I1841" t="s">
        <v>171</v>
      </c>
      <c r="J1841" t="s">
        <v>6497</v>
      </c>
      <c r="L1841">
        <f>IFERROR(INDEX(所属情報!$E:$E,MATCH(男子登録情報!A1841,所属情報!$A:$A,0)),"")</f>
        <v>491082</v>
      </c>
      <c r="M1841" t="str">
        <f t="shared" si="84"/>
        <v>土田　悠斗 (2)</v>
      </c>
      <c r="N1841" t="str">
        <f t="shared" si="85"/>
        <v>ﾄﾀﾞ ﾕｳﾄ</v>
      </c>
      <c r="O1841" t="str">
        <f t="shared" si="86"/>
        <v>TODA Yuto (07)</v>
      </c>
      <c r="P1841">
        <f>IFERROR(INDEX(リスト!$AE:$AE,MATCH($G1841,リスト!$AD:$AD,0)),"")</f>
        <v>28</v>
      </c>
      <c r="Q1841" t="str">
        <f>IFERROR(INDEX(リスト!$AH:$AH,MATCH($J1841,リスト!$AG:$AG,0)),"")</f>
        <v>JPN</v>
      </c>
      <c r="R1841" s="118" t="str">
        <f>IF($B1841="","",TEXT(RIGHT($E1841,6)*1000+COUNTIF($E$2:$E1841,$E1841),"000000000"))</f>
        <v>070305005</v>
      </c>
    </row>
    <row r="1842" spans="1:18" customFormat="1" x14ac:dyDescent="0.45">
      <c r="A1842" t="s">
        <v>552</v>
      </c>
      <c r="B1842">
        <v>1841</v>
      </c>
      <c r="C1842" t="s">
        <v>6173</v>
      </c>
      <c r="D1842" t="s">
        <v>6174</v>
      </c>
      <c r="E1842">
        <v>20060608</v>
      </c>
      <c r="F1842">
        <v>2</v>
      </c>
      <c r="G1842" t="s">
        <v>4975</v>
      </c>
      <c r="H1842" s="2" t="s">
        <v>366</v>
      </c>
      <c r="I1842" t="s">
        <v>287</v>
      </c>
      <c r="J1842" t="s">
        <v>6497</v>
      </c>
      <c r="L1842">
        <f>IFERROR(INDEX(所属情報!$E:$E,MATCH(男子登録情報!A1842,所属情報!$A:$A,0)),"")</f>
        <v>491082</v>
      </c>
      <c r="M1842" t="str">
        <f t="shared" si="84"/>
        <v>秦　翔馬 (2)</v>
      </c>
      <c r="N1842" t="str">
        <f t="shared" si="85"/>
        <v>ﾊﾀ ｼｮｳﾏ</v>
      </c>
      <c r="O1842" t="str">
        <f t="shared" si="86"/>
        <v>HATA Shoma (06)</v>
      </c>
      <c r="P1842">
        <f>IFERROR(INDEX(リスト!$AE:$AE,MATCH($G1842,リスト!$AD:$AD,0)),"")</f>
        <v>28</v>
      </c>
      <c r="Q1842" t="str">
        <f>IFERROR(INDEX(リスト!$AH:$AH,MATCH($J1842,リスト!$AG:$AG,0)),"")</f>
        <v>JPN</v>
      </c>
      <c r="R1842" s="118" t="str">
        <f>IF($B1842="","",TEXT(RIGHT($E1842,6)*1000+COUNTIF($E$2:$E1842,$E1842),"000000000"))</f>
        <v>060608001</v>
      </c>
    </row>
    <row r="1843" spans="1:18" customFormat="1" x14ac:dyDescent="0.45">
      <c r="A1843" t="s">
        <v>520</v>
      </c>
      <c r="B1843">
        <v>1842</v>
      </c>
      <c r="C1843" t="s">
        <v>2830</v>
      </c>
      <c r="D1843" t="s">
        <v>2831</v>
      </c>
      <c r="E1843">
        <v>20041231</v>
      </c>
      <c r="F1843">
        <v>4</v>
      </c>
      <c r="G1843" t="s">
        <v>4984</v>
      </c>
      <c r="H1843" s="2" t="s">
        <v>149</v>
      </c>
      <c r="I1843" t="s">
        <v>53</v>
      </c>
      <c r="J1843" t="s">
        <v>6497</v>
      </c>
      <c r="L1843">
        <f>IFERROR(INDEX(所属情報!$E:$E,MATCH(男子登録情報!A1843,所属情報!$A:$A,0)),"")</f>
        <v>492217</v>
      </c>
      <c r="M1843" t="str">
        <f t="shared" si="84"/>
        <v>東　虹希 (4)</v>
      </c>
      <c r="N1843" t="str">
        <f t="shared" si="85"/>
        <v>ﾋｶﾞｼ ｺｳｷ</v>
      </c>
      <c r="O1843" t="str">
        <f t="shared" si="86"/>
        <v>HIGASHI Koki (04)</v>
      </c>
      <c r="P1843">
        <f>IFERROR(INDEX(リスト!$AE:$AE,MATCH($G1843,リスト!$AD:$AD,0)),"")</f>
        <v>49</v>
      </c>
      <c r="Q1843" t="str">
        <f>IFERROR(INDEX(リスト!$AH:$AH,MATCH($J1843,リスト!$AG:$AG,0)),"")</f>
        <v>JPN</v>
      </c>
      <c r="R1843" s="118" t="str">
        <f>IF($B1843="","",TEXT(RIGHT($E1843,6)*1000+COUNTIF($E$2:$E1843,$E1843),"000000000"))</f>
        <v>041231002</v>
      </c>
    </row>
    <row r="1844" spans="1:18" customFormat="1" x14ac:dyDescent="0.45">
      <c r="A1844" t="s">
        <v>520</v>
      </c>
      <c r="B1844">
        <v>1843</v>
      </c>
      <c r="C1844" t="s">
        <v>2832</v>
      </c>
      <c r="D1844" t="s">
        <v>2833</v>
      </c>
      <c r="E1844">
        <v>20041007</v>
      </c>
      <c r="F1844">
        <v>4</v>
      </c>
      <c r="G1844" t="s">
        <v>4975</v>
      </c>
      <c r="H1844" s="2" t="s">
        <v>1936</v>
      </c>
      <c r="I1844" t="s">
        <v>3105</v>
      </c>
      <c r="J1844" t="s">
        <v>6497</v>
      </c>
      <c r="L1844">
        <f>IFERROR(INDEX(所属情報!$E:$E,MATCH(男子登録情報!A1844,所属情報!$A:$A,0)),"")</f>
        <v>492217</v>
      </c>
      <c r="M1844" t="str">
        <f t="shared" si="84"/>
        <v>髙谷　望巳 (4)</v>
      </c>
      <c r="N1844" t="str">
        <f t="shared" si="85"/>
        <v>ﾀｶﾀﾆ ﾉｿﾞﾐ</v>
      </c>
      <c r="O1844" t="str">
        <f t="shared" si="86"/>
        <v>TAKATANI Nozomi (04)</v>
      </c>
      <c r="P1844">
        <f>IFERROR(INDEX(リスト!$AE:$AE,MATCH($G1844,リスト!$AD:$AD,0)),"")</f>
        <v>28</v>
      </c>
      <c r="Q1844" t="str">
        <f>IFERROR(INDEX(リスト!$AH:$AH,MATCH($J1844,リスト!$AG:$AG,0)),"")</f>
        <v>JPN</v>
      </c>
      <c r="R1844" s="118" t="str">
        <f>IF($B1844="","",TEXT(RIGHT($E1844,6)*1000+COUNTIF($E$2:$E1844,$E1844),"000000000"))</f>
        <v>041007001</v>
      </c>
    </row>
    <row r="1845" spans="1:18" customFormat="1" x14ac:dyDescent="0.45">
      <c r="A1845" t="s">
        <v>520</v>
      </c>
      <c r="B1845">
        <v>1844</v>
      </c>
      <c r="C1845" t="s">
        <v>2834</v>
      </c>
      <c r="D1845" t="s">
        <v>2835</v>
      </c>
      <c r="E1845">
        <v>20040601</v>
      </c>
      <c r="F1845">
        <v>4</v>
      </c>
      <c r="G1845" t="s">
        <v>4976</v>
      </c>
      <c r="H1845" s="2" t="s">
        <v>3106</v>
      </c>
      <c r="I1845" t="s">
        <v>71</v>
      </c>
      <c r="J1845" t="s">
        <v>6497</v>
      </c>
      <c r="L1845">
        <f>IFERROR(INDEX(所属情報!$E:$E,MATCH(男子登録情報!A1845,所属情報!$A:$A,0)),"")</f>
        <v>492217</v>
      </c>
      <c r="M1845" t="str">
        <f t="shared" si="84"/>
        <v>寅丸　颯太 (4)</v>
      </c>
      <c r="N1845" t="str">
        <f t="shared" si="85"/>
        <v>ﾄﾗﾏﾙ ｿｳﾀ</v>
      </c>
      <c r="O1845" t="str">
        <f t="shared" si="86"/>
        <v>TORAMARU Sota (04)</v>
      </c>
      <c r="P1845">
        <f>IFERROR(INDEX(リスト!$AE:$AE,MATCH($G1845,リスト!$AD:$AD,0)),"")</f>
        <v>27</v>
      </c>
      <c r="Q1845" t="str">
        <f>IFERROR(INDEX(リスト!$AH:$AH,MATCH($J1845,リスト!$AG:$AG,0)),"")</f>
        <v>JPN</v>
      </c>
      <c r="R1845" s="118" t="str">
        <f>IF($B1845="","",TEXT(RIGHT($E1845,6)*1000+COUNTIF($E$2:$E1845,$E1845),"000000000"))</f>
        <v>040601002</v>
      </c>
    </row>
    <row r="1846" spans="1:18" customFormat="1" x14ac:dyDescent="0.45">
      <c r="A1846" t="s">
        <v>520</v>
      </c>
      <c r="B1846">
        <v>1845</v>
      </c>
      <c r="C1846" t="s">
        <v>2836</v>
      </c>
      <c r="D1846" t="s">
        <v>2837</v>
      </c>
      <c r="E1846">
        <v>20040614</v>
      </c>
      <c r="F1846">
        <v>4</v>
      </c>
      <c r="G1846" t="s">
        <v>4989</v>
      </c>
      <c r="H1846" s="2" t="s">
        <v>3107</v>
      </c>
      <c r="I1846" t="s">
        <v>165</v>
      </c>
      <c r="J1846" t="s">
        <v>6497</v>
      </c>
      <c r="L1846">
        <f>IFERROR(INDEX(所属情報!$E:$E,MATCH(男子登録情報!A1846,所属情報!$A:$A,0)),"")</f>
        <v>492217</v>
      </c>
      <c r="M1846" t="str">
        <f t="shared" si="84"/>
        <v>吉留　利樹 (4)</v>
      </c>
      <c r="N1846" t="str">
        <f t="shared" si="85"/>
        <v>ﾖｼﾄﾞﾒ ﾄｼｷ</v>
      </c>
      <c r="O1846" t="str">
        <f t="shared" si="86"/>
        <v>YOSHIDOME Toshiki (04)</v>
      </c>
      <c r="P1846">
        <f>IFERROR(INDEX(リスト!$AE:$AE,MATCH($G1846,リスト!$AD:$AD,0)),"")</f>
        <v>25</v>
      </c>
      <c r="Q1846" t="str">
        <f>IFERROR(INDEX(リスト!$AH:$AH,MATCH($J1846,リスト!$AG:$AG,0)),"")</f>
        <v>JPN</v>
      </c>
      <c r="R1846" s="118" t="str">
        <f>IF($B1846="","",TEXT(RIGHT($E1846,6)*1000+COUNTIF($E$2:$E1846,$E1846),"000000000"))</f>
        <v>040614004</v>
      </c>
    </row>
    <row r="1847" spans="1:18" customFormat="1" x14ac:dyDescent="0.45">
      <c r="A1847" t="s">
        <v>520</v>
      </c>
      <c r="B1847">
        <v>1846</v>
      </c>
      <c r="C1847" t="s">
        <v>6175</v>
      </c>
      <c r="D1847" t="s">
        <v>4523</v>
      </c>
      <c r="E1847">
        <v>20050417</v>
      </c>
      <c r="F1847">
        <v>3</v>
      </c>
      <c r="G1847" t="s">
        <v>4978</v>
      </c>
      <c r="H1847" s="2" t="s">
        <v>605</v>
      </c>
      <c r="I1847" t="s">
        <v>784</v>
      </c>
      <c r="J1847" t="s">
        <v>6497</v>
      </c>
      <c r="L1847">
        <f>IFERROR(INDEX(所属情報!$E:$E,MATCH(男子登録情報!A1847,所属情報!$A:$A,0)),"")</f>
        <v>492217</v>
      </c>
      <c r="M1847" t="str">
        <f t="shared" si="84"/>
        <v>濱﨑　隆哉 (3)</v>
      </c>
      <c r="N1847" t="str">
        <f t="shared" si="85"/>
        <v>ﾊﾏｻｷ ﾀｶﾔ</v>
      </c>
      <c r="O1847" t="str">
        <f t="shared" si="86"/>
        <v>HAMASAKI Takaya (05)</v>
      </c>
      <c r="P1847">
        <f>IFERROR(INDEX(リスト!$AE:$AE,MATCH($G1847,リスト!$AD:$AD,0)),"")</f>
        <v>30</v>
      </c>
      <c r="Q1847" t="str">
        <f>IFERROR(INDEX(リスト!$AH:$AH,MATCH($J1847,リスト!$AG:$AG,0)),"")</f>
        <v>JPN</v>
      </c>
      <c r="R1847" s="118" t="str">
        <f>IF($B1847="","",TEXT(RIGHT($E1847,6)*1000+COUNTIF($E$2:$E1847,$E1847),"000000000"))</f>
        <v>050417003</v>
      </c>
    </row>
    <row r="1848" spans="1:18" customFormat="1" x14ac:dyDescent="0.45">
      <c r="A1848" t="s">
        <v>520</v>
      </c>
      <c r="B1848">
        <v>1847</v>
      </c>
      <c r="C1848" t="s">
        <v>4524</v>
      </c>
      <c r="D1848" t="s">
        <v>4525</v>
      </c>
      <c r="E1848">
        <v>20051019</v>
      </c>
      <c r="F1848">
        <v>3</v>
      </c>
      <c r="G1848" t="s">
        <v>4975</v>
      </c>
      <c r="H1848" s="2" t="s">
        <v>4632</v>
      </c>
      <c r="I1848" t="s">
        <v>135</v>
      </c>
      <c r="J1848" t="s">
        <v>6497</v>
      </c>
      <c r="L1848">
        <f>IFERROR(INDEX(所属情報!$E:$E,MATCH(男子登録情報!A1848,所属情報!$A:$A,0)),"")</f>
        <v>492217</v>
      </c>
      <c r="M1848" t="str">
        <f t="shared" si="84"/>
        <v>福島　慎也 (3)</v>
      </c>
      <c r="N1848" t="str">
        <f t="shared" si="85"/>
        <v>ﾌｸｼﾏ ｼﾝﾔ</v>
      </c>
      <c r="O1848" t="str">
        <f t="shared" si="86"/>
        <v>FUKUSHIMA Shinya (05)</v>
      </c>
      <c r="P1848">
        <f>IFERROR(INDEX(リスト!$AE:$AE,MATCH($G1848,リスト!$AD:$AD,0)),"")</f>
        <v>28</v>
      </c>
      <c r="Q1848" t="str">
        <f>IFERROR(INDEX(リスト!$AH:$AH,MATCH($J1848,リスト!$AG:$AG,0)),"")</f>
        <v>JPN</v>
      </c>
      <c r="R1848" s="118" t="str">
        <f>IF($B1848="","",TEXT(RIGHT($E1848,6)*1000+COUNTIF($E$2:$E1848,$E1848),"000000000"))</f>
        <v>051019002</v>
      </c>
    </row>
    <row r="1849" spans="1:18" customFormat="1" x14ac:dyDescent="0.45">
      <c r="A1849" t="s">
        <v>520</v>
      </c>
      <c r="B1849">
        <v>1848</v>
      </c>
      <c r="C1849" t="s">
        <v>4526</v>
      </c>
      <c r="D1849" t="s">
        <v>4527</v>
      </c>
      <c r="E1849">
        <v>20050701</v>
      </c>
      <c r="F1849">
        <v>3</v>
      </c>
      <c r="G1849" t="s">
        <v>4976</v>
      </c>
      <c r="H1849" s="2" t="s">
        <v>4942</v>
      </c>
      <c r="I1849" t="s">
        <v>639</v>
      </c>
      <c r="J1849" t="s">
        <v>6497</v>
      </c>
      <c r="L1849">
        <f>IFERROR(INDEX(所属情報!$E:$E,MATCH(男子登録情報!A1849,所属情報!$A:$A,0)),"")</f>
        <v>492217</v>
      </c>
      <c r="M1849" t="str">
        <f t="shared" si="84"/>
        <v>三久保　祐咲 (3)</v>
      </c>
      <c r="N1849" t="str">
        <f t="shared" si="85"/>
        <v>ﾐｸﾎﾞ ﾕｳｻｸ</v>
      </c>
      <c r="O1849" t="str">
        <f t="shared" si="86"/>
        <v>MIKUBO Yusaku (05)</v>
      </c>
      <c r="P1849">
        <f>IFERROR(INDEX(リスト!$AE:$AE,MATCH($G1849,リスト!$AD:$AD,0)),"")</f>
        <v>27</v>
      </c>
      <c r="Q1849" t="str">
        <f>IFERROR(INDEX(リスト!$AH:$AH,MATCH($J1849,リスト!$AG:$AG,0)),"")</f>
        <v>JPN</v>
      </c>
      <c r="R1849" s="118" t="str">
        <f>IF($B1849="","",TEXT(RIGHT($E1849,6)*1000+COUNTIF($E$2:$E1849,$E1849),"000000000"))</f>
        <v>050701002</v>
      </c>
    </row>
    <row r="1850" spans="1:18" customFormat="1" x14ac:dyDescent="0.45">
      <c r="A1850" t="s">
        <v>520</v>
      </c>
      <c r="B1850">
        <v>1849</v>
      </c>
      <c r="C1850" t="s">
        <v>6176</v>
      </c>
      <c r="D1850" t="s">
        <v>6177</v>
      </c>
      <c r="E1850">
        <v>20061223</v>
      </c>
      <c r="F1850">
        <v>2</v>
      </c>
      <c r="G1850" t="s">
        <v>4975</v>
      </c>
      <c r="H1850" s="2" t="s">
        <v>7257</v>
      </c>
      <c r="I1850" t="s">
        <v>7258</v>
      </c>
      <c r="J1850" t="s">
        <v>6497</v>
      </c>
      <c r="L1850">
        <f>IFERROR(INDEX(所属情報!$E:$E,MATCH(男子登録情報!A1850,所属情報!$A:$A,0)),"")</f>
        <v>492217</v>
      </c>
      <c r="M1850" t="str">
        <f t="shared" si="84"/>
        <v>国本　フレデリック (2)</v>
      </c>
      <c r="N1850" t="str">
        <f t="shared" si="85"/>
        <v>ｸﾆﾓﾄ ﾌﾚﾃﾞﾘｯｸ</v>
      </c>
      <c r="O1850" t="str">
        <f t="shared" si="86"/>
        <v>KUNIMOTO Frederico (06)</v>
      </c>
      <c r="P1850">
        <f>IFERROR(INDEX(リスト!$AE:$AE,MATCH($G1850,リスト!$AD:$AD,0)),"")</f>
        <v>28</v>
      </c>
      <c r="Q1850" t="str">
        <f>IFERROR(INDEX(リスト!$AH:$AH,MATCH($J1850,リスト!$AG:$AG,0)),"")</f>
        <v>JPN</v>
      </c>
      <c r="R1850" s="118" t="str">
        <f>IF($B1850="","",TEXT(RIGHT($E1850,6)*1000+COUNTIF($E$2:$E1850,$E1850),"000000000"))</f>
        <v>061223001</v>
      </c>
    </row>
    <row r="1851" spans="1:18" customFormat="1" x14ac:dyDescent="0.45">
      <c r="A1851" t="s">
        <v>520</v>
      </c>
      <c r="B1851">
        <v>1850</v>
      </c>
      <c r="C1851" t="s">
        <v>6178</v>
      </c>
      <c r="D1851" t="s">
        <v>6179</v>
      </c>
      <c r="E1851">
        <v>20070301</v>
      </c>
      <c r="F1851">
        <v>2</v>
      </c>
      <c r="G1851" t="s">
        <v>4976</v>
      </c>
      <c r="H1851" s="2" t="s">
        <v>7259</v>
      </c>
      <c r="I1851" t="s">
        <v>2990</v>
      </c>
      <c r="J1851" t="s">
        <v>6497</v>
      </c>
      <c r="L1851">
        <f>IFERROR(INDEX(所属情報!$E:$E,MATCH(男子登録情報!A1851,所属情報!$A:$A,0)),"")</f>
        <v>492217</v>
      </c>
      <c r="M1851" t="str">
        <f t="shared" si="84"/>
        <v>大枝　莞士 (2)</v>
      </c>
      <c r="N1851" t="str">
        <f t="shared" si="85"/>
        <v>ｵｵｴﾀﾞ ｶﾝｼﾞ</v>
      </c>
      <c r="O1851" t="str">
        <f t="shared" si="86"/>
        <v>OEDA Kanji (07)</v>
      </c>
      <c r="P1851">
        <f>IFERROR(INDEX(リスト!$AE:$AE,MATCH($G1851,リスト!$AD:$AD,0)),"")</f>
        <v>27</v>
      </c>
      <c r="Q1851" t="str">
        <f>IFERROR(INDEX(リスト!$AH:$AH,MATCH($J1851,リスト!$AG:$AG,0)),"")</f>
        <v>JPN</v>
      </c>
      <c r="R1851" s="118" t="str">
        <f>IF($B1851="","",TEXT(RIGHT($E1851,6)*1000+COUNTIF($E$2:$E1851,$E1851),"000000000"))</f>
        <v>070301003</v>
      </c>
    </row>
    <row r="1852" spans="1:18" customFormat="1" x14ac:dyDescent="0.45">
      <c r="A1852" t="s">
        <v>520</v>
      </c>
      <c r="B1852">
        <v>1851</v>
      </c>
      <c r="C1852" t="s">
        <v>6180</v>
      </c>
      <c r="D1852" t="s">
        <v>6181</v>
      </c>
      <c r="E1852">
        <v>20061024</v>
      </c>
      <c r="F1852">
        <v>2</v>
      </c>
      <c r="G1852" t="s">
        <v>4976</v>
      </c>
      <c r="H1852" s="2" t="s">
        <v>277</v>
      </c>
      <c r="I1852" t="s">
        <v>393</v>
      </c>
      <c r="J1852" t="s">
        <v>6497</v>
      </c>
      <c r="L1852">
        <f>IFERROR(INDEX(所属情報!$E:$E,MATCH(男子登録情報!A1852,所属情報!$A:$A,0)),"")</f>
        <v>492217</v>
      </c>
      <c r="M1852" t="str">
        <f t="shared" si="84"/>
        <v>西山　悠 (2)</v>
      </c>
      <c r="N1852" t="str">
        <f t="shared" si="85"/>
        <v>ﾆｼﾔﾏ ﾕｳ</v>
      </c>
      <c r="O1852" t="str">
        <f t="shared" si="86"/>
        <v>NISHIYAMA Yu (06)</v>
      </c>
      <c r="P1852">
        <f>IFERROR(INDEX(リスト!$AE:$AE,MATCH($G1852,リスト!$AD:$AD,0)),"")</f>
        <v>27</v>
      </c>
      <c r="Q1852" t="str">
        <f>IFERROR(INDEX(リスト!$AH:$AH,MATCH($J1852,リスト!$AG:$AG,0)),"")</f>
        <v>JPN</v>
      </c>
      <c r="R1852" s="118" t="str">
        <f>IF($B1852="","",TEXT(RIGHT($E1852,6)*1000+COUNTIF($E$2:$E1852,$E1852),"000000000"))</f>
        <v>061024003</v>
      </c>
    </row>
    <row r="1853" spans="1:18" customFormat="1" x14ac:dyDescent="0.45">
      <c r="A1853" t="s">
        <v>520</v>
      </c>
      <c r="B1853">
        <v>1852</v>
      </c>
      <c r="C1853" t="s">
        <v>6182</v>
      </c>
      <c r="D1853" t="s">
        <v>6183</v>
      </c>
      <c r="E1853">
        <v>20070317</v>
      </c>
      <c r="F1853">
        <v>2</v>
      </c>
      <c r="G1853" t="s">
        <v>4976</v>
      </c>
      <c r="H1853" s="2" t="s">
        <v>7260</v>
      </c>
      <c r="I1853" t="s">
        <v>7261</v>
      </c>
      <c r="J1853" t="s">
        <v>6497</v>
      </c>
      <c r="L1853">
        <f>IFERROR(INDEX(所属情報!$E:$E,MATCH(男子登録情報!A1853,所属情報!$A:$A,0)),"")</f>
        <v>492217</v>
      </c>
      <c r="M1853" t="str">
        <f t="shared" si="84"/>
        <v>石倉　瑠希翔 (2)</v>
      </c>
      <c r="N1853" t="str">
        <f t="shared" si="85"/>
        <v>ｲｼｸﾗ ﾙｷﾄ</v>
      </c>
      <c r="O1853" t="str">
        <f t="shared" si="86"/>
        <v>ISHIKURA Rukito (07)</v>
      </c>
      <c r="P1853">
        <f>IFERROR(INDEX(リスト!$AE:$AE,MATCH($G1853,リスト!$AD:$AD,0)),"")</f>
        <v>27</v>
      </c>
      <c r="Q1853" t="str">
        <f>IFERROR(INDEX(リスト!$AH:$AH,MATCH($J1853,リスト!$AG:$AG,0)),"")</f>
        <v>JPN</v>
      </c>
      <c r="R1853" s="118" t="str">
        <f>IF($B1853="","",TEXT(RIGHT($E1853,6)*1000+COUNTIF($E$2:$E1853,$E1853),"000000000"))</f>
        <v>070317003</v>
      </c>
    </row>
    <row r="1854" spans="1:18" customFormat="1" x14ac:dyDescent="0.45">
      <c r="A1854" t="s">
        <v>520</v>
      </c>
      <c r="B1854">
        <v>1853</v>
      </c>
      <c r="C1854" t="s">
        <v>6184</v>
      </c>
      <c r="D1854" t="s">
        <v>6185</v>
      </c>
      <c r="E1854">
        <v>20070129</v>
      </c>
      <c r="F1854">
        <v>2</v>
      </c>
      <c r="G1854" t="s">
        <v>4976</v>
      </c>
      <c r="H1854" s="2" t="s">
        <v>7262</v>
      </c>
      <c r="I1854" t="s">
        <v>549</v>
      </c>
      <c r="J1854" t="s">
        <v>6497</v>
      </c>
      <c r="L1854">
        <f>IFERROR(INDEX(所属情報!$E:$E,MATCH(男子登録情報!A1854,所属情報!$A:$A,0)),"")</f>
        <v>492217</v>
      </c>
      <c r="M1854" t="str">
        <f t="shared" si="84"/>
        <v>場谷　竜之介 (2)</v>
      </c>
      <c r="N1854" t="str">
        <f t="shared" si="85"/>
        <v>ﾊﾞﾀﾆ ﾘｭｳﾉｽｹ</v>
      </c>
      <c r="O1854" t="str">
        <f t="shared" si="86"/>
        <v>BATANI Ryunosuke (07)</v>
      </c>
      <c r="P1854">
        <f>IFERROR(INDEX(リスト!$AE:$AE,MATCH($G1854,リスト!$AD:$AD,0)),"")</f>
        <v>27</v>
      </c>
      <c r="Q1854" t="str">
        <f>IFERROR(INDEX(リスト!$AH:$AH,MATCH($J1854,リスト!$AG:$AG,0)),"")</f>
        <v>JPN</v>
      </c>
      <c r="R1854" s="118" t="str">
        <f>IF($B1854="","",TEXT(RIGHT($E1854,6)*1000+COUNTIF($E$2:$E1854,$E1854),"000000000"))</f>
        <v>070129002</v>
      </c>
    </row>
    <row r="1855" spans="1:18" customFormat="1" x14ac:dyDescent="0.45">
      <c r="A1855" t="s">
        <v>520</v>
      </c>
      <c r="B1855">
        <v>1854</v>
      </c>
      <c r="C1855" t="s">
        <v>6186</v>
      </c>
      <c r="D1855" t="s">
        <v>6187</v>
      </c>
      <c r="E1855">
        <v>20060424</v>
      </c>
      <c r="F1855">
        <v>2</v>
      </c>
      <c r="G1855" t="s">
        <v>4975</v>
      </c>
      <c r="H1855" s="2" t="s">
        <v>430</v>
      </c>
      <c r="I1855" t="s">
        <v>219</v>
      </c>
      <c r="J1855" t="s">
        <v>6497</v>
      </c>
      <c r="L1855">
        <f>IFERROR(INDEX(所属情報!$E:$E,MATCH(男子登録情報!A1855,所属情報!$A:$A,0)),"")</f>
        <v>492217</v>
      </c>
      <c r="M1855" t="str">
        <f t="shared" si="84"/>
        <v>塚元　翔生 (2)</v>
      </c>
      <c r="N1855" t="str">
        <f t="shared" si="85"/>
        <v>ﾂｶﾓﾄ ｶｲ</v>
      </c>
      <c r="O1855" t="str">
        <f t="shared" si="86"/>
        <v>TSUKAMOTO Kai (06)</v>
      </c>
      <c r="P1855">
        <f>IFERROR(INDEX(リスト!$AE:$AE,MATCH($G1855,リスト!$AD:$AD,0)),"")</f>
        <v>28</v>
      </c>
      <c r="Q1855" t="str">
        <f>IFERROR(INDEX(リスト!$AH:$AH,MATCH($J1855,リスト!$AG:$AG,0)),"")</f>
        <v>JPN</v>
      </c>
      <c r="R1855" s="118" t="str">
        <f>IF($B1855="","",TEXT(RIGHT($E1855,6)*1000+COUNTIF($E$2:$E1855,$E1855),"000000000"))</f>
        <v>060424002</v>
      </c>
    </row>
    <row r="1856" spans="1:18" customFormat="1" x14ac:dyDescent="0.45">
      <c r="A1856" t="s">
        <v>520</v>
      </c>
      <c r="B1856">
        <v>1855</v>
      </c>
      <c r="C1856" t="s">
        <v>6188</v>
      </c>
      <c r="D1856" t="s">
        <v>6189</v>
      </c>
      <c r="E1856">
        <v>20061018</v>
      </c>
      <c r="F1856">
        <v>2</v>
      </c>
      <c r="G1856" t="s">
        <v>4976</v>
      </c>
      <c r="H1856" s="2" t="s">
        <v>7263</v>
      </c>
      <c r="I1856" t="s">
        <v>53</v>
      </c>
      <c r="J1856" t="s">
        <v>6497</v>
      </c>
      <c r="L1856">
        <f>IFERROR(INDEX(所属情報!$E:$E,MATCH(男子登録情報!A1856,所属情報!$A:$A,0)),"")</f>
        <v>492217</v>
      </c>
      <c r="M1856" t="str">
        <f t="shared" si="84"/>
        <v>越智　光輝 (2)</v>
      </c>
      <c r="N1856" t="str">
        <f t="shared" si="85"/>
        <v>ｵﾁ ｺｳｷ</v>
      </c>
      <c r="O1856" t="str">
        <f t="shared" si="86"/>
        <v>OCHI Koki (06)</v>
      </c>
      <c r="P1856">
        <f>IFERROR(INDEX(リスト!$AE:$AE,MATCH($G1856,リスト!$AD:$AD,0)),"")</f>
        <v>27</v>
      </c>
      <c r="Q1856" t="str">
        <f>IFERROR(INDEX(リスト!$AH:$AH,MATCH($J1856,リスト!$AG:$AG,0)),"")</f>
        <v>JPN</v>
      </c>
      <c r="R1856" s="118" t="str">
        <f>IF($B1856="","",TEXT(RIGHT($E1856,6)*1000+COUNTIF($E$2:$E1856,$E1856),"000000000"))</f>
        <v>061018002</v>
      </c>
    </row>
    <row r="1857" spans="1:18" customFormat="1" x14ac:dyDescent="0.45">
      <c r="A1857" t="s">
        <v>641</v>
      </c>
      <c r="B1857">
        <v>1856</v>
      </c>
      <c r="C1857" t="s">
        <v>1876</v>
      </c>
      <c r="D1857" t="s">
        <v>1877</v>
      </c>
      <c r="E1857">
        <v>20050201</v>
      </c>
      <c r="F1857">
        <v>4</v>
      </c>
      <c r="G1857" t="s">
        <v>4982</v>
      </c>
      <c r="H1857" s="2" t="s">
        <v>41</v>
      </c>
      <c r="I1857" t="s">
        <v>222</v>
      </c>
      <c r="J1857" t="s">
        <v>6497</v>
      </c>
      <c r="L1857">
        <f>IFERROR(INDEX(所属情報!$E:$E,MATCH(男子登録情報!A1857,所属情報!$A:$A,0)),"")</f>
        <v>492199</v>
      </c>
      <c r="M1857" t="str">
        <f t="shared" si="84"/>
        <v>森本　翔太 (4)</v>
      </c>
      <c r="N1857" t="str">
        <f t="shared" si="85"/>
        <v>ﾓﾘﾓﾄ ｼｮｳﾀ</v>
      </c>
      <c r="O1857" t="str">
        <f t="shared" si="86"/>
        <v>MORIMOTO Shota (05)</v>
      </c>
      <c r="P1857">
        <f>IFERROR(INDEX(リスト!$AE:$AE,MATCH($G1857,リスト!$AD:$AD,0)),"")</f>
        <v>26</v>
      </c>
      <c r="Q1857" t="str">
        <f>IFERROR(INDEX(リスト!$AH:$AH,MATCH($J1857,リスト!$AG:$AG,0)),"")</f>
        <v>JPN</v>
      </c>
      <c r="R1857" s="118" t="str">
        <f>IF($B1857="","",TEXT(RIGHT($E1857,6)*1000+COUNTIF($E$2:$E1857,$E1857),"000000000"))</f>
        <v>050201002</v>
      </c>
    </row>
    <row r="1858" spans="1:18" customFormat="1" x14ac:dyDescent="0.45">
      <c r="A1858" t="s">
        <v>641</v>
      </c>
      <c r="B1858">
        <v>1857</v>
      </c>
      <c r="C1858" t="s">
        <v>1878</v>
      </c>
      <c r="D1858" t="s">
        <v>1879</v>
      </c>
      <c r="E1858">
        <v>20040602</v>
      </c>
      <c r="F1858">
        <v>4</v>
      </c>
      <c r="G1858" t="s">
        <v>4982</v>
      </c>
      <c r="H1858" s="2" t="s">
        <v>696</v>
      </c>
      <c r="I1858" t="s">
        <v>1880</v>
      </c>
      <c r="J1858" t="s">
        <v>6497</v>
      </c>
      <c r="L1858">
        <f>IFERROR(INDEX(所属情報!$E:$E,MATCH(男子登録情報!A1858,所属情報!$A:$A,0)),"")</f>
        <v>492199</v>
      </c>
      <c r="M1858" t="str">
        <f t="shared" si="84"/>
        <v>白井　皇美都 (4)</v>
      </c>
      <c r="N1858" t="str">
        <f t="shared" si="85"/>
        <v>ｼﾗｲ ｵﾐﾄ</v>
      </c>
      <c r="O1858" t="str">
        <f t="shared" si="86"/>
        <v>SHIRAI Omito (04)</v>
      </c>
      <c r="P1858">
        <f>IFERROR(INDEX(リスト!$AE:$AE,MATCH($G1858,リスト!$AD:$AD,0)),"")</f>
        <v>26</v>
      </c>
      <c r="Q1858" t="str">
        <f>IFERROR(INDEX(リスト!$AH:$AH,MATCH($J1858,リスト!$AG:$AG,0)),"")</f>
        <v>JPN</v>
      </c>
      <c r="R1858" s="118" t="str">
        <f>IF($B1858="","",TEXT(RIGHT($E1858,6)*1000+COUNTIF($E$2:$E1858,$E1858),"000000000"))</f>
        <v>040602002</v>
      </c>
    </row>
    <row r="1859" spans="1:18" customFormat="1" x14ac:dyDescent="0.45">
      <c r="A1859" t="s">
        <v>641</v>
      </c>
      <c r="B1859">
        <v>1858</v>
      </c>
      <c r="C1859" t="s">
        <v>1881</v>
      </c>
      <c r="D1859" t="s">
        <v>1882</v>
      </c>
      <c r="E1859">
        <v>20040918</v>
      </c>
      <c r="F1859">
        <v>4</v>
      </c>
      <c r="G1859" t="s">
        <v>4982</v>
      </c>
      <c r="H1859" s="2" t="s">
        <v>44</v>
      </c>
      <c r="I1859" t="s">
        <v>1883</v>
      </c>
      <c r="J1859" t="s">
        <v>6497</v>
      </c>
      <c r="L1859">
        <f>IFERROR(INDEX(所属情報!$E:$E,MATCH(男子登録情報!A1859,所属情報!$A:$A,0)),"")</f>
        <v>492199</v>
      </c>
      <c r="M1859" t="str">
        <f t="shared" ref="M1859:M1922" si="87">$C1859&amp;" "&amp;"("&amp;$F1859&amp;")"</f>
        <v>森田　えん (4)</v>
      </c>
      <c r="N1859" t="str">
        <f t="shared" ref="N1859:N1922" si="88">$D1859</f>
        <v>ﾓﾘﾀ ｴﾝ</v>
      </c>
      <c r="O1859" t="str">
        <f t="shared" ref="O1859:O1922" si="89">$H1859&amp;" "&amp;$I1859&amp;" "&amp;"("&amp;MID($E1859,3,2)&amp;")"</f>
        <v>MORITA En (04)</v>
      </c>
      <c r="P1859">
        <f>IFERROR(INDEX(リスト!$AE:$AE,MATCH($G1859,リスト!$AD:$AD,0)),"")</f>
        <v>26</v>
      </c>
      <c r="Q1859" t="str">
        <f>IFERROR(INDEX(リスト!$AH:$AH,MATCH($J1859,リスト!$AG:$AG,0)),"")</f>
        <v>JPN</v>
      </c>
      <c r="R1859" s="118" t="str">
        <f>IF($B1859="","",TEXT(RIGHT($E1859,6)*1000+COUNTIF($E$2:$E1859,$E1859),"000000000"))</f>
        <v>040918002</v>
      </c>
    </row>
    <row r="1860" spans="1:18" customFormat="1" x14ac:dyDescent="0.45">
      <c r="A1860" t="s">
        <v>641</v>
      </c>
      <c r="B1860">
        <v>1859</v>
      </c>
      <c r="C1860" t="s">
        <v>2850</v>
      </c>
      <c r="D1860" t="s">
        <v>2851</v>
      </c>
      <c r="E1860">
        <v>20041102</v>
      </c>
      <c r="F1860">
        <v>4</v>
      </c>
      <c r="G1860" t="s">
        <v>4984</v>
      </c>
      <c r="H1860" s="2" t="s">
        <v>1472</v>
      </c>
      <c r="I1860" t="s">
        <v>2958</v>
      </c>
      <c r="J1860" t="s">
        <v>6497</v>
      </c>
      <c r="L1860">
        <f>IFERROR(INDEX(所属情報!$E:$E,MATCH(男子登録情報!A1860,所属情報!$A:$A,0)),"")</f>
        <v>492199</v>
      </c>
      <c r="M1860" t="str">
        <f t="shared" si="87"/>
        <v>村山　心太 (4)</v>
      </c>
      <c r="N1860" t="str">
        <f t="shared" si="88"/>
        <v>ﾑﾗﾔﾏ ｼﾝﾀ</v>
      </c>
      <c r="O1860" t="str">
        <f t="shared" si="89"/>
        <v>MURAYAMA Shinta (04)</v>
      </c>
      <c r="P1860">
        <f>IFERROR(INDEX(リスト!$AE:$AE,MATCH($G1860,リスト!$AD:$AD,0)),"")</f>
        <v>49</v>
      </c>
      <c r="Q1860" t="str">
        <f>IFERROR(INDEX(リスト!$AH:$AH,MATCH($J1860,リスト!$AG:$AG,0)),"")</f>
        <v>JPN</v>
      </c>
      <c r="R1860" s="118" t="str">
        <f>IF($B1860="","",TEXT(RIGHT($E1860,6)*1000+COUNTIF($E$2:$E1860,$E1860),"000000000"))</f>
        <v>041102002</v>
      </c>
    </row>
    <row r="1861" spans="1:18" customFormat="1" x14ac:dyDescent="0.45">
      <c r="A1861" t="s">
        <v>641</v>
      </c>
      <c r="B1861">
        <v>1860</v>
      </c>
      <c r="C1861" t="s">
        <v>2854</v>
      </c>
      <c r="D1861" t="s">
        <v>2855</v>
      </c>
      <c r="E1861">
        <v>20041112</v>
      </c>
      <c r="F1861">
        <v>4</v>
      </c>
      <c r="G1861" t="s">
        <v>4982</v>
      </c>
      <c r="H1861" s="2" t="s">
        <v>307</v>
      </c>
      <c r="I1861" t="s">
        <v>431</v>
      </c>
      <c r="J1861" t="s">
        <v>6497</v>
      </c>
      <c r="L1861">
        <f>IFERROR(INDEX(所属情報!$E:$E,MATCH(男子登録情報!A1861,所属情報!$A:$A,0)),"")</f>
        <v>492199</v>
      </c>
      <c r="M1861" t="str">
        <f t="shared" si="87"/>
        <v>高橋　伶旺 (4)</v>
      </c>
      <c r="N1861" t="str">
        <f t="shared" si="88"/>
        <v>ﾀｶﾊｼ ﾚｵ</v>
      </c>
      <c r="O1861" t="str">
        <f t="shared" si="89"/>
        <v>TAKAHASHI Reo (04)</v>
      </c>
      <c r="P1861">
        <f>IFERROR(INDEX(リスト!$AE:$AE,MATCH($G1861,リスト!$AD:$AD,0)),"")</f>
        <v>26</v>
      </c>
      <c r="Q1861" t="str">
        <f>IFERROR(INDEX(リスト!$AH:$AH,MATCH($J1861,リスト!$AG:$AG,0)),"")</f>
        <v>JPN</v>
      </c>
      <c r="R1861" s="118" t="str">
        <f>IF($B1861="","",TEXT(RIGHT($E1861,6)*1000+COUNTIF($E$2:$E1861,$E1861),"000000000"))</f>
        <v>041112004</v>
      </c>
    </row>
    <row r="1862" spans="1:18" customFormat="1" x14ac:dyDescent="0.45">
      <c r="A1862" t="s">
        <v>641</v>
      </c>
      <c r="B1862">
        <v>1861</v>
      </c>
      <c r="C1862" t="s">
        <v>2856</v>
      </c>
      <c r="D1862" t="s">
        <v>2857</v>
      </c>
      <c r="E1862">
        <v>20041015</v>
      </c>
      <c r="F1862">
        <v>4</v>
      </c>
      <c r="G1862" t="s">
        <v>4989</v>
      </c>
      <c r="H1862" s="2" t="s">
        <v>170</v>
      </c>
      <c r="I1862" t="s">
        <v>1319</v>
      </c>
      <c r="J1862" t="s">
        <v>6497</v>
      </c>
      <c r="L1862">
        <f>IFERROR(INDEX(所属情報!$E:$E,MATCH(男子登録情報!A1862,所属情報!$A:$A,0)),"")</f>
        <v>492199</v>
      </c>
      <c r="M1862" t="str">
        <f t="shared" si="87"/>
        <v>藤田　大二朗 (4)</v>
      </c>
      <c r="N1862" t="str">
        <f t="shared" si="88"/>
        <v>ﾌｼﾞﾀ ﾀﾞｲｼﾞﾛｳ</v>
      </c>
      <c r="O1862" t="str">
        <f t="shared" si="89"/>
        <v>FUJITA Daijiro (04)</v>
      </c>
      <c r="P1862">
        <f>IFERROR(INDEX(リスト!$AE:$AE,MATCH($G1862,リスト!$AD:$AD,0)),"")</f>
        <v>25</v>
      </c>
      <c r="Q1862" t="str">
        <f>IFERROR(INDEX(リスト!$AH:$AH,MATCH($J1862,リスト!$AG:$AG,0)),"")</f>
        <v>JPN</v>
      </c>
      <c r="R1862" s="118" t="str">
        <f>IF($B1862="","",TEXT(RIGHT($E1862,6)*1000+COUNTIF($E$2:$E1862,$E1862),"000000000"))</f>
        <v>041015002</v>
      </c>
    </row>
    <row r="1863" spans="1:18" customFormat="1" x14ac:dyDescent="0.45">
      <c r="A1863" t="s">
        <v>641</v>
      </c>
      <c r="B1863">
        <v>1862</v>
      </c>
      <c r="C1863" t="s">
        <v>2858</v>
      </c>
      <c r="D1863" t="s">
        <v>2859</v>
      </c>
      <c r="E1863">
        <v>20050721</v>
      </c>
      <c r="F1863">
        <v>3</v>
      </c>
      <c r="G1863" t="s">
        <v>4982</v>
      </c>
      <c r="H1863" s="2" t="s">
        <v>2940</v>
      </c>
      <c r="I1863" t="s">
        <v>53</v>
      </c>
      <c r="J1863" t="s">
        <v>6497</v>
      </c>
      <c r="L1863">
        <f>IFERROR(INDEX(所属情報!$E:$E,MATCH(男子登録情報!A1863,所属情報!$A:$A,0)),"")</f>
        <v>492199</v>
      </c>
      <c r="M1863" t="str">
        <f t="shared" si="87"/>
        <v>白石　香葵 (3)</v>
      </c>
      <c r="N1863" t="str">
        <f t="shared" si="88"/>
        <v>ｼﾗｲｼ ｺｳｷ</v>
      </c>
      <c r="O1863" t="str">
        <f t="shared" si="89"/>
        <v>SHIRAISHI Koki (05)</v>
      </c>
      <c r="P1863">
        <f>IFERROR(INDEX(リスト!$AE:$AE,MATCH($G1863,リスト!$AD:$AD,0)),"")</f>
        <v>26</v>
      </c>
      <c r="Q1863" t="str">
        <f>IFERROR(INDEX(リスト!$AH:$AH,MATCH($J1863,リスト!$AG:$AG,0)),"")</f>
        <v>JPN</v>
      </c>
      <c r="R1863" s="118" t="str">
        <f>IF($B1863="","",TEXT(RIGHT($E1863,6)*1000+COUNTIF($E$2:$E1863,$E1863),"000000000"))</f>
        <v>050721001</v>
      </c>
    </row>
    <row r="1864" spans="1:18" customFormat="1" x14ac:dyDescent="0.45">
      <c r="A1864" t="s">
        <v>641</v>
      </c>
      <c r="B1864">
        <v>1863</v>
      </c>
      <c r="C1864" t="s">
        <v>2860</v>
      </c>
      <c r="D1864" t="s">
        <v>2861</v>
      </c>
      <c r="E1864">
        <v>20060324</v>
      </c>
      <c r="F1864">
        <v>3</v>
      </c>
      <c r="G1864" t="s">
        <v>4982</v>
      </c>
      <c r="H1864" s="2" t="s">
        <v>3111</v>
      </c>
      <c r="I1864" t="s">
        <v>3112</v>
      </c>
      <c r="J1864" t="s">
        <v>6497</v>
      </c>
      <c r="L1864">
        <f>IFERROR(INDEX(所属情報!$E:$E,MATCH(男子登録情報!A1864,所属情報!$A:$A,0)),"")</f>
        <v>492199</v>
      </c>
      <c r="M1864" t="str">
        <f t="shared" si="87"/>
        <v>弓削　晴慈 (3)</v>
      </c>
      <c r="N1864" t="str">
        <f t="shared" si="88"/>
        <v>ﾕｹﾞ ﾊﾙﾖｼ</v>
      </c>
      <c r="O1864" t="str">
        <f t="shared" si="89"/>
        <v>YUGE Haruyoshi (06)</v>
      </c>
      <c r="P1864">
        <f>IFERROR(INDEX(リスト!$AE:$AE,MATCH($G1864,リスト!$AD:$AD,0)),"")</f>
        <v>26</v>
      </c>
      <c r="Q1864" t="str">
        <f>IFERROR(INDEX(リスト!$AH:$AH,MATCH($J1864,リスト!$AG:$AG,0)),"")</f>
        <v>JPN</v>
      </c>
      <c r="R1864" s="118" t="str">
        <f>IF($B1864="","",TEXT(RIGHT($E1864,6)*1000+COUNTIF($E$2:$E1864,$E1864),"000000000"))</f>
        <v>060324003</v>
      </c>
    </row>
    <row r="1865" spans="1:18" customFormat="1" x14ac:dyDescent="0.45">
      <c r="A1865" t="s">
        <v>641</v>
      </c>
      <c r="B1865">
        <v>1864</v>
      </c>
      <c r="C1865" t="s">
        <v>4419</v>
      </c>
      <c r="D1865" t="s">
        <v>4420</v>
      </c>
      <c r="E1865">
        <v>20050523</v>
      </c>
      <c r="F1865">
        <v>3</v>
      </c>
      <c r="G1865" t="s">
        <v>4982</v>
      </c>
      <c r="H1865" s="2" t="s">
        <v>4911</v>
      </c>
      <c r="I1865" t="s">
        <v>27</v>
      </c>
      <c r="J1865" t="s">
        <v>6497</v>
      </c>
      <c r="L1865">
        <f>IFERROR(INDEX(所属情報!$E:$E,MATCH(男子登録情報!A1865,所属情報!$A:$A,0)),"")</f>
        <v>492199</v>
      </c>
      <c r="M1865" t="str">
        <f t="shared" si="87"/>
        <v>松久　航太朗 (3)</v>
      </c>
      <c r="N1865" t="str">
        <f t="shared" si="88"/>
        <v>ﾏﾂﾋｻ ｺｳﾀﾛｳ</v>
      </c>
      <c r="O1865" t="str">
        <f t="shared" si="89"/>
        <v>MATSUHISA Kotaro (05)</v>
      </c>
      <c r="P1865">
        <f>IFERROR(INDEX(リスト!$AE:$AE,MATCH($G1865,リスト!$AD:$AD,0)),"")</f>
        <v>26</v>
      </c>
      <c r="Q1865" t="str">
        <f>IFERROR(INDEX(リスト!$AH:$AH,MATCH($J1865,リスト!$AG:$AG,0)),"")</f>
        <v>JPN</v>
      </c>
      <c r="R1865" s="118" t="str">
        <f>IF($B1865="","",TEXT(RIGHT($E1865,6)*1000+COUNTIF($E$2:$E1865,$E1865),"000000000"))</f>
        <v>050523003</v>
      </c>
    </row>
    <row r="1866" spans="1:18" customFormat="1" x14ac:dyDescent="0.45">
      <c r="A1866" t="s">
        <v>641</v>
      </c>
      <c r="B1866">
        <v>1865</v>
      </c>
      <c r="C1866" t="s">
        <v>4421</v>
      </c>
      <c r="D1866" t="s">
        <v>4422</v>
      </c>
      <c r="E1866">
        <v>20050402</v>
      </c>
      <c r="F1866">
        <v>3</v>
      </c>
      <c r="G1866" t="s">
        <v>4982</v>
      </c>
      <c r="H1866" s="2" t="s">
        <v>44</v>
      </c>
      <c r="I1866" t="s">
        <v>69</v>
      </c>
      <c r="J1866" t="s">
        <v>6497</v>
      </c>
      <c r="L1866">
        <f>IFERROR(INDEX(所属情報!$E:$E,MATCH(男子登録情報!A1866,所属情報!$A:$A,0)),"")</f>
        <v>492199</v>
      </c>
      <c r="M1866" t="str">
        <f t="shared" si="87"/>
        <v>森田　隼斗 (3)</v>
      </c>
      <c r="N1866" t="str">
        <f t="shared" si="88"/>
        <v>ﾓﾘﾀ ﾊﾔﾄ</v>
      </c>
      <c r="O1866" t="str">
        <f t="shared" si="89"/>
        <v>MORITA Hayato (05)</v>
      </c>
      <c r="P1866">
        <f>IFERROR(INDEX(リスト!$AE:$AE,MATCH($G1866,リスト!$AD:$AD,0)),"")</f>
        <v>26</v>
      </c>
      <c r="Q1866" t="str">
        <f>IFERROR(INDEX(リスト!$AH:$AH,MATCH($J1866,リスト!$AG:$AG,0)),"")</f>
        <v>JPN</v>
      </c>
      <c r="R1866" s="118" t="str">
        <f>IF($B1866="","",TEXT(RIGHT($E1866,6)*1000+COUNTIF($E$2:$E1866,$E1866),"000000000"))</f>
        <v>050402003</v>
      </c>
    </row>
    <row r="1867" spans="1:18" customFormat="1" x14ac:dyDescent="0.45">
      <c r="A1867" t="s">
        <v>641</v>
      </c>
      <c r="B1867">
        <v>1866</v>
      </c>
      <c r="C1867" t="s">
        <v>2852</v>
      </c>
      <c r="D1867" t="s">
        <v>2853</v>
      </c>
      <c r="E1867">
        <v>20041205</v>
      </c>
      <c r="F1867">
        <v>4</v>
      </c>
      <c r="G1867" t="s">
        <v>4982</v>
      </c>
      <c r="H1867" s="2" t="s">
        <v>413</v>
      </c>
      <c r="I1867" t="s">
        <v>407</v>
      </c>
      <c r="J1867" t="s">
        <v>6497</v>
      </c>
      <c r="L1867">
        <f>IFERROR(INDEX(所属情報!$E:$E,MATCH(男子登録情報!A1867,所属情報!$A:$A,0)),"")</f>
        <v>492199</v>
      </c>
      <c r="M1867" t="str">
        <f t="shared" si="87"/>
        <v>吉村　青空 (4)</v>
      </c>
      <c r="N1867" t="str">
        <f t="shared" si="88"/>
        <v>ﾖｼﾑﾗ ｿﾗ</v>
      </c>
      <c r="O1867" t="str">
        <f t="shared" si="89"/>
        <v>YOSHIMURA Sora (04)</v>
      </c>
      <c r="P1867">
        <f>IFERROR(INDEX(リスト!$AE:$AE,MATCH($G1867,リスト!$AD:$AD,0)),"")</f>
        <v>26</v>
      </c>
      <c r="Q1867" t="str">
        <f>IFERROR(INDEX(リスト!$AH:$AH,MATCH($J1867,リスト!$AG:$AG,0)),"")</f>
        <v>JPN</v>
      </c>
      <c r="R1867" s="118" t="str">
        <f>IF($B1867="","",TEXT(RIGHT($E1867,6)*1000+COUNTIF($E$2:$E1867,$E1867),"000000000"))</f>
        <v>041205001</v>
      </c>
    </row>
    <row r="1868" spans="1:18" customFormat="1" x14ac:dyDescent="0.45">
      <c r="A1868" t="s">
        <v>641</v>
      </c>
      <c r="B1868">
        <v>1867</v>
      </c>
      <c r="C1868" t="s">
        <v>4423</v>
      </c>
      <c r="D1868" t="s">
        <v>4424</v>
      </c>
      <c r="E1868">
        <v>20050918</v>
      </c>
      <c r="F1868">
        <v>3</v>
      </c>
      <c r="G1868" t="s">
        <v>4984</v>
      </c>
      <c r="H1868" s="2" t="s">
        <v>146</v>
      </c>
      <c r="I1868" t="s">
        <v>4912</v>
      </c>
      <c r="J1868" t="s">
        <v>6497</v>
      </c>
      <c r="L1868">
        <f>IFERROR(INDEX(所属情報!$E:$E,MATCH(男子登録情報!A1868,所属情報!$A:$A,0)),"")</f>
        <v>492199</v>
      </c>
      <c r="M1868" t="str">
        <f t="shared" si="87"/>
        <v>永田　翔洋 (3)</v>
      </c>
      <c r="N1868" t="str">
        <f t="shared" si="88"/>
        <v>ﾅｶﾞﾀ ｼｮｳﾖｳ</v>
      </c>
      <c r="O1868" t="str">
        <f t="shared" si="89"/>
        <v>NAGATA Shoyo (05)</v>
      </c>
      <c r="P1868">
        <f>IFERROR(INDEX(リスト!$AE:$AE,MATCH($G1868,リスト!$AD:$AD,0)),"")</f>
        <v>49</v>
      </c>
      <c r="Q1868" t="str">
        <f>IFERROR(INDEX(リスト!$AH:$AH,MATCH($J1868,リスト!$AG:$AG,0)),"")</f>
        <v>JPN</v>
      </c>
      <c r="R1868" s="118" t="str">
        <f>IF($B1868="","",TEXT(RIGHT($E1868,6)*1000+COUNTIF($E$2:$E1868,$E1868),"000000000"))</f>
        <v>050918002</v>
      </c>
    </row>
    <row r="1869" spans="1:18" customFormat="1" x14ac:dyDescent="0.45">
      <c r="A1869" t="s">
        <v>641</v>
      </c>
      <c r="B1869">
        <v>1868</v>
      </c>
      <c r="C1869" t="s">
        <v>4425</v>
      </c>
      <c r="D1869" t="s">
        <v>4426</v>
      </c>
      <c r="E1869">
        <v>20061006</v>
      </c>
      <c r="F1869">
        <v>2</v>
      </c>
      <c r="G1869" t="s">
        <v>4982</v>
      </c>
      <c r="H1869" s="2" t="s">
        <v>700</v>
      </c>
      <c r="I1869" t="s">
        <v>551</v>
      </c>
      <c r="J1869" t="s">
        <v>6497</v>
      </c>
      <c r="L1869">
        <f>IFERROR(INDEX(所属情報!$E:$E,MATCH(男子登録情報!A1869,所属情報!$A:$A,0)),"")</f>
        <v>492199</v>
      </c>
      <c r="M1869" t="str">
        <f t="shared" si="87"/>
        <v>山岸　諒也 (2)</v>
      </c>
      <c r="N1869" t="str">
        <f t="shared" si="88"/>
        <v>ﾔﾏｷﾞｼ ﾘｮｳﾔ</v>
      </c>
      <c r="O1869" t="str">
        <f t="shared" si="89"/>
        <v>YAMAGISHI Ryoya (06)</v>
      </c>
      <c r="P1869">
        <f>IFERROR(INDEX(リスト!$AE:$AE,MATCH($G1869,リスト!$AD:$AD,0)),"")</f>
        <v>26</v>
      </c>
      <c r="Q1869" t="str">
        <f>IFERROR(INDEX(リスト!$AH:$AH,MATCH($J1869,リスト!$AG:$AG,0)),"")</f>
        <v>JPN</v>
      </c>
      <c r="R1869" s="118" t="str">
        <f>IF($B1869="","",TEXT(RIGHT($E1869,6)*1000+COUNTIF($E$2:$E1869,$E1869),"000000000"))</f>
        <v>061006003</v>
      </c>
    </row>
    <row r="1870" spans="1:18" customFormat="1" x14ac:dyDescent="0.45">
      <c r="A1870" t="s">
        <v>641</v>
      </c>
      <c r="B1870">
        <v>1869</v>
      </c>
      <c r="C1870" t="s">
        <v>4427</v>
      </c>
      <c r="D1870" t="s">
        <v>4428</v>
      </c>
      <c r="E1870">
        <v>20060616</v>
      </c>
      <c r="F1870">
        <v>2</v>
      </c>
      <c r="G1870" t="s">
        <v>4982</v>
      </c>
      <c r="H1870" s="2" t="s">
        <v>823</v>
      </c>
      <c r="I1870" t="s">
        <v>35</v>
      </c>
      <c r="J1870" t="s">
        <v>6497</v>
      </c>
      <c r="L1870">
        <f>IFERROR(INDEX(所属情報!$E:$E,MATCH(男子登録情報!A1870,所属情報!$A:$A,0)),"")</f>
        <v>492199</v>
      </c>
      <c r="M1870" t="str">
        <f t="shared" si="87"/>
        <v>水田　優貴 (2)</v>
      </c>
      <c r="N1870" t="str">
        <f t="shared" si="88"/>
        <v>ﾐｽﾞﾀ ﾕｳｷ</v>
      </c>
      <c r="O1870" t="str">
        <f t="shared" si="89"/>
        <v>MIZUTA Yuki (06)</v>
      </c>
      <c r="P1870">
        <f>IFERROR(INDEX(リスト!$AE:$AE,MATCH($G1870,リスト!$AD:$AD,0)),"")</f>
        <v>26</v>
      </c>
      <c r="Q1870" t="str">
        <f>IFERROR(INDEX(リスト!$AH:$AH,MATCH($J1870,リスト!$AG:$AG,0)),"")</f>
        <v>JPN</v>
      </c>
      <c r="R1870" s="118" t="str">
        <f>IF($B1870="","",TEXT(RIGHT($E1870,6)*1000+COUNTIF($E$2:$E1870,$E1870),"000000000"))</f>
        <v>060616002</v>
      </c>
    </row>
    <row r="1871" spans="1:18" customFormat="1" x14ac:dyDescent="0.45">
      <c r="A1871" t="s">
        <v>641</v>
      </c>
      <c r="B1871">
        <v>1870</v>
      </c>
      <c r="C1871" t="s">
        <v>6190</v>
      </c>
      <c r="D1871" t="s">
        <v>4429</v>
      </c>
      <c r="E1871">
        <v>20070116</v>
      </c>
      <c r="F1871">
        <v>2</v>
      </c>
      <c r="G1871" t="s">
        <v>4982</v>
      </c>
      <c r="H1871" s="2" t="s">
        <v>276</v>
      </c>
      <c r="I1871" t="s">
        <v>407</v>
      </c>
      <c r="J1871" t="s">
        <v>6497</v>
      </c>
      <c r="L1871">
        <f>IFERROR(INDEX(所属情報!$E:$E,MATCH(男子登録情報!A1871,所属情報!$A:$A,0)),"")</f>
        <v>492199</v>
      </c>
      <c r="M1871" t="str">
        <f t="shared" si="87"/>
        <v>髙岡　颯良 (2)</v>
      </c>
      <c r="N1871" t="str">
        <f t="shared" si="88"/>
        <v>ﾀｶｵｶ ｿﾗ</v>
      </c>
      <c r="O1871" t="str">
        <f t="shared" si="89"/>
        <v>TAKAOKA Sora (07)</v>
      </c>
      <c r="P1871">
        <f>IFERROR(INDEX(リスト!$AE:$AE,MATCH($G1871,リスト!$AD:$AD,0)),"")</f>
        <v>26</v>
      </c>
      <c r="Q1871" t="str">
        <f>IFERROR(INDEX(リスト!$AH:$AH,MATCH($J1871,リスト!$AG:$AG,0)),"")</f>
        <v>JPN</v>
      </c>
      <c r="R1871" s="118" t="str">
        <f>IF($B1871="","",TEXT(RIGHT($E1871,6)*1000+COUNTIF($E$2:$E1871,$E1871),"000000000"))</f>
        <v>070116003</v>
      </c>
    </row>
    <row r="1872" spans="1:18" customFormat="1" x14ac:dyDescent="0.45">
      <c r="A1872" t="s">
        <v>641</v>
      </c>
      <c r="B1872">
        <v>1871</v>
      </c>
      <c r="C1872" t="s">
        <v>6191</v>
      </c>
      <c r="D1872" t="s">
        <v>6192</v>
      </c>
      <c r="E1872">
        <v>20060620</v>
      </c>
      <c r="F1872">
        <v>2</v>
      </c>
      <c r="G1872" t="s">
        <v>4976</v>
      </c>
      <c r="H1872" s="2" t="s">
        <v>111</v>
      </c>
      <c r="I1872" t="s">
        <v>1335</v>
      </c>
      <c r="J1872" t="s">
        <v>6497</v>
      </c>
      <c r="L1872">
        <f>IFERROR(INDEX(所属情報!$E:$E,MATCH(男子登録情報!A1872,所属情報!$A:$A,0)),"")</f>
        <v>492199</v>
      </c>
      <c r="M1872" t="str">
        <f t="shared" si="87"/>
        <v>岡本　蓮音 (2)</v>
      </c>
      <c r="N1872" t="str">
        <f t="shared" si="88"/>
        <v>ｵｶﾓﾄ ﾚﾝﾄ</v>
      </c>
      <c r="O1872" t="str">
        <f t="shared" si="89"/>
        <v>OKAMOTO Rento (06)</v>
      </c>
      <c r="P1872">
        <f>IFERROR(INDEX(リスト!$AE:$AE,MATCH($G1872,リスト!$AD:$AD,0)),"")</f>
        <v>27</v>
      </c>
      <c r="Q1872" t="str">
        <f>IFERROR(INDEX(リスト!$AH:$AH,MATCH($J1872,リスト!$AG:$AG,0)),"")</f>
        <v>JPN</v>
      </c>
      <c r="R1872" s="118" t="str">
        <f>IF($B1872="","",TEXT(RIGHT($E1872,6)*1000+COUNTIF($E$2:$E1872,$E1872),"000000000"))</f>
        <v>060620004</v>
      </c>
    </row>
    <row r="1873" spans="1:18" customFormat="1" x14ac:dyDescent="0.45">
      <c r="A1873" t="s">
        <v>641</v>
      </c>
      <c r="B1873">
        <v>1872</v>
      </c>
      <c r="C1873" t="s">
        <v>6193</v>
      </c>
      <c r="D1873" t="s">
        <v>6194</v>
      </c>
      <c r="E1873">
        <v>20061117</v>
      </c>
      <c r="F1873">
        <v>2</v>
      </c>
      <c r="G1873" t="s">
        <v>4979</v>
      </c>
      <c r="H1873" s="2" t="s">
        <v>202</v>
      </c>
      <c r="I1873" t="s">
        <v>7264</v>
      </c>
      <c r="J1873" t="s">
        <v>6497</v>
      </c>
      <c r="L1873">
        <f>IFERROR(INDEX(所属情報!$E:$E,MATCH(男子登録情報!A1873,所属情報!$A:$A,0)),"")</f>
        <v>492199</v>
      </c>
      <c r="M1873" t="str">
        <f t="shared" si="87"/>
        <v>山口　成琉 (2)</v>
      </c>
      <c r="N1873" t="str">
        <f t="shared" si="88"/>
        <v>ﾔﾏｸﾞﾁ ﾅﾙ</v>
      </c>
      <c r="O1873" t="str">
        <f t="shared" si="89"/>
        <v>YAMAGUCHI Naru (06)</v>
      </c>
      <c r="P1873">
        <f>IFERROR(INDEX(リスト!$AE:$AE,MATCH($G1873,リスト!$AD:$AD,0)),"")</f>
        <v>29</v>
      </c>
      <c r="Q1873" t="str">
        <f>IFERROR(INDEX(リスト!$AH:$AH,MATCH($J1873,リスト!$AG:$AG,0)),"")</f>
        <v>JPN</v>
      </c>
      <c r="R1873" s="118" t="str">
        <f>IF($B1873="","",TEXT(RIGHT($E1873,6)*1000+COUNTIF($E$2:$E1873,$E1873),"000000000"))</f>
        <v>061117002</v>
      </c>
    </row>
    <row r="1874" spans="1:18" customFormat="1" x14ac:dyDescent="0.45">
      <c r="A1874" t="s">
        <v>641</v>
      </c>
      <c r="B1874">
        <v>1873</v>
      </c>
      <c r="C1874" t="s">
        <v>6195</v>
      </c>
      <c r="D1874" t="s">
        <v>6196</v>
      </c>
      <c r="E1874">
        <v>20061228</v>
      </c>
      <c r="F1874">
        <v>2</v>
      </c>
      <c r="G1874" t="s">
        <v>4984</v>
      </c>
      <c r="H1874" s="2" t="s">
        <v>7024</v>
      </c>
      <c r="I1874" t="s">
        <v>71</v>
      </c>
      <c r="J1874" t="s">
        <v>6497</v>
      </c>
      <c r="L1874">
        <f>IFERROR(INDEX(所属情報!$E:$E,MATCH(男子登録情報!A1874,所属情報!$A:$A,0)),"")</f>
        <v>492199</v>
      </c>
      <c r="M1874" t="str">
        <f t="shared" si="87"/>
        <v>河野　創太 (2)</v>
      </c>
      <c r="N1874" t="str">
        <f t="shared" si="88"/>
        <v>ｶﾜﾉ ｿｳﾀ</v>
      </c>
      <c r="O1874" t="str">
        <f t="shared" si="89"/>
        <v>KAWANO Sota (06)</v>
      </c>
      <c r="P1874">
        <f>IFERROR(INDEX(リスト!$AE:$AE,MATCH($G1874,リスト!$AD:$AD,0)),"")</f>
        <v>49</v>
      </c>
      <c r="Q1874" t="str">
        <f>IFERROR(INDEX(リスト!$AH:$AH,MATCH($J1874,リスト!$AG:$AG,0)),"")</f>
        <v>JPN</v>
      </c>
      <c r="R1874" s="118" t="str">
        <f>IF($B1874="","",TEXT(RIGHT($E1874,6)*1000+COUNTIF($E$2:$E1874,$E1874),"000000000"))</f>
        <v>061228002</v>
      </c>
    </row>
    <row r="1875" spans="1:18" customFormat="1" x14ac:dyDescent="0.45">
      <c r="A1875" t="s">
        <v>641</v>
      </c>
      <c r="B1875">
        <v>1874</v>
      </c>
      <c r="C1875" t="s">
        <v>6197</v>
      </c>
      <c r="D1875" t="s">
        <v>6198</v>
      </c>
      <c r="E1875">
        <v>20070712</v>
      </c>
      <c r="F1875">
        <v>1</v>
      </c>
      <c r="G1875" t="s">
        <v>4982</v>
      </c>
      <c r="H1875" s="2" t="s">
        <v>353</v>
      </c>
      <c r="I1875" t="s">
        <v>1379</v>
      </c>
      <c r="J1875" t="s">
        <v>6497</v>
      </c>
      <c r="L1875">
        <f>IFERROR(INDEX(所属情報!$E:$E,MATCH(男子登録情報!A1875,所属情報!$A:$A,0)),"")</f>
        <v>492199</v>
      </c>
      <c r="M1875" t="str">
        <f t="shared" si="87"/>
        <v>宮嵜　俊作 (1)</v>
      </c>
      <c r="N1875" t="str">
        <f t="shared" si="88"/>
        <v>ﾐﾔｻﾞｷ ｼｭﾝｻｸ</v>
      </c>
      <c r="O1875" t="str">
        <f t="shared" si="89"/>
        <v>MIYAZAKI Shunsaku (07)</v>
      </c>
      <c r="P1875">
        <f>IFERROR(INDEX(リスト!$AE:$AE,MATCH($G1875,リスト!$AD:$AD,0)),"")</f>
        <v>26</v>
      </c>
      <c r="Q1875" t="str">
        <f>IFERROR(INDEX(リスト!$AH:$AH,MATCH($J1875,リスト!$AG:$AG,0)),"")</f>
        <v>JPN</v>
      </c>
      <c r="R1875" s="118" t="str">
        <f>IF($B1875="","",TEXT(RIGHT($E1875,6)*1000+COUNTIF($E$2:$E1875,$E1875),"000000000"))</f>
        <v>070712002</v>
      </c>
    </row>
    <row r="1876" spans="1:18" customFormat="1" x14ac:dyDescent="0.45">
      <c r="A1876" t="s">
        <v>641</v>
      </c>
      <c r="B1876">
        <v>1875</v>
      </c>
      <c r="C1876" t="s">
        <v>6199</v>
      </c>
      <c r="D1876" t="s">
        <v>6200</v>
      </c>
      <c r="E1876">
        <v>20070731</v>
      </c>
      <c r="F1876">
        <v>1</v>
      </c>
      <c r="G1876" t="s">
        <v>4982</v>
      </c>
      <c r="H1876" s="2" t="s">
        <v>7265</v>
      </c>
      <c r="I1876" t="s">
        <v>7266</v>
      </c>
      <c r="J1876" t="s">
        <v>6497</v>
      </c>
      <c r="L1876">
        <f>IFERROR(INDEX(所属情報!$E:$E,MATCH(男子登録情報!A1876,所属情報!$A:$A,0)),"")</f>
        <v>492199</v>
      </c>
      <c r="M1876" t="str">
        <f t="shared" si="87"/>
        <v>葛田　壱哉 (1)</v>
      </c>
      <c r="N1876" t="str">
        <f t="shared" si="88"/>
        <v>ｸｽﾞﾀ ｲﾁﾔ</v>
      </c>
      <c r="O1876" t="str">
        <f t="shared" si="89"/>
        <v>KUZUTA Ichiya (07)</v>
      </c>
      <c r="P1876">
        <f>IFERROR(INDEX(リスト!$AE:$AE,MATCH($G1876,リスト!$AD:$AD,0)),"")</f>
        <v>26</v>
      </c>
      <c r="Q1876" t="str">
        <f>IFERROR(INDEX(リスト!$AH:$AH,MATCH($J1876,リスト!$AG:$AG,0)),"")</f>
        <v>JPN</v>
      </c>
      <c r="R1876" s="118" t="str">
        <f>IF($B1876="","",TEXT(RIGHT($E1876,6)*1000+COUNTIF($E$2:$E1876,$E1876),"000000000"))</f>
        <v>070731002</v>
      </c>
    </row>
    <row r="1877" spans="1:18" customFormat="1" x14ac:dyDescent="0.45">
      <c r="A1877" t="s">
        <v>641</v>
      </c>
      <c r="B1877">
        <v>1876</v>
      </c>
      <c r="C1877" t="s">
        <v>6201</v>
      </c>
      <c r="D1877" t="s">
        <v>6202</v>
      </c>
      <c r="E1877">
        <v>20071215</v>
      </c>
      <c r="F1877">
        <v>1</v>
      </c>
      <c r="G1877" t="s">
        <v>4982</v>
      </c>
      <c r="H1877" s="2" t="s">
        <v>31</v>
      </c>
      <c r="I1877" t="s">
        <v>6958</v>
      </c>
      <c r="J1877" t="s">
        <v>6497</v>
      </c>
      <c r="L1877">
        <f>IFERROR(INDEX(所属情報!$E:$E,MATCH(男子登録情報!A1877,所属情報!$A:$A,0)),"")</f>
        <v>492199</v>
      </c>
      <c r="M1877" t="str">
        <f t="shared" si="87"/>
        <v>上村　朔太郎 (1)</v>
      </c>
      <c r="N1877" t="str">
        <f t="shared" si="88"/>
        <v>ｳｴﾑﾗ ｻｸﾀﾛｳ</v>
      </c>
      <c r="O1877" t="str">
        <f t="shared" si="89"/>
        <v>UEMURA Sakutaro (07)</v>
      </c>
      <c r="P1877">
        <f>IFERROR(INDEX(リスト!$AE:$AE,MATCH($G1877,リスト!$AD:$AD,0)),"")</f>
        <v>26</v>
      </c>
      <c r="Q1877" t="str">
        <f>IFERROR(INDEX(リスト!$AH:$AH,MATCH($J1877,リスト!$AG:$AG,0)),"")</f>
        <v>JPN</v>
      </c>
      <c r="R1877" s="118" t="str">
        <f>IF($B1877="","",TEXT(RIGHT($E1877,6)*1000+COUNTIF($E$2:$E1877,$E1877),"000000000"))</f>
        <v>071215001</v>
      </c>
    </row>
    <row r="1878" spans="1:18" customFormat="1" x14ac:dyDescent="0.45">
      <c r="A1878" t="s">
        <v>581</v>
      </c>
      <c r="B1878">
        <v>1877</v>
      </c>
      <c r="C1878" t="s">
        <v>4396</v>
      </c>
      <c r="D1878" t="s">
        <v>4397</v>
      </c>
      <c r="E1878">
        <v>20050313</v>
      </c>
      <c r="F1878">
        <v>3</v>
      </c>
      <c r="G1878" t="s">
        <v>4984</v>
      </c>
      <c r="H1878" s="2" t="s">
        <v>1375</v>
      </c>
      <c r="I1878" t="s">
        <v>171</v>
      </c>
      <c r="J1878" t="s">
        <v>6497</v>
      </c>
      <c r="L1878">
        <f>IFERROR(INDEX(所属情報!$E:$E,MATCH(男子登録情報!A1878,所属情報!$A:$A,0)),"")</f>
        <v>491015</v>
      </c>
      <c r="M1878" t="str">
        <f t="shared" si="87"/>
        <v>横田　優斗 (3)</v>
      </c>
      <c r="N1878" t="str">
        <f t="shared" si="88"/>
        <v>ﾖｺﾀ ﾕｳﾄ</v>
      </c>
      <c r="O1878" t="str">
        <f t="shared" si="89"/>
        <v>YOKOTA Yuto (05)</v>
      </c>
      <c r="P1878">
        <f>IFERROR(INDEX(リスト!$AE:$AE,MATCH($G1878,リスト!$AD:$AD,0)),"")</f>
        <v>49</v>
      </c>
      <c r="Q1878" t="str">
        <f>IFERROR(INDEX(リスト!$AH:$AH,MATCH($J1878,リスト!$AG:$AG,0)),"")</f>
        <v>JPN</v>
      </c>
      <c r="R1878" s="118" t="str">
        <f>IF($B1878="","",TEXT(RIGHT($E1878,6)*1000+COUNTIF($E$2:$E1878,$E1878),"000000000"))</f>
        <v>050313003</v>
      </c>
    </row>
    <row r="1879" spans="1:18" customFormat="1" x14ac:dyDescent="0.45">
      <c r="A1879" t="s">
        <v>581</v>
      </c>
      <c r="B1879">
        <v>1878</v>
      </c>
      <c r="C1879" t="s">
        <v>6203</v>
      </c>
      <c r="D1879" t="s">
        <v>6204</v>
      </c>
      <c r="E1879">
        <v>20061016</v>
      </c>
      <c r="F1879">
        <v>2</v>
      </c>
      <c r="G1879" t="s">
        <v>4984</v>
      </c>
      <c r="H1879" s="2" t="s">
        <v>7267</v>
      </c>
      <c r="I1879" t="s">
        <v>132</v>
      </c>
      <c r="J1879" t="s">
        <v>6497</v>
      </c>
      <c r="L1879">
        <f>IFERROR(INDEX(所属情報!$E:$E,MATCH(男子登録情報!A1879,所属情報!$A:$A,0)),"")</f>
        <v>491015</v>
      </c>
      <c r="M1879" t="str">
        <f t="shared" si="87"/>
        <v>明尾　匡樹 (2)</v>
      </c>
      <c r="N1879" t="str">
        <f t="shared" si="88"/>
        <v>ｱｹｵ ﾏｻｷ</v>
      </c>
      <c r="O1879" t="str">
        <f t="shared" si="89"/>
        <v>AKEO Masaki (06)</v>
      </c>
      <c r="P1879">
        <f>IFERROR(INDEX(リスト!$AE:$AE,MATCH($G1879,リスト!$AD:$AD,0)),"")</f>
        <v>49</v>
      </c>
      <c r="Q1879" t="str">
        <f>IFERROR(INDEX(リスト!$AH:$AH,MATCH($J1879,リスト!$AG:$AG,0)),"")</f>
        <v>JPN</v>
      </c>
      <c r="R1879" s="118" t="str">
        <f>IF($B1879="","",TEXT(RIGHT($E1879,6)*1000+COUNTIF($E$2:$E1879,$E1879),"000000000"))</f>
        <v>061016002</v>
      </c>
    </row>
    <row r="1880" spans="1:18" customFormat="1" x14ac:dyDescent="0.45">
      <c r="A1880" t="s">
        <v>581</v>
      </c>
      <c r="B1880">
        <v>1879</v>
      </c>
      <c r="C1880" t="s">
        <v>6205</v>
      </c>
      <c r="D1880" t="s">
        <v>6206</v>
      </c>
      <c r="E1880">
        <v>20060902</v>
      </c>
      <c r="F1880">
        <v>2</v>
      </c>
      <c r="G1880" t="s">
        <v>4984</v>
      </c>
      <c r="H1880" s="2" t="s">
        <v>52</v>
      </c>
      <c r="I1880" t="s">
        <v>36</v>
      </c>
      <c r="J1880" t="s">
        <v>6497</v>
      </c>
      <c r="L1880">
        <f>IFERROR(INDEX(所属情報!$E:$E,MATCH(男子登録情報!A1880,所属情報!$A:$A,0)),"")</f>
        <v>491015</v>
      </c>
      <c r="M1880" t="str">
        <f t="shared" si="87"/>
        <v>伊藤　陽樹 (2)</v>
      </c>
      <c r="N1880" t="str">
        <f t="shared" si="88"/>
        <v>ｲﾄｳ ﾊﾙｷ</v>
      </c>
      <c r="O1880" t="str">
        <f t="shared" si="89"/>
        <v>ITO Haruki (06)</v>
      </c>
      <c r="P1880">
        <f>IFERROR(INDEX(リスト!$AE:$AE,MATCH($G1880,リスト!$AD:$AD,0)),"")</f>
        <v>49</v>
      </c>
      <c r="Q1880" t="str">
        <f>IFERROR(INDEX(リスト!$AH:$AH,MATCH($J1880,リスト!$AG:$AG,0)),"")</f>
        <v>JPN</v>
      </c>
      <c r="R1880" s="118" t="str">
        <f>IF($B1880="","",TEXT(RIGHT($E1880,6)*1000+COUNTIF($E$2:$E1880,$E1880),"000000000"))</f>
        <v>060902002</v>
      </c>
    </row>
    <row r="1881" spans="1:18" customFormat="1" x14ac:dyDescent="0.45">
      <c r="H1881" s="2"/>
      <c r="L1881" t="str">
        <f>IFERROR(INDEX(所属情報!$E:$E,MATCH(男子登録情報!A1881,所属情報!$A:$A,0)),"")</f>
        <v/>
      </c>
      <c r="M1881" t="str">
        <f t="shared" si="87"/>
        <v xml:space="preserve"> ()</v>
      </c>
      <c r="N1881">
        <f t="shared" si="88"/>
        <v>0</v>
      </c>
      <c r="O1881" t="str">
        <f t="shared" si="89"/>
        <v xml:space="preserve">  ()</v>
      </c>
      <c r="P1881" t="str">
        <f>IFERROR(INDEX(リスト!$AE:$AE,MATCH($G1881,リスト!$AD:$AD,0)),"")</f>
        <v/>
      </c>
      <c r="Q1881" t="str">
        <f>IFERROR(INDEX(リスト!$AH:$AH,MATCH($J1881,リスト!$AG:$AG,0)),"")</f>
        <v/>
      </c>
      <c r="R1881" s="118" t="str">
        <f>IF($B1881="","",TEXT(RIGHT($E1881,6)*1000+COUNTIF($E$2:$E1881,$E1881),"000000000"))</f>
        <v/>
      </c>
    </row>
    <row r="1882" spans="1:18" customFormat="1" x14ac:dyDescent="0.45">
      <c r="H1882" s="2"/>
      <c r="L1882" t="str">
        <f>IFERROR(INDEX(所属情報!$E:$E,MATCH(男子登録情報!A1882,所属情報!$A:$A,0)),"")</f>
        <v/>
      </c>
      <c r="M1882" t="str">
        <f t="shared" si="87"/>
        <v xml:space="preserve"> ()</v>
      </c>
      <c r="N1882">
        <f t="shared" si="88"/>
        <v>0</v>
      </c>
      <c r="O1882" t="str">
        <f t="shared" si="89"/>
        <v xml:space="preserve">  ()</v>
      </c>
      <c r="P1882" t="str">
        <f>IFERROR(INDEX(リスト!$AE:$AE,MATCH($G1882,リスト!$AD:$AD,0)),"")</f>
        <v/>
      </c>
      <c r="Q1882" t="str">
        <f>IFERROR(INDEX(リスト!$AH:$AH,MATCH($J1882,リスト!$AG:$AG,0)),"")</f>
        <v/>
      </c>
      <c r="R1882" s="118" t="str">
        <f>IF($B1882="","",TEXT(RIGHT($E1882,6)*1000+COUNTIF($E$2:$E1882,$E1882),"000000000"))</f>
        <v/>
      </c>
    </row>
    <row r="1883" spans="1:18" customFormat="1" x14ac:dyDescent="0.45">
      <c r="A1883" t="s">
        <v>634</v>
      </c>
      <c r="B1883">
        <v>1882</v>
      </c>
      <c r="C1883" t="s">
        <v>1919</v>
      </c>
      <c r="D1883" t="s">
        <v>1920</v>
      </c>
      <c r="E1883">
        <v>20020426</v>
      </c>
      <c r="F1883">
        <v>6</v>
      </c>
      <c r="G1883" t="s">
        <v>4982</v>
      </c>
      <c r="H1883" s="2" t="s">
        <v>341</v>
      </c>
      <c r="I1883" t="s">
        <v>103</v>
      </c>
      <c r="J1883" t="s">
        <v>6497</v>
      </c>
      <c r="L1883">
        <f>IFERROR(INDEX(所属情報!$E:$E,MATCH(男子登録情報!A1883,所属情報!$A:$A,0)),"")</f>
        <v>491016</v>
      </c>
      <c r="M1883" t="str">
        <f t="shared" si="87"/>
        <v>青木　陸 (6)</v>
      </c>
      <c r="N1883" t="str">
        <f t="shared" si="88"/>
        <v>ｱｵｷ ﾘｸ</v>
      </c>
      <c r="O1883" t="str">
        <f t="shared" si="89"/>
        <v>AOKI Riku (02)</v>
      </c>
      <c r="P1883">
        <f>IFERROR(INDEX(リスト!$AE:$AE,MATCH($G1883,リスト!$AD:$AD,0)),"")</f>
        <v>26</v>
      </c>
      <c r="Q1883" t="str">
        <f>IFERROR(INDEX(リスト!$AH:$AH,MATCH($J1883,リスト!$AG:$AG,0)),"")</f>
        <v>JPN</v>
      </c>
      <c r="R1883" s="118" t="str">
        <f>IF($B1883="","",TEXT(RIGHT($E1883,6)*1000+COUNTIF($E$2:$E1883,$E1883),"000000000"))</f>
        <v>020426001</v>
      </c>
    </row>
    <row r="1884" spans="1:18" customFormat="1" x14ac:dyDescent="0.45">
      <c r="A1884" t="s">
        <v>634</v>
      </c>
      <c r="B1884">
        <v>1883</v>
      </c>
      <c r="C1884" t="s">
        <v>1921</v>
      </c>
      <c r="D1884" t="s">
        <v>1922</v>
      </c>
      <c r="E1884">
        <v>20001130</v>
      </c>
      <c r="F1884">
        <v>6</v>
      </c>
      <c r="G1884" t="s">
        <v>4983</v>
      </c>
      <c r="H1884" s="2" t="s">
        <v>113</v>
      </c>
      <c r="I1884" t="s">
        <v>1820</v>
      </c>
      <c r="J1884" t="s">
        <v>6497</v>
      </c>
      <c r="L1884">
        <f>IFERROR(INDEX(所属情報!$E:$E,MATCH(男子登録情報!A1884,所属情報!$A:$A,0)),"")</f>
        <v>491016</v>
      </c>
      <c r="M1884" t="str">
        <f t="shared" si="87"/>
        <v>小島　和矩 (6)</v>
      </c>
      <c r="N1884" t="str">
        <f t="shared" si="88"/>
        <v>ｺｼﾞﾏ ｶｽﾞﾉﾘ</v>
      </c>
      <c r="O1884" t="str">
        <f t="shared" si="89"/>
        <v>KOJIMA Kazunori (00)</v>
      </c>
      <c r="P1884">
        <f>IFERROR(INDEX(リスト!$AE:$AE,MATCH($G1884,リスト!$AD:$AD,0)),"")</f>
        <v>23</v>
      </c>
      <c r="Q1884" t="str">
        <f>IFERROR(INDEX(リスト!$AH:$AH,MATCH($J1884,リスト!$AG:$AG,0)),"")</f>
        <v>JPN</v>
      </c>
      <c r="R1884" s="118" t="str">
        <f>IF($B1884="","",TEXT(RIGHT($E1884,6)*1000+COUNTIF($E$2:$E1884,$E1884),"000000000"))</f>
        <v>001130001</v>
      </c>
    </row>
    <row r="1885" spans="1:18" customFormat="1" x14ac:dyDescent="0.45">
      <c r="A1885" t="s">
        <v>634</v>
      </c>
      <c r="B1885">
        <v>1884</v>
      </c>
      <c r="C1885" t="s">
        <v>1923</v>
      </c>
      <c r="D1885" t="s">
        <v>1924</v>
      </c>
      <c r="E1885">
        <v>20021119</v>
      </c>
      <c r="F1885">
        <v>6</v>
      </c>
      <c r="G1885" t="s">
        <v>5202</v>
      </c>
      <c r="H1885" s="2" t="s">
        <v>82</v>
      </c>
      <c r="I1885" t="s">
        <v>332</v>
      </c>
      <c r="J1885" t="s">
        <v>6497</v>
      </c>
      <c r="L1885">
        <f>IFERROR(INDEX(所属情報!$E:$E,MATCH(男子登録情報!A1885,所属情報!$A:$A,0)),"")</f>
        <v>491016</v>
      </c>
      <c r="M1885" t="str">
        <f t="shared" si="87"/>
        <v>西尾　亘 (6)</v>
      </c>
      <c r="N1885" t="str">
        <f t="shared" si="88"/>
        <v>ﾆｼｵ ﾜﾀﾙ</v>
      </c>
      <c r="O1885" t="str">
        <f t="shared" si="89"/>
        <v>NISHIO Wataru (02)</v>
      </c>
      <c r="P1885">
        <f>IFERROR(INDEX(リスト!$AE:$AE,MATCH($G1885,リスト!$AD:$AD,0)),"")</f>
        <v>31</v>
      </c>
      <c r="Q1885" t="str">
        <f>IFERROR(INDEX(リスト!$AH:$AH,MATCH($J1885,リスト!$AG:$AG,0)),"")</f>
        <v>JPN</v>
      </c>
      <c r="R1885" s="118" t="str">
        <f>IF($B1885="","",TEXT(RIGHT($E1885,6)*1000+COUNTIF($E$2:$E1885,$E1885),"000000000"))</f>
        <v>021119001</v>
      </c>
    </row>
    <row r="1886" spans="1:18" customFormat="1" x14ac:dyDescent="0.45">
      <c r="A1886" t="s">
        <v>634</v>
      </c>
      <c r="B1886">
        <v>1885</v>
      </c>
      <c r="C1886" t="s">
        <v>1925</v>
      </c>
      <c r="D1886" t="s">
        <v>1926</v>
      </c>
      <c r="E1886">
        <v>20020711</v>
      </c>
      <c r="F1886">
        <v>6</v>
      </c>
      <c r="G1886" t="s">
        <v>4984</v>
      </c>
      <c r="H1886" s="2" t="s">
        <v>82</v>
      </c>
      <c r="I1886" t="s">
        <v>114</v>
      </c>
      <c r="J1886" t="s">
        <v>6497</v>
      </c>
      <c r="L1886">
        <f>IFERROR(INDEX(所属情報!$E:$E,MATCH(男子登録情報!A1886,所属情報!$A:$A,0)),"")</f>
        <v>491016</v>
      </c>
      <c r="M1886" t="str">
        <f t="shared" si="87"/>
        <v>西尾　爽 (6)</v>
      </c>
      <c r="N1886" t="str">
        <f t="shared" si="88"/>
        <v>ﾆｼｵ ｿｳ</v>
      </c>
      <c r="O1886" t="str">
        <f t="shared" si="89"/>
        <v>NISHIO So (02)</v>
      </c>
      <c r="P1886">
        <f>IFERROR(INDEX(リスト!$AE:$AE,MATCH($G1886,リスト!$AD:$AD,0)),"")</f>
        <v>49</v>
      </c>
      <c r="Q1886" t="str">
        <f>IFERROR(INDEX(リスト!$AH:$AH,MATCH($J1886,リスト!$AG:$AG,0)),"")</f>
        <v>JPN</v>
      </c>
      <c r="R1886" s="118" t="str">
        <f>IF($B1886="","",TEXT(RIGHT($E1886,6)*1000+COUNTIF($E$2:$E1886,$E1886),"000000000"))</f>
        <v>020711001</v>
      </c>
    </row>
    <row r="1887" spans="1:18" customFormat="1" x14ac:dyDescent="0.45">
      <c r="A1887" t="s">
        <v>634</v>
      </c>
      <c r="B1887">
        <v>1886</v>
      </c>
      <c r="C1887" t="s">
        <v>1927</v>
      </c>
      <c r="D1887" t="s">
        <v>1928</v>
      </c>
      <c r="E1887">
        <v>20030225</v>
      </c>
      <c r="F1887">
        <v>6</v>
      </c>
      <c r="G1887" t="s">
        <v>4982</v>
      </c>
      <c r="H1887" s="2" t="s">
        <v>614</v>
      </c>
      <c r="I1887" t="s">
        <v>178</v>
      </c>
      <c r="J1887" t="s">
        <v>6497</v>
      </c>
      <c r="L1887">
        <f>IFERROR(INDEX(所属情報!$E:$E,MATCH(男子登録情報!A1887,所属情報!$A:$A,0)),"")</f>
        <v>491016</v>
      </c>
      <c r="M1887" t="str">
        <f t="shared" si="87"/>
        <v>沢井　歩 (6)</v>
      </c>
      <c r="N1887" t="str">
        <f t="shared" si="88"/>
        <v>ｻﾜｲ ｱﾕﾑ</v>
      </c>
      <c r="O1887" t="str">
        <f t="shared" si="89"/>
        <v>SAWAI Ayumu (03)</v>
      </c>
      <c r="P1887">
        <f>IFERROR(INDEX(リスト!$AE:$AE,MATCH($G1887,リスト!$AD:$AD,0)),"")</f>
        <v>26</v>
      </c>
      <c r="Q1887" t="str">
        <f>IFERROR(INDEX(リスト!$AH:$AH,MATCH($J1887,リスト!$AG:$AG,0)),"")</f>
        <v>JPN</v>
      </c>
      <c r="R1887" s="118" t="str">
        <f>IF($B1887="","",TEXT(RIGHT($E1887,6)*1000+COUNTIF($E$2:$E1887,$E1887),"000000000"))</f>
        <v>030225001</v>
      </c>
    </row>
    <row r="1888" spans="1:18" customFormat="1" x14ac:dyDescent="0.45">
      <c r="A1888" t="s">
        <v>634</v>
      </c>
      <c r="B1888">
        <v>1887</v>
      </c>
      <c r="C1888" t="s">
        <v>1929</v>
      </c>
      <c r="D1888" t="s">
        <v>1930</v>
      </c>
      <c r="E1888">
        <v>20031018</v>
      </c>
      <c r="F1888">
        <v>4</v>
      </c>
      <c r="G1888" t="s">
        <v>4975</v>
      </c>
      <c r="H1888" s="2" t="s">
        <v>625</v>
      </c>
      <c r="I1888" t="s">
        <v>488</v>
      </c>
      <c r="J1888" t="s">
        <v>6497</v>
      </c>
      <c r="L1888">
        <f>IFERROR(INDEX(所属情報!$E:$E,MATCH(男子登録情報!A1888,所属情報!$A:$A,0)),"")</f>
        <v>491016</v>
      </c>
      <c r="M1888" t="str">
        <f t="shared" si="87"/>
        <v>金澤　冴治郎 (4)</v>
      </c>
      <c r="N1888" t="str">
        <f t="shared" si="88"/>
        <v>ｶﾅｻﾞﾜ ｺｼﾞﾛｳ</v>
      </c>
      <c r="O1888" t="str">
        <f t="shared" si="89"/>
        <v>KANAZAWA Kojiro (03)</v>
      </c>
      <c r="P1888">
        <f>IFERROR(INDEX(リスト!$AE:$AE,MATCH($G1888,リスト!$AD:$AD,0)),"")</f>
        <v>28</v>
      </c>
      <c r="Q1888" t="str">
        <f>IFERROR(INDEX(リスト!$AH:$AH,MATCH($J1888,リスト!$AG:$AG,0)),"")</f>
        <v>JPN</v>
      </c>
      <c r="R1888" s="118" t="str">
        <f>IF($B1888="","",TEXT(RIGHT($E1888,6)*1000+COUNTIF($E$2:$E1888,$E1888),"000000000"))</f>
        <v>031018001</v>
      </c>
    </row>
    <row r="1889" spans="1:18" customFormat="1" x14ac:dyDescent="0.45">
      <c r="A1889" t="s">
        <v>634</v>
      </c>
      <c r="B1889">
        <v>1888</v>
      </c>
      <c r="C1889" t="s">
        <v>4372</v>
      </c>
      <c r="D1889" t="s">
        <v>4373</v>
      </c>
      <c r="E1889">
        <v>20030604</v>
      </c>
      <c r="F1889">
        <v>4</v>
      </c>
      <c r="G1889" t="s">
        <v>4982</v>
      </c>
      <c r="H1889" s="2" t="s">
        <v>433</v>
      </c>
      <c r="I1889" t="s">
        <v>188</v>
      </c>
      <c r="J1889" t="s">
        <v>6497</v>
      </c>
      <c r="L1889">
        <f>IFERROR(INDEX(所属情報!$E:$E,MATCH(男子登録情報!A1889,所属情報!$A:$A,0)),"")</f>
        <v>491016</v>
      </c>
      <c r="M1889" t="str">
        <f t="shared" si="87"/>
        <v>土井　遥介 (4)</v>
      </c>
      <c r="N1889" t="str">
        <f t="shared" si="88"/>
        <v>ﾄﾞｲ ﾖｳｽｹ</v>
      </c>
      <c r="O1889" t="str">
        <f t="shared" si="89"/>
        <v>DOI Yosuke (03)</v>
      </c>
      <c r="P1889">
        <f>IFERROR(INDEX(リスト!$AE:$AE,MATCH($G1889,リスト!$AD:$AD,0)),"")</f>
        <v>26</v>
      </c>
      <c r="Q1889" t="str">
        <f>IFERROR(INDEX(リスト!$AH:$AH,MATCH($J1889,リスト!$AG:$AG,0)),"")</f>
        <v>JPN</v>
      </c>
      <c r="R1889" s="118" t="str">
        <f>IF($B1889="","",TEXT(RIGHT($E1889,6)*1000+COUNTIF($E$2:$E1889,$E1889),"000000000"))</f>
        <v>030604002</v>
      </c>
    </row>
    <row r="1890" spans="1:18" customFormat="1" x14ac:dyDescent="0.45">
      <c r="A1890" t="s">
        <v>634</v>
      </c>
      <c r="B1890">
        <v>1889</v>
      </c>
      <c r="C1890" t="s">
        <v>4374</v>
      </c>
      <c r="D1890" t="s">
        <v>4375</v>
      </c>
      <c r="E1890">
        <v>20040122</v>
      </c>
      <c r="F1890">
        <v>4</v>
      </c>
      <c r="G1890" t="s">
        <v>4982</v>
      </c>
      <c r="H1890" s="2" t="s">
        <v>82</v>
      </c>
      <c r="I1890" t="s">
        <v>171</v>
      </c>
      <c r="J1890" t="s">
        <v>6497</v>
      </c>
      <c r="L1890">
        <f>IFERROR(INDEX(所属情報!$E:$E,MATCH(男子登録情報!A1890,所属情報!$A:$A,0)),"")</f>
        <v>491016</v>
      </c>
      <c r="M1890" t="str">
        <f t="shared" si="87"/>
        <v>西尾　優冬 (4)</v>
      </c>
      <c r="N1890" t="str">
        <f t="shared" si="88"/>
        <v>ﾆｼｵ ﾕｳﾄ</v>
      </c>
      <c r="O1890" t="str">
        <f t="shared" si="89"/>
        <v>NISHIO Yuto (04)</v>
      </c>
      <c r="P1890">
        <f>IFERROR(INDEX(リスト!$AE:$AE,MATCH($G1890,リスト!$AD:$AD,0)),"")</f>
        <v>26</v>
      </c>
      <c r="Q1890" t="str">
        <f>IFERROR(INDEX(リスト!$AH:$AH,MATCH($J1890,リスト!$AG:$AG,0)),"")</f>
        <v>JPN</v>
      </c>
      <c r="R1890" s="118" t="str">
        <f>IF($B1890="","",TEXT(RIGHT($E1890,6)*1000+COUNTIF($E$2:$E1890,$E1890),"000000000"))</f>
        <v>040122001</v>
      </c>
    </row>
    <row r="1891" spans="1:18" customFormat="1" x14ac:dyDescent="0.45">
      <c r="A1891" t="s">
        <v>634</v>
      </c>
      <c r="B1891">
        <v>1890</v>
      </c>
      <c r="C1891" t="s">
        <v>6207</v>
      </c>
      <c r="D1891" t="s">
        <v>6208</v>
      </c>
      <c r="E1891">
        <v>20040412</v>
      </c>
      <c r="F1891">
        <v>3</v>
      </c>
      <c r="G1891" t="s">
        <v>4982</v>
      </c>
      <c r="H1891" s="2" t="s">
        <v>6977</v>
      </c>
      <c r="I1891" t="s">
        <v>7268</v>
      </c>
      <c r="J1891" t="s">
        <v>6497</v>
      </c>
      <c r="L1891">
        <f>IFERROR(INDEX(所属情報!$E:$E,MATCH(男子登録情報!A1891,所属情報!$A:$A,0)),"")</f>
        <v>491016</v>
      </c>
      <c r="M1891" t="str">
        <f t="shared" si="87"/>
        <v>荒川　瑛二郎 (3)</v>
      </c>
      <c r="N1891" t="str">
        <f t="shared" si="88"/>
        <v>ｱﾗｶﾜ ｴｲｼﾞﾛｳ</v>
      </c>
      <c r="O1891" t="str">
        <f t="shared" si="89"/>
        <v>ARAKAWA Eijiro (04)</v>
      </c>
      <c r="P1891">
        <f>IFERROR(INDEX(リスト!$AE:$AE,MATCH($G1891,リスト!$AD:$AD,0)),"")</f>
        <v>26</v>
      </c>
      <c r="Q1891" t="str">
        <f>IFERROR(INDEX(リスト!$AH:$AH,MATCH($J1891,リスト!$AG:$AG,0)),"")</f>
        <v>JPN</v>
      </c>
      <c r="R1891" s="118" t="str">
        <f>IF($B1891="","",TEXT(RIGHT($E1891,6)*1000+COUNTIF($E$2:$E1891,$E1891),"000000000"))</f>
        <v>040412005</v>
      </c>
    </row>
    <row r="1892" spans="1:18" customFormat="1" x14ac:dyDescent="0.45">
      <c r="A1892" t="s">
        <v>634</v>
      </c>
      <c r="B1892">
        <v>1891</v>
      </c>
      <c r="C1892" t="s">
        <v>6209</v>
      </c>
      <c r="D1892" t="s">
        <v>6210</v>
      </c>
      <c r="E1892">
        <v>20040430</v>
      </c>
      <c r="F1892">
        <v>3</v>
      </c>
      <c r="G1892" t="s">
        <v>4982</v>
      </c>
      <c r="H1892" s="2" t="s">
        <v>596</v>
      </c>
      <c r="I1892" t="s">
        <v>225</v>
      </c>
      <c r="J1892" t="s">
        <v>6497</v>
      </c>
      <c r="L1892">
        <f>IFERROR(INDEX(所属情報!$E:$E,MATCH(男子登録情報!A1892,所属情報!$A:$A,0)),"")</f>
        <v>491016</v>
      </c>
      <c r="M1892" t="str">
        <f t="shared" si="87"/>
        <v>西野　祐司 (3)</v>
      </c>
      <c r="N1892" t="str">
        <f t="shared" si="88"/>
        <v>ﾆｼﾉ ﾕｳｼﾞ</v>
      </c>
      <c r="O1892" t="str">
        <f t="shared" si="89"/>
        <v>NISHINO Yuji (04)</v>
      </c>
      <c r="P1892">
        <f>IFERROR(INDEX(リスト!$AE:$AE,MATCH($G1892,リスト!$AD:$AD,0)),"")</f>
        <v>26</v>
      </c>
      <c r="Q1892" t="str">
        <f>IFERROR(INDEX(リスト!$AH:$AH,MATCH($J1892,リスト!$AG:$AG,0)),"")</f>
        <v>JPN</v>
      </c>
      <c r="R1892" s="118" t="str">
        <f>IF($B1892="","",TEXT(RIGHT($E1892,6)*1000+COUNTIF($E$2:$E1892,$E1892),"000000000"))</f>
        <v>040430004</v>
      </c>
    </row>
    <row r="1893" spans="1:18" customFormat="1" x14ac:dyDescent="0.45">
      <c r="A1893" t="s">
        <v>657</v>
      </c>
      <c r="B1893">
        <v>1892</v>
      </c>
      <c r="C1893" t="s">
        <v>2794</v>
      </c>
      <c r="D1893" t="s">
        <v>2080</v>
      </c>
      <c r="E1893">
        <v>20040620</v>
      </c>
      <c r="F1893">
        <v>4</v>
      </c>
      <c r="G1893" t="s">
        <v>4984</v>
      </c>
      <c r="H1893" s="2" t="s">
        <v>220</v>
      </c>
      <c r="I1893" t="s">
        <v>302</v>
      </c>
      <c r="J1893" t="s">
        <v>6497</v>
      </c>
      <c r="L1893">
        <f>IFERROR(INDEX(所属情報!$E:$E,MATCH(男子登録情報!A1893,所属情報!$A:$A,0)),"")</f>
        <v>492194</v>
      </c>
      <c r="M1893" t="str">
        <f t="shared" si="87"/>
        <v>山本　幹太 (4)</v>
      </c>
      <c r="N1893" t="str">
        <f t="shared" si="88"/>
        <v>ﾔﾏﾓﾄ ｶﾝﾀ</v>
      </c>
      <c r="O1893" t="str">
        <f t="shared" si="89"/>
        <v>YAMAMOTO Kanta (04)</v>
      </c>
      <c r="P1893">
        <f>IFERROR(INDEX(リスト!$AE:$AE,MATCH($G1893,リスト!$AD:$AD,0)),"")</f>
        <v>49</v>
      </c>
      <c r="Q1893" t="str">
        <f>IFERROR(INDEX(リスト!$AH:$AH,MATCH($J1893,リスト!$AG:$AG,0)),"")</f>
        <v>JPN</v>
      </c>
      <c r="R1893" s="118" t="str">
        <f>IF($B1893="","",TEXT(RIGHT($E1893,6)*1000+COUNTIF($E$2:$E1893,$E1893),"000000000"))</f>
        <v>040620001</v>
      </c>
    </row>
    <row r="1894" spans="1:18" customFormat="1" x14ac:dyDescent="0.45">
      <c r="A1894" t="s">
        <v>657</v>
      </c>
      <c r="B1894">
        <v>1893</v>
      </c>
      <c r="C1894" t="s">
        <v>2795</v>
      </c>
      <c r="D1894" t="s">
        <v>2796</v>
      </c>
      <c r="E1894">
        <v>20040426</v>
      </c>
      <c r="F1894">
        <v>4</v>
      </c>
      <c r="G1894" t="s">
        <v>4984</v>
      </c>
      <c r="H1894" s="2" t="s">
        <v>155</v>
      </c>
      <c r="I1894" t="s">
        <v>171</v>
      </c>
      <c r="J1894" t="s">
        <v>6497</v>
      </c>
      <c r="L1894">
        <f>IFERROR(INDEX(所属情報!$E:$E,MATCH(男子登録情報!A1894,所属情報!$A:$A,0)),"")</f>
        <v>492194</v>
      </c>
      <c r="M1894" t="str">
        <f t="shared" si="87"/>
        <v>福田　悠翔 (4)</v>
      </c>
      <c r="N1894" t="str">
        <f t="shared" si="88"/>
        <v>ﾌｸﾀﾞ ﾕｳﾄ</v>
      </c>
      <c r="O1894" t="str">
        <f t="shared" si="89"/>
        <v>FUKUDA Yuto (04)</v>
      </c>
      <c r="P1894">
        <f>IFERROR(INDEX(リスト!$AE:$AE,MATCH($G1894,リスト!$AD:$AD,0)),"")</f>
        <v>49</v>
      </c>
      <c r="Q1894" t="str">
        <f>IFERROR(INDEX(リスト!$AH:$AH,MATCH($J1894,リスト!$AG:$AG,0)),"")</f>
        <v>JPN</v>
      </c>
      <c r="R1894" s="118" t="str">
        <f>IF($B1894="","",TEXT(RIGHT($E1894,6)*1000+COUNTIF($E$2:$E1894,$E1894),"000000000"))</f>
        <v>040426004</v>
      </c>
    </row>
    <row r="1895" spans="1:18" customFormat="1" x14ac:dyDescent="0.45">
      <c r="A1895" t="s">
        <v>657</v>
      </c>
      <c r="B1895">
        <v>1894</v>
      </c>
      <c r="C1895" t="s">
        <v>2797</v>
      </c>
      <c r="D1895" t="s">
        <v>2798</v>
      </c>
      <c r="E1895">
        <v>20040818</v>
      </c>
      <c r="F1895">
        <v>4</v>
      </c>
      <c r="G1895" t="s">
        <v>4984</v>
      </c>
      <c r="H1895" s="2" t="s">
        <v>134</v>
      </c>
      <c r="I1895" t="s">
        <v>2876</v>
      </c>
      <c r="J1895" t="s">
        <v>6497</v>
      </c>
      <c r="L1895">
        <f>IFERROR(INDEX(所属情報!$E:$E,MATCH(男子登録情報!A1895,所属情報!$A:$A,0)),"")</f>
        <v>492194</v>
      </c>
      <c r="M1895" t="str">
        <f t="shared" si="87"/>
        <v>中尾　帆孝 (4)</v>
      </c>
      <c r="N1895" t="str">
        <f t="shared" si="88"/>
        <v>ﾅｶｵ ﾎﾀﾞｶ</v>
      </c>
      <c r="O1895" t="str">
        <f t="shared" si="89"/>
        <v>NAKAO Hodaka (04)</v>
      </c>
      <c r="P1895">
        <f>IFERROR(INDEX(リスト!$AE:$AE,MATCH($G1895,リスト!$AD:$AD,0)),"")</f>
        <v>49</v>
      </c>
      <c r="Q1895" t="str">
        <f>IFERROR(INDEX(リスト!$AH:$AH,MATCH($J1895,リスト!$AG:$AG,0)),"")</f>
        <v>JPN</v>
      </c>
      <c r="R1895" s="118" t="str">
        <f>IF($B1895="","",TEXT(RIGHT($E1895,6)*1000+COUNTIF($E$2:$E1895,$E1895),"000000000"))</f>
        <v>040818004</v>
      </c>
    </row>
    <row r="1896" spans="1:18" customFormat="1" x14ac:dyDescent="0.45">
      <c r="A1896" t="s">
        <v>657</v>
      </c>
      <c r="B1896">
        <v>1895</v>
      </c>
      <c r="C1896" t="s">
        <v>2799</v>
      </c>
      <c r="D1896" t="s">
        <v>2800</v>
      </c>
      <c r="E1896">
        <v>20040612</v>
      </c>
      <c r="F1896">
        <v>4</v>
      </c>
      <c r="G1896" t="s">
        <v>4984</v>
      </c>
      <c r="H1896" s="2" t="s">
        <v>3090</v>
      </c>
      <c r="I1896" t="s">
        <v>62</v>
      </c>
      <c r="J1896" t="s">
        <v>6497</v>
      </c>
      <c r="L1896">
        <f>IFERROR(INDEX(所属情報!$E:$E,MATCH(男子登録情報!A1896,所属情報!$A:$A,0)),"")</f>
        <v>492194</v>
      </c>
      <c r="M1896" t="str">
        <f t="shared" si="87"/>
        <v>多井　翔 (4)</v>
      </c>
      <c r="N1896" t="str">
        <f t="shared" si="88"/>
        <v>ﾀｲ ｼｮｳ</v>
      </c>
      <c r="O1896" t="str">
        <f t="shared" si="89"/>
        <v>TAI Sho (04)</v>
      </c>
      <c r="P1896">
        <f>IFERROR(INDEX(リスト!$AE:$AE,MATCH($G1896,リスト!$AD:$AD,0)),"")</f>
        <v>49</v>
      </c>
      <c r="Q1896" t="str">
        <f>IFERROR(INDEX(リスト!$AH:$AH,MATCH($J1896,リスト!$AG:$AG,0)),"")</f>
        <v>JPN</v>
      </c>
      <c r="R1896" s="118" t="str">
        <f>IF($B1896="","",TEXT(RIGHT($E1896,6)*1000+COUNTIF($E$2:$E1896,$E1896),"000000000"))</f>
        <v>040612003</v>
      </c>
    </row>
    <row r="1897" spans="1:18" customFormat="1" x14ac:dyDescent="0.45">
      <c r="A1897" t="s">
        <v>657</v>
      </c>
      <c r="B1897">
        <v>1896</v>
      </c>
      <c r="C1897" t="s">
        <v>2801</v>
      </c>
      <c r="D1897" t="s">
        <v>2802</v>
      </c>
      <c r="E1897">
        <v>20040506</v>
      </c>
      <c r="F1897">
        <v>4</v>
      </c>
      <c r="G1897" t="s">
        <v>5031</v>
      </c>
      <c r="H1897" s="2" t="s">
        <v>159</v>
      </c>
      <c r="I1897" t="s">
        <v>255</v>
      </c>
      <c r="J1897" t="s">
        <v>6497</v>
      </c>
      <c r="L1897">
        <f>IFERROR(INDEX(所属情報!$E:$E,MATCH(男子登録情報!A1897,所属情報!$A:$A,0)),"")</f>
        <v>492194</v>
      </c>
      <c r="M1897" t="str">
        <f t="shared" si="87"/>
        <v>山下　堅大 (4)</v>
      </c>
      <c r="N1897" t="str">
        <f t="shared" si="88"/>
        <v>ﾔﾏｼﾀ ｹﾝﾄ</v>
      </c>
      <c r="O1897" t="str">
        <f t="shared" si="89"/>
        <v>YAMASHITA Kento (04)</v>
      </c>
      <c r="P1897">
        <f>IFERROR(INDEX(リスト!$AE:$AE,MATCH($G1897,リスト!$AD:$AD,0)),"")</f>
        <v>37</v>
      </c>
      <c r="Q1897" t="str">
        <f>IFERROR(INDEX(リスト!$AH:$AH,MATCH($J1897,リスト!$AG:$AG,0)),"")</f>
        <v>JPN</v>
      </c>
      <c r="R1897" s="118" t="str">
        <f>IF($B1897="","",TEXT(RIGHT($E1897,6)*1000+COUNTIF($E$2:$E1897,$E1897),"000000000"))</f>
        <v>040506004</v>
      </c>
    </row>
    <row r="1898" spans="1:18" customFormat="1" x14ac:dyDescent="0.45">
      <c r="A1898" t="s">
        <v>657</v>
      </c>
      <c r="B1898">
        <v>1897</v>
      </c>
      <c r="C1898" t="s">
        <v>6211</v>
      </c>
      <c r="D1898" t="s">
        <v>2803</v>
      </c>
      <c r="E1898">
        <v>20040220</v>
      </c>
      <c r="F1898">
        <v>4</v>
      </c>
      <c r="G1898" t="s">
        <v>4984</v>
      </c>
      <c r="H1898" s="2" t="s">
        <v>166</v>
      </c>
      <c r="I1898" t="s">
        <v>32</v>
      </c>
      <c r="J1898" t="s">
        <v>6497</v>
      </c>
      <c r="L1898">
        <f>IFERROR(INDEX(所属情報!$E:$E,MATCH(男子登録情報!A1898,所属情報!$A:$A,0)),"")</f>
        <v>492194</v>
      </c>
      <c r="M1898" t="str">
        <f t="shared" si="87"/>
        <v>中川　裕矢 (4)</v>
      </c>
      <c r="N1898" t="str">
        <f t="shared" si="88"/>
        <v>ﾅｶｶﾞﾜ ﾕｳﾔ</v>
      </c>
      <c r="O1898" t="str">
        <f t="shared" si="89"/>
        <v>NAKAGAWA Yuya (04)</v>
      </c>
      <c r="P1898">
        <f>IFERROR(INDEX(リスト!$AE:$AE,MATCH($G1898,リスト!$AD:$AD,0)),"")</f>
        <v>49</v>
      </c>
      <c r="Q1898" t="str">
        <f>IFERROR(INDEX(リスト!$AH:$AH,MATCH($J1898,リスト!$AG:$AG,0)),"")</f>
        <v>JPN</v>
      </c>
      <c r="R1898" s="118" t="str">
        <f>IF($B1898="","",TEXT(RIGHT($E1898,6)*1000+COUNTIF($E$2:$E1898,$E1898),"000000000"))</f>
        <v>040220001</v>
      </c>
    </row>
    <row r="1899" spans="1:18" customFormat="1" x14ac:dyDescent="0.45">
      <c r="A1899" t="s">
        <v>657</v>
      </c>
      <c r="B1899">
        <v>1898</v>
      </c>
      <c r="C1899" t="s">
        <v>2804</v>
      </c>
      <c r="D1899" t="s">
        <v>2805</v>
      </c>
      <c r="E1899">
        <v>20040810</v>
      </c>
      <c r="F1899">
        <v>4</v>
      </c>
      <c r="G1899" t="s">
        <v>4984</v>
      </c>
      <c r="H1899" s="2" t="s">
        <v>3091</v>
      </c>
      <c r="I1899" t="s">
        <v>99</v>
      </c>
      <c r="J1899" t="s">
        <v>6497</v>
      </c>
      <c r="L1899">
        <f>IFERROR(INDEX(所属情報!$E:$E,MATCH(男子登録情報!A1899,所属情報!$A:$A,0)),"")</f>
        <v>492194</v>
      </c>
      <c r="M1899" t="str">
        <f t="shared" si="87"/>
        <v>岩戸　康平 (4)</v>
      </c>
      <c r="N1899" t="str">
        <f t="shared" si="88"/>
        <v>ｲﾜﾄ ｺｳﾍｲ</v>
      </c>
      <c r="O1899" t="str">
        <f t="shared" si="89"/>
        <v>IWATO Kohei (04)</v>
      </c>
      <c r="P1899">
        <f>IFERROR(INDEX(リスト!$AE:$AE,MATCH($G1899,リスト!$AD:$AD,0)),"")</f>
        <v>49</v>
      </c>
      <c r="Q1899" t="str">
        <f>IFERROR(INDEX(リスト!$AH:$AH,MATCH($J1899,リスト!$AG:$AG,0)),"")</f>
        <v>JPN</v>
      </c>
      <c r="R1899" s="118" t="str">
        <f>IF($B1899="","",TEXT(RIGHT($E1899,6)*1000+COUNTIF($E$2:$E1899,$E1899),"000000000"))</f>
        <v>040810002</v>
      </c>
    </row>
    <row r="1900" spans="1:18" customFormat="1" x14ac:dyDescent="0.45">
      <c r="A1900" t="s">
        <v>657</v>
      </c>
      <c r="B1900">
        <v>1899</v>
      </c>
      <c r="C1900" t="s">
        <v>2806</v>
      </c>
      <c r="D1900" t="s">
        <v>2807</v>
      </c>
      <c r="E1900">
        <v>20050331</v>
      </c>
      <c r="F1900">
        <v>4</v>
      </c>
      <c r="G1900" t="s">
        <v>4984</v>
      </c>
      <c r="H1900" s="2" t="s">
        <v>305</v>
      </c>
      <c r="I1900" t="s">
        <v>356</v>
      </c>
      <c r="J1900" t="s">
        <v>6497</v>
      </c>
      <c r="L1900">
        <f>IFERROR(INDEX(所属情報!$E:$E,MATCH(男子登録情報!A1900,所属情報!$A:$A,0)),"")</f>
        <v>492194</v>
      </c>
      <c r="M1900" t="str">
        <f t="shared" si="87"/>
        <v>毛利　拓真 (4)</v>
      </c>
      <c r="N1900" t="str">
        <f t="shared" si="88"/>
        <v>ﾓｳﾘ ﾀｸﾏ</v>
      </c>
      <c r="O1900" t="str">
        <f t="shared" si="89"/>
        <v>MORI Takuma (05)</v>
      </c>
      <c r="P1900">
        <f>IFERROR(INDEX(リスト!$AE:$AE,MATCH($G1900,リスト!$AD:$AD,0)),"")</f>
        <v>49</v>
      </c>
      <c r="Q1900" t="str">
        <f>IFERROR(INDEX(リスト!$AH:$AH,MATCH($J1900,リスト!$AG:$AG,0)),"")</f>
        <v>JPN</v>
      </c>
      <c r="R1900" s="118" t="str">
        <f>IF($B1900="","",TEXT(RIGHT($E1900,6)*1000+COUNTIF($E$2:$E1900,$E1900),"000000000"))</f>
        <v>050331001</v>
      </c>
    </row>
    <row r="1901" spans="1:18" customFormat="1" x14ac:dyDescent="0.45">
      <c r="A1901" t="s">
        <v>657</v>
      </c>
      <c r="B1901">
        <v>1900</v>
      </c>
      <c r="C1901" t="s">
        <v>4496</v>
      </c>
      <c r="D1901" t="s">
        <v>4497</v>
      </c>
      <c r="E1901">
        <v>20050927</v>
      </c>
      <c r="F1901">
        <v>3</v>
      </c>
      <c r="G1901" t="s">
        <v>4984</v>
      </c>
      <c r="H1901" s="2" t="s">
        <v>4934</v>
      </c>
      <c r="I1901" t="s">
        <v>42</v>
      </c>
      <c r="J1901" t="s">
        <v>6497</v>
      </c>
      <c r="L1901">
        <f>IFERROR(INDEX(所属情報!$E:$E,MATCH(男子登録情報!A1901,所属情報!$A:$A,0)),"")</f>
        <v>492194</v>
      </c>
      <c r="M1901" t="str">
        <f t="shared" si="87"/>
        <v>榎原　拓海 (3)</v>
      </c>
      <c r="N1901" t="str">
        <f t="shared" si="88"/>
        <v>ｴﾊﾞﾗ ﾀｸﾐ</v>
      </c>
      <c r="O1901" t="str">
        <f t="shared" si="89"/>
        <v>EBARA Takumi (05)</v>
      </c>
      <c r="P1901">
        <f>IFERROR(INDEX(リスト!$AE:$AE,MATCH($G1901,リスト!$AD:$AD,0)),"")</f>
        <v>49</v>
      </c>
      <c r="Q1901" t="str">
        <f>IFERROR(INDEX(リスト!$AH:$AH,MATCH($J1901,リスト!$AG:$AG,0)),"")</f>
        <v>JPN</v>
      </c>
      <c r="R1901" s="118" t="str">
        <f>IF($B1901="","",TEXT(RIGHT($E1901,6)*1000+COUNTIF($E$2:$E1901,$E1901),"000000000"))</f>
        <v>050927002</v>
      </c>
    </row>
    <row r="1902" spans="1:18" customFormat="1" x14ac:dyDescent="0.45">
      <c r="A1902" t="s">
        <v>657</v>
      </c>
      <c r="B1902">
        <v>1901</v>
      </c>
      <c r="C1902" t="s">
        <v>4498</v>
      </c>
      <c r="D1902" t="s">
        <v>4499</v>
      </c>
      <c r="E1902">
        <v>20051002</v>
      </c>
      <c r="F1902">
        <v>3</v>
      </c>
      <c r="G1902" t="s">
        <v>4984</v>
      </c>
      <c r="H1902" s="2" t="s">
        <v>186</v>
      </c>
      <c r="I1902" t="s">
        <v>4935</v>
      </c>
      <c r="J1902" t="s">
        <v>6497</v>
      </c>
      <c r="L1902">
        <f>IFERROR(INDEX(所属情報!$E:$E,MATCH(男子登録情報!A1902,所属情報!$A:$A,0)),"")</f>
        <v>492194</v>
      </c>
      <c r="M1902" t="str">
        <f t="shared" si="87"/>
        <v>大石　壮紀 (3)</v>
      </c>
      <c r="N1902" t="str">
        <f t="shared" si="88"/>
        <v>ｵｵｲｼ ｿｳｷ</v>
      </c>
      <c r="O1902" t="str">
        <f t="shared" si="89"/>
        <v>OISHI Soki (05)</v>
      </c>
      <c r="P1902">
        <f>IFERROR(INDEX(リスト!$AE:$AE,MATCH($G1902,リスト!$AD:$AD,0)),"")</f>
        <v>49</v>
      </c>
      <c r="Q1902" t="str">
        <f>IFERROR(INDEX(リスト!$AH:$AH,MATCH($J1902,リスト!$AG:$AG,0)),"")</f>
        <v>JPN</v>
      </c>
      <c r="R1902" s="118" t="str">
        <f>IF($B1902="","",TEXT(RIGHT($E1902,6)*1000+COUNTIF($E$2:$E1902,$E1902),"000000000"))</f>
        <v>051002001</v>
      </c>
    </row>
    <row r="1903" spans="1:18" customFormat="1" x14ac:dyDescent="0.45">
      <c r="A1903" t="s">
        <v>657</v>
      </c>
      <c r="B1903">
        <v>1902</v>
      </c>
      <c r="C1903" t="s">
        <v>4500</v>
      </c>
      <c r="D1903" t="s">
        <v>4501</v>
      </c>
      <c r="E1903">
        <v>20051227</v>
      </c>
      <c r="F1903">
        <v>3</v>
      </c>
      <c r="G1903" t="s">
        <v>4984</v>
      </c>
      <c r="H1903" s="2" t="s">
        <v>4936</v>
      </c>
      <c r="I1903" t="s">
        <v>565</v>
      </c>
      <c r="J1903" t="s">
        <v>6497</v>
      </c>
      <c r="L1903">
        <f>IFERROR(INDEX(所属情報!$E:$E,MATCH(男子登録情報!A1903,所属情報!$A:$A,0)),"")</f>
        <v>492194</v>
      </c>
      <c r="M1903" t="str">
        <f t="shared" si="87"/>
        <v>大道　真史 (3)</v>
      </c>
      <c r="N1903" t="str">
        <f t="shared" si="88"/>
        <v>ｵｵﾐﾁ ﾏｻｼ</v>
      </c>
      <c r="O1903" t="str">
        <f t="shared" si="89"/>
        <v>OMICHI Masashi (05)</v>
      </c>
      <c r="P1903">
        <f>IFERROR(INDEX(リスト!$AE:$AE,MATCH($G1903,リスト!$AD:$AD,0)),"")</f>
        <v>49</v>
      </c>
      <c r="Q1903" t="str">
        <f>IFERROR(INDEX(リスト!$AH:$AH,MATCH($J1903,リスト!$AG:$AG,0)),"")</f>
        <v>JPN</v>
      </c>
      <c r="R1903" s="118" t="str">
        <f>IF($B1903="","",TEXT(RIGHT($E1903,6)*1000+COUNTIF($E$2:$E1903,$E1903),"000000000"))</f>
        <v>051227002</v>
      </c>
    </row>
    <row r="1904" spans="1:18" customFormat="1" x14ac:dyDescent="0.45">
      <c r="A1904" t="s">
        <v>657</v>
      </c>
      <c r="B1904">
        <v>1903</v>
      </c>
      <c r="C1904" t="s">
        <v>4502</v>
      </c>
      <c r="D1904" t="s">
        <v>545</v>
      </c>
      <c r="E1904">
        <v>20050922</v>
      </c>
      <c r="F1904">
        <v>3</v>
      </c>
      <c r="G1904" t="s">
        <v>4984</v>
      </c>
      <c r="H1904" s="2" t="s">
        <v>113</v>
      </c>
      <c r="I1904" t="s">
        <v>222</v>
      </c>
      <c r="J1904" t="s">
        <v>6497</v>
      </c>
      <c r="L1904">
        <f>IFERROR(INDEX(所属情報!$E:$E,MATCH(男子登録情報!A1904,所属情報!$A:$A,0)),"")</f>
        <v>492194</v>
      </c>
      <c r="M1904" t="str">
        <f t="shared" si="87"/>
        <v>小島　翔太 (3)</v>
      </c>
      <c r="N1904" t="str">
        <f t="shared" si="88"/>
        <v>ｺｼﾞﾏ ｼｮｳﾀ</v>
      </c>
      <c r="O1904" t="str">
        <f t="shared" si="89"/>
        <v>KOJIMA Shota (05)</v>
      </c>
      <c r="P1904">
        <f>IFERROR(INDEX(リスト!$AE:$AE,MATCH($G1904,リスト!$AD:$AD,0)),"")</f>
        <v>49</v>
      </c>
      <c r="Q1904" t="str">
        <f>IFERROR(INDEX(リスト!$AH:$AH,MATCH($J1904,リスト!$AG:$AG,0)),"")</f>
        <v>JPN</v>
      </c>
      <c r="R1904" s="118" t="str">
        <f>IF($B1904="","",TEXT(RIGHT($E1904,6)*1000+COUNTIF($E$2:$E1904,$E1904),"000000000"))</f>
        <v>050922002</v>
      </c>
    </row>
    <row r="1905" spans="1:18" customFormat="1" x14ac:dyDescent="0.45">
      <c r="A1905" t="s">
        <v>657</v>
      </c>
      <c r="B1905">
        <v>1904</v>
      </c>
      <c r="C1905" t="s">
        <v>4503</v>
      </c>
      <c r="D1905" t="s">
        <v>4504</v>
      </c>
      <c r="E1905">
        <v>20050605</v>
      </c>
      <c r="F1905">
        <v>3</v>
      </c>
      <c r="G1905" t="s">
        <v>4984</v>
      </c>
      <c r="H1905" s="2" t="s">
        <v>785</v>
      </c>
      <c r="I1905" t="s">
        <v>238</v>
      </c>
      <c r="J1905" t="s">
        <v>6497</v>
      </c>
      <c r="L1905">
        <f>IFERROR(INDEX(所属情報!$E:$E,MATCH(男子登録情報!A1905,所属情報!$A:$A,0)),"")</f>
        <v>492194</v>
      </c>
      <c r="M1905" t="str">
        <f t="shared" si="87"/>
        <v>西　瑞稀 (3)</v>
      </c>
      <c r="N1905" t="str">
        <f t="shared" si="88"/>
        <v>ﾆｼ ﾐｽﾞｷ</v>
      </c>
      <c r="O1905" t="str">
        <f t="shared" si="89"/>
        <v>NISHI Mizuki (05)</v>
      </c>
      <c r="P1905">
        <f>IFERROR(INDEX(リスト!$AE:$AE,MATCH($G1905,リスト!$AD:$AD,0)),"")</f>
        <v>49</v>
      </c>
      <c r="Q1905" t="str">
        <f>IFERROR(INDEX(リスト!$AH:$AH,MATCH($J1905,リスト!$AG:$AG,0)),"")</f>
        <v>JPN</v>
      </c>
      <c r="R1905" s="118" t="str">
        <f>IF($B1905="","",TEXT(RIGHT($E1905,6)*1000+COUNTIF($E$2:$E1905,$E1905),"000000000"))</f>
        <v>050605003</v>
      </c>
    </row>
    <row r="1906" spans="1:18" customFormat="1" x14ac:dyDescent="0.45">
      <c r="A1906" t="s">
        <v>657</v>
      </c>
      <c r="B1906">
        <v>1905</v>
      </c>
      <c r="C1906" t="s">
        <v>4505</v>
      </c>
      <c r="D1906" t="s">
        <v>4506</v>
      </c>
      <c r="E1906">
        <v>20040427</v>
      </c>
      <c r="F1906">
        <v>4</v>
      </c>
      <c r="G1906" t="s">
        <v>4984</v>
      </c>
      <c r="H1906" s="2" t="s">
        <v>2928</v>
      </c>
      <c r="I1906" t="s">
        <v>4589</v>
      </c>
      <c r="J1906" t="s">
        <v>6497</v>
      </c>
      <c r="L1906">
        <f>IFERROR(INDEX(所属情報!$E:$E,MATCH(男子登録情報!A1906,所属情報!$A:$A,0)),"")</f>
        <v>492194</v>
      </c>
      <c r="M1906" t="str">
        <f t="shared" si="87"/>
        <v>角田　大心 (4)</v>
      </c>
      <c r="N1906" t="str">
        <f t="shared" si="88"/>
        <v>ｽﾐﾀﾞ ﾀｲｼﾝ</v>
      </c>
      <c r="O1906" t="str">
        <f t="shared" si="89"/>
        <v>SUMIDA Taishin (04)</v>
      </c>
      <c r="P1906">
        <f>IFERROR(INDEX(リスト!$AE:$AE,MATCH($G1906,リスト!$AD:$AD,0)),"")</f>
        <v>49</v>
      </c>
      <c r="Q1906" t="str">
        <f>IFERROR(INDEX(リスト!$AH:$AH,MATCH($J1906,リスト!$AG:$AG,0)),"")</f>
        <v>JPN</v>
      </c>
      <c r="R1906" s="118" t="str">
        <f>IF($B1906="","",TEXT(RIGHT($E1906,6)*1000+COUNTIF($E$2:$E1906,$E1906),"000000000"))</f>
        <v>040427002</v>
      </c>
    </row>
    <row r="1907" spans="1:18" customFormat="1" x14ac:dyDescent="0.45">
      <c r="A1907" t="s">
        <v>657</v>
      </c>
      <c r="B1907">
        <v>1906</v>
      </c>
      <c r="C1907" t="s">
        <v>6212</v>
      </c>
      <c r="D1907" t="s">
        <v>6213</v>
      </c>
      <c r="E1907">
        <v>20060628</v>
      </c>
      <c r="F1907">
        <v>2</v>
      </c>
      <c r="G1907" t="s">
        <v>4984</v>
      </c>
      <c r="H1907" s="2" t="s">
        <v>58</v>
      </c>
      <c r="I1907" t="s">
        <v>178</v>
      </c>
      <c r="J1907" t="s">
        <v>6497</v>
      </c>
      <c r="L1907">
        <f>IFERROR(INDEX(所属情報!$E:$E,MATCH(男子登録情報!A1907,所属情報!$A:$A,0)),"")</f>
        <v>492194</v>
      </c>
      <c r="M1907" t="str">
        <f t="shared" si="87"/>
        <v>加藤　一歩 (2)</v>
      </c>
      <c r="N1907" t="str">
        <f t="shared" si="88"/>
        <v>ｶﾄｳ ｱﾕﾑ</v>
      </c>
      <c r="O1907" t="str">
        <f t="shared" si="89"/>
        <v>KATO Ayumu (06)</v>
      </c>
      <c r="P1907">
        <f>IFERROR(INDEX(リスト!$AE:$AE,MATCH($G1907,リスト!$AD:$AD,0)),"")</f>
        <v>49</v>
      </c>
      <c r="Q1907" t="str">
        <f>IFERROR(INDEX(リスト!$AH:$AH,MATCH($J1907,リスト!$AG:$AG,0)),"")</f>
        <v>JPN</v>
      </c>
      <c r="R1907" s="118" t="str">
        <f>IF($B1907="","",TEXT(RIGHT($E1907,6)*1000+COUNTIF($E$2:$E1907,$E1907),"000000000"))</f>
        <v>060628002</v>
      </c>
    </row>
    <row r="1908" spans="1:18" customFormat="1" x14ac:dyDescent="0.45">
      <c r="A1908" t="s">
        <v>657</v>
      </c>
      <c r="B1908">
        <v>1907</v>
      </c>
      <c r="C1908" t="s">
        <v>6214</v>
      </c>
      <c r="D1908" t="s">
        <v>6215</v>
      </c>
      <c r="E1908">
        <v>20060827</v>
      </c>
      <c r="F1908">
        <v>2</v>
      </c>
      <c r="G1908" t="s">
        <v>4984</v>
      </c>
      <c r="H1908" s="2" t="s">
        <v>7269</v>
      </c>
      <c r="I1908" t="s">
        <v>95</v>
      </c>
      <c r="J1908" t="s">
        <v>6497</v>
      </c>
      <c r="L1908">
        <f>IFERROR(INDEX(所属情報!$E:$E,MATCH(男子登録情報!A1908,所属情報!$A:$A,0)),"")</f>
        <v>492194</v>
      </c>
      <c r="M1908" t="str">
        <f t="shared" si="87"/>
        <v>德重　孝介 (2)</v>
      </c>
      <c r="N1908" t="str">
        <f t="shared" si="88"/>
        <v>ﾄｸｼｹﾞ ｺｳｽｹ</v>
      </c>
      <c r="O1908" t="str">
        <f t="shared" si="89"/>
        <v>TOKUSHIGE Kosuke (06)</v>
      </c>
      <c r="P1908">
        <f>IFERROR(INDEX(リスト!$AE:$AE,MATCH($G1908,リスト!$AD:$AD,0)),"")</f>
        <v>49</v>
      </c>
      <c r="Q1908" t="str">
        <f>IFERROR(INDEX(リスト!$AH:$AH,MATCH($J1908,リスト!$AG:$AG,0)),"")</f>
        <v>JPN</v>
      </c>
      <c r="R1908" s="118" t="str">
        <f>IF($B1908="","",TEXT(RIGHT($E1908,6)*1000+COUNTIF($E$2:$E1908,$E1908),"000000000"))</f>
        <v>060827002</v>
      </c>
    </row>
    <row r="1909" spans="1:18" customFormat="1" x14ac:dyDescent="0.45">
      <c r="A1909" t="s">
        <v>657</v>
      </c>
      <c r="B1909">
        <v>1908</v>
      </c>
      <c r="C1909" t="s">
        <v>6216</v>
      </c>
      <c r="D1909" t="s">
        <v>6217</v>
      </c>
      <c r="E1909">
        <v>20060616</v>
      </c>
      <c r="F1909">
        <v>2</v>
      </c>
      <c r="G1909" t="s">
        <v>4984</v>
      </c>
      <c r="H1909" s="2" t="s">
        <v>288</v>
      </c>
      <c r="I1909" t="s">
        <v>678</v>
      </c>
      <c r="J1909" t="s">
        <v>6497</v>
      </c>
      <c r="L1909">
        <f>IFERROR(INDEX(所属情報!$E:$E,MATCH(男子登録情報!A1909,所属情報!$A:$A,0)),"")</f>
        <v>492194</v>
      </c>
      <c r="M1909" t="str">
        <f t="shared" si="87"/>
        <v>西川　滉 (2)</v>
      </c>
      <c r="N1909" t="str">
        <f t="shared" si="88"/>
        <v>ﾆｼｶﾜ ｺｳ</v>
      </c>
      <c r="O1909" t="str">
        <f t="shared" si="89"/>
        <v>NISHIKAWA Ko (06)</v>
      </c>
      <c r="P1909">
        <f>IFERROR(INDEX(リスト!$AE:$AE,MATCH($G1909,リスト!$AD:$AD,0)),"")</f>
        <v>49</v>
      </c>
      <c r="Q1909" t="str">
        <f>IFERROR(INDEX(リスト!$AH:$AH,MATCH($J1909,リスト!$AG:$AG,0)),"")</f>
        <v>JPN</v>
      </c>
      <c r="R1909" s="118" t="str">
        <f>IF($B1909="","",TEXT(RIGHT($E1909,6)*1000+COUNTIF($E$2:$E1909,$E1909),"000000000"))</f>
        <v>060616003</v>
      </c>
    </row>
    <row r="1910" spans="1:18" customFormat="1" x14ac:dyDescent="0.45">
      <c r="A1910" t="s">
        <v>657</v>
      </c>
      <c r="B1910">
        <v>1909</v>
      </c>
      <c r="C1910" t="s">
        <v>6218</v>
      </c>
      <c r="D1910" t="s">
        <v>6219</v>
      </c>
      <c r="E1910">
        <v>20060614</v>
      </c>
      <c r="F1910">
        <v>2</v>
      </c>
      <c r="G1910" t="s">
        <v>4984</v>
      </c>
      <c r="H1910" s="2" t="s">
        <v>7270</v>
      </c>
      <c r="I1910" t="s">
        <v>171</v>
      </c>
      <c r="J1910" t="s">
        <v>6497</v>
      </c>
      <c r="L1910">
        <f>IFERROR(INDEX(所属情報!$E:$E,MATCH(男子登録情報!A1910,所属情報!$A:$A,0)),"")</f>
        <v>492194</v>
      </c>
      <c r="M1910" t="str">
        <f t="shared" si="87"/>
        <v>石黒　勇都 (2)</v>
      </c>
      <c r="N1910" t="str">
        <f t="shared" si="88"/>
        <v>ｲｼｸﾞﾛ ﾕｳﾄ</v>
      </c>
      <c r="O1910" t="str">
        <f t="shared" si="89"/>
        <v>ISHIGURO Yuto (06)</v>
      </c>
      <c r="P1910">
        <f>IFERROR(INDEX(リスト!$AE:$AE,MATCH($G1910,リスト!$AD:$AD,0)),"")</f>
        <v>49</v>
      </c>
      <c r="Q1910" t="str">
        <f>IFERROR(INDEX(リスト!$AH:$AH,MATCH($J1910,リスト!$AG:$AG,0)),"")</f>
        <v>JPN</v>
      </c>
      <c r="R1910" s="118" t="str">
        <f>IF($B1910="","",TEXT(RIGHT($E1910,6)*1000+COUNTIF($E$2:$E1910,$E1910),"000000000"))</f>
        <v>060614001</v>
      </c>
    </row>
    <row r="1911" spans="1:18" customFormat="1" x14ac:dyDescent="0.45">
      <c r="A1911" t="s">
        <v>657</v>
      </c>
      <c r="B1911">
        <v>1910</v>
      </c>
      <c r="C1911" t="s">
        <v>6220</v>
      </c>
      <c r="D1911" t="s">
        <v>6221</v>
      </c>
      <c r="E1911">
        <v>20060623</v>
      </c>
      <c r="F1911">
        <v>2</v>
      </c>
      <c r="G1911" t="s">
        <v>4984</v>
      </c>
      <c r="H1911" s="2" t="s">
        <v>7271</v>
      </c>
      <c r="I1911" t="s">
        <v>7272</v>
      </c>
      <c r="J1911" t="s">
        <v>6497</v>
      </c>
      <c r="L1911">
        <f>IFERROR(INDEX(所属情報!$E:$E,MATCH(男子登録情報!A1911,所属情報!$A:$A,0)),"")</f>
        <v>492194</v>
      </c>
      <c r="M1911" t="str">
        <f t="shared" si="87"/>
        <v>伴野　元信 (2)</v>
      </c>
      <c r="N1911" t="str">
        <f t="shared" si="88"/>
        <v>ﾄﾓﾉ ｹﾞﾝｼﾝ</v>
      </c>
      <c r="O1911" t="str">
        <f t="shared" si="89"/>
        <v>TOMONO Genshin (06)</v>
      </c>
      <c r="P1911">
        <f>IFERROR(INDEX(リスト!$AE:$AE,MATCH($G1911,リスト!$AD:$AD,0)),"")</f>
        <v>49</v>
      </c>
      <c r="Q1911" t="str">
        <f>IFERROR(INDEX(リスト!$AH:$AH,MATCH($J1911,リスト!$AG:$AG,0)),"")</f>
        <v>JPN</v>
      </c>
      <c r="R1911" s="118" t="str">
        <f>IF($B1911="","",TEXT(RIGHT($E1911,6)*1000+COUNTIF($E$2:$E1911,$E1911),"000000000"))</f>
        <v>060623004</v>
      </c>
    </row>
    <row r="1912" spans="1:18" customFormat="1" x14ac:dyDescent="0.45">
      <c r="A1912" t="s">
        <v>657</v>
      </c>
      <c r="B1912">
        <v>1911</v>
      </c>
      <c r="C1912" t="s">
        <v>6222</v>
      </c>
      <c r="D1912" t="s">
        <v>6223</v>
      </c>
      <c r="E1912">
        <v>20060510</v>
      </c>
      <c r="F1912">
        <v>2</v>
      </c>
      <c r="G1912" t="s">
        <v>4984</v>
      </c>
      <c r="H1912" s="2" t="s">
        <v>7273</v>
      </c>
      <c r="I1912" t="s">
        <v>144</v>
      </c>
      <c r="J1912" t="s">
        <v>6497</v>
      </c>
      <c r="L1912">
        <f>IFERROR(INDEX(所属情報!$E:$E,MATCH(男子登録情報!A1912,所属情報!$A:$A,0)),"")</f>
        <v>492194</v>
      </c>
      <c r="M1912" t="str">
        <f t="shared" si="87"/>
        <v>重田　優太 (2)</v>
      </c>
      <c r="N1912" t="str">
        <f t="shared" si="88"/>
        <v>ｼｹﾞﾀ ﾕｳﾀ</v>
      </c>
      <c r="O1912" t="str">
        <f t="shared" si="89"/>
        <v>SHIGETA Yuta (06)</v>
      </c>
      <c r="P1912">
        <f>IFERROR(INDEX(リスト!$AE:$AE,MATCH($G1912,リスト!$AD:$AD,0)),"")</f>
        <v>49</v>
      </c>
      <c r="Q1912" t="str">
        <f>IFERROR(INDEX(リスト!$AH:$AH,MATCH($J1912,リスト!$AG:$AG,0)),"")</f>
        <v>JPN</v>
      </c>
      <c r="R1912" s="118" t="str">
        <f>IF($B1912="","",TEXT(RIGHT($E1912,6)*1000+COUNTIF($E$2:$E1912,$E1912),"000000000"))</f>
        <v>060510002</v>
      </c>
    </row>
    <row r="1913" spans="1:18" customFormat="1" x14ac:dyDescent="0.45">
      <c r="A1913" t="s">
        <v>629</v>
      </c>
      <c r="B1913">
        <v>1912</v>
      </c>
      <c r="C1913" t="s">
        <v>4507</v>
      </c>
      <c r="D1913" t="s">
        <v>4508</v>
      </c>
      <c r="E1913">
        <v>20051114</v>
      </c>
      <c r="F1913">
        <v>3</v>
      </c>
      <c r="G1913" t="s">
        <v>4989</v>
      </c>
      <c r="H1913" s="2" t="s">
        <v>1321</v>
      </c>
      <c r="I1913" t="s">
        <v>135</v>
      </c>
      <c r="J1913" t="s">
        <v>6497</v>
      </c>
      <c r="L1913">
        <f>IFERROR(INDEX(所属情報!$E:$E,MATCH(男子登録情報!A1913,所属情報!$A:$A,0)),"")</f>
        <v>492191</v>
      </c>
      <c r="M1913" t="str">
        <f t="shared" si="87"/>
        <v>清永　真矢 (3)</v>
      </c>
      <c r="N1913" t="str">
        <f t="shared" si="88"/>
        <v>ｷﾖﾅｶﾞ ｼﾝﾔ</v>
      </c>
      <c r="O1913" t="str">
        <f t="shared" si="89"/>
        <v>KIYONAGA Shinya (05)</v>
      </c>
      <c r="P1913">
        <f>IFERROR(INDEX(リスト!$AE:$AE,MATCH($G1913,リスト!$AD:$AD,0)),"")</f>
        <v>25</v>
      </c>
      <c r="Q1913" t="str">
        <f>IFERROR(INDEX(リスト!$AH:$AH,MATCH($J1913,リスト!$AG:$AG,0)),"")</f>
        <v>JPN</v>
      </c>
      <c r="R1913" s="118" t="str">
        <f>IF($B1913="","",TEXT(RIGHT($E1913,6)*1000+COUNTIF($E$2:$E1913,$E1913),"000000000"))</f>
        <v>051114001</v>
      </c>
    </row>
    <row r="1914" spans="1:18" customFormat="1" x14ac:dyDescent="0.45">
      <c r="A1914" t="s">
        <v>629</v>
      </c>
      <c r="B1914">
        <v>1913</v>
      </c>
      <c r="C1914" t="s">
        <v>4509</v>
      </c>
      <c r="D1914" t="s">
        <v>4510</v>
      </c>
      <c r="E1914">
        <v>20050501</v>
      </c>
      <c r="F1914">
        <v>3</v>
      </c>
      <c r="G1914" t="s">
        <v>4976</v>
      </c>
      <c r="H1914" s="2" t="s">
        <v>4937</v>
      </c>
      <c r="I1914" t="s">
        <v>90</v>
      </c>
      <c r="J1914" t="s">
        <v>6497</v>
      </c>
      <c r="L1914">
        <f>IFERROR(INDEX(所属情報!$E:$E,MATCH(男子登録情報!A1914,所属情報!$A:$A,0)),"")</f>
        <v>492191</v>
      </c>
      <c r="M1914" t="str">
        <f t="shared" si="87"/>
        <v>塩見　章悟 (3)</v>
      </c>
      <c r="N1914" t="str">
        <f t="shared" si="88"/>
        <v>ｼｵﾐ ｼｮｳｺﾞ</v>
      </c>
      <c r="O1914" t="str">
        <f t="shared" si="89"/>
        <v>SHIOMI Shogo (05)</v>
      </c>
      <c r="P1914">
        <f>IFERROR(INDEX(リスト!$AE:$AE,MATCH($G1914,リスト!$AD:$AD,0)),"")</f>
        <v>27</v>
      </c>
      <c r="Q1914" t="str">
        <f>IFERROR(INDEX(リスト!$AH:$AH,MATCH($J1914,リスト!$AG:$AG,0)),"")</f>
        <v>JPN</v>
      </c>
      <c r="R1914" s="118" t="str">
        <f>IF($B1914="","",TEXT(RIGHT($E1914,6)*1000+COUNTIF($E$2:$E1914,$E1914),"000000000"))</f>
        <v>050501002</v>
      </c>
    </row>
    <row r="1915" spans="1:18" customFormat="1" x14ac:dyDescent="0.45">
      <c r="A1915" t="s">
        <v>629</v>
      </c>
      <c r="B1915">
        <v>1914</v>
      </c>
      <c r="C1915" t="s">
        <v>4511</v>
      </c>
      <c r="D1915" t="s">
        <v>4512</v>
      </c>
      <c r="E1915">
        <v>20050916</v>
      </c>
      <c r="F1915">
        <v>3</v>
      </c>
      <c r="G1915" t="s">
        <v>4984</v>
      </c>
      <c r="H1915" s="2" t="s">
        <v>4938</v>
      </c>
      <c r="I1915" t="s">
        <v>53</v>
      </c>
      <c r="J1915" t="s">
        <v>6497</v>
      </c>
      <c r="L1915">
        <f>IFERROR(INDEX(所属情報!$E:$E,MATCH(男子登録情報!A1915,所属情報!$A:$A,0)),"")</f>
        <v>492191</v>
      </c>
      <c r="M1915" t="str">
        <f t="shared" si="87"/>
        <v>小澤　光輝 (3)</v>
      </c>
      <c r="N1915" t="str">
        <f t="shared" si="88"/>
        <v>ｺｻﾞﾜ ｺｳｷ</v>
      </c>
      <c r="O1915" t="str">
        <f t="shared" si="89"/>
        <v>KOZAWA Koki (05)</v>
      </c>
      <c r="P1915">
        <f>IFERROR(INDEX(リスト!$AE:$AE,MATCH($G1915,リスト!$AD:$AD,0)),"")</f>
        <v>49</v>
      </c>
      <c r="Q1915" t="str">
        <f>IFERROR(INDEX(リスト!$AH:$AH,MATCH($J1915,リスト!$AG:$AG,0)),"")</f>
        <v>JPN</v>
      </c>
      <c r="R1915" s="118" t="str">
        <f>IF($B1915="","",TEXT(RIGHT($E1915,6)*1000+COUNTIF($E$2:$E1915,$E1915),"000000000"))</f>
        <v>050916002</v>
      </c>
    </row>
    <row r="1916" spans="1:18" customFormat="1" x14ac:dyDescent="0.45">
      <c r="A1916" t="s">
        <v>629</v>
      </c>
      <c r="B1916">
        <v>1915</v>
      </c>
      <c r="C1916" t="s">
        <v>4513</v>
      </c>
      <c r="D1916" t="s">
        <v>4514</v>
      </c>
      <c r="E1916">
        <v>20030613</v>
      </c>
      <c r="F1916">
        <v>3</v>
      </c>
      <c r="G1916" t="s">
        <v>4984</v>
      </c>
      <c r="H1916" s="2" t="s">
        <v>61</v>
      </c>
      <c r="I1916" t="s">
        <v>4939</v>
      </c>
      <c r="J1916" t="s">
        <v>6497</v>
      </c>
      <c r="L1916">
        <f>IFERROR(INDEX(所属情報!$E:$E,MATCH(男子登録情報!A1916,所属情報!$A:$A,0)),"")</f>
        <v>492191</v>
      </c>
      <c r="M1916" t="str">
        <f t="shared" si="87"/>
        <v>竹内　皓哉 (3)</v>
      </c>
      <c r="N1916" t="str">
        <f t="shared" si="88"/>
        <v>ﾀｹｳﾁ ｺｳﾔ</v>
      </c>
      <c r="O1916" t="str">
        <f t="shared" si="89"/>
        <v>TAKEUCHI Koya (03)</v>
      </c>
      <c r="P1916">
        <f>IFERROR(INDEX(リスト!$AE:$AE,MATCH($G1916,リスト!$AD:$AD,0)),"")</f>
        <v>49</v>
      </c>
      <c r="Q1916" t="str">
        <f>IFERROR(INDEX(リスト!$AH:$AH,MATCH($J1916,リスト!$AG:$AG,0)),"")</f>
        <v>JPN</v>
      </c>
      <c r="R1916" s="118" t="str">
        <f>IF($B1916="","",TEXT(RIGHT($E1916,6)*1000+COUNTIF($E$2:$E1916,$E1916),"000000000"))</f>
        <v>030613001</v>
      </c>
    </row>
    <row r="1917" spans="1:18" customFormat="1" x14ac:dyDescent="0.45">
      <c r="A1917" t="s">
        <v>629</v>
      </c>
      <c r="B1917">
        <v>1916</v>
      </c>
      <c r="C1917" t="s">
        <v>4515</v>
      </c>
      <c r="D1917" t="s">
        <v>4516</v>
      </c>
      <c r="E1917">
        <v>20030220</v>
      </c>
      <c r="F1917">
        <v>3</v>
      </c>
      <c r="G1917" t="s">
        <v>4979</v>
      </c>
      <c r="H1917" s="2" t="s">
        <v>4940</v>
      </c>
      <c r="I1917" t="s">
        <v>355</v>
      </c>
      <c r="J1917" t="s">
        <v>6497</v>
      </c>
      <c r="L1917">
        <f>IFERROR(INDEX(所属情報!$E:$E,MATCH(男子登録情報!A1917,所属情報!$A:$A,0)),"")</f>
        <v>492191</v>
      </c>
      <c r="M1917" t="str">
        <f t="shared" si="87"/>
        <v>若野　直人 (3)</v>
      </c>
      <c r="N1917" t="str">
        <f t="shared" si="88"/>
        <v>ﾜｶﾉ ﾅｵﾄ</v>
      </c>
      <c r="O1917" t="str">
        <f t="shared" si="89"/>
        <v>WAKANO Naoto (03)</v>
      </c>
      <c r="P1917">
        <f>IFERROR(INDEX(リスト!$AE:$AE,MATCH($G1917,リスト!$AD:$AD,0)),"")</f>
        <v>29</v>
      </c>
      <c r="Q1917" t="str">
        <f>IFERROR(INDEX(リスト!$AH:$AH,MATCH($J1917,リスト!$AG:$AG,0)),"")</f>
        <v>JPN</v>
      </c>
      <c r="R1917" s="118" t="str">
        <f>IF($B1917="","",TEXT(RIGHT($E1917,6)*1000+COUNTIF($E$2:$E1917,$E1917),"000000000"))</f>
        <v>030220001</v>
      </c>
    </row>
    <row r="1918" spans="1:18" customFormat="1" x14ac:dyDescent="0.45">
      <c r="A1918" t="s">
        <v>629</v>
      </c>
      <c r="B1918">
        <v>1917</v>
      </c>
      <c r="C1918" t="s">
        <v>6224</v>
      </c>
      <c r="D1918" t="s">
        <v>1327</v>
      </c>
      <c r="E1918">
        <v>20061106</v>
      </c>
      <c r="F1918">
        <v>2</v>
      </c>
      <c r="G1918" t="s">
        <v>4984</v>
      </c>
      <c r="H1918" s="2" t="s">
        <v>170</v>
      </c>
      <c r="I1918" t="s">
        <v>171</v>
      </c>
      <c r="J1918" t="s">
        <v>6497</v>
      </c>
      <c r="L1918">
        <f>IFERROR(INDEX(所属情報!$E:$E,MATCH(男子登録情報!A1918,所属情報!$A:$A,0)),"")</f>
        <v>492191</v>
      </c>
      <c r="M1918" t="str">
        <f t="shared" si="87"/>
        <v>藤田　優斗 (2)</v>
      </c>
      <c r="N1918" t="str">
        <f t="shared" si="88"/>
        <v>ﾌｼﾞﾀ ﾕｳﾄ</v>
      </c>
      <c r="O1918" t="str">
        <f t="shared" si="89"/>
        <v>FUJITA Yuto (06)</v>
      </c>
      <c r="P1918">
        <f>IFERROR(INDEX(リスト!$AE:$AE,MATCH($G1918,リスト!$AD:$AD,0)),"")</f>
        <v>49</v>
      </c>
      <c r="Q1918" t="str">
        <f>IFERROR(INDEX(リスト!$AH:$AH,MATCH($J1918,リスト!$AG:$AG,0)),"")</f>
        <v>JPN</v>
      </c>
      <c r="R1918" s="118" t="str">
        <f>IF($B1918="","",TEXT(RIGHT($E1918,6)*1000+COUNTIF($E$2:$E1918,$E1918),"000000000"))</f>
        <v>061106004</v>
      </c>
    </row>
    <row r="1919" spans="1:18" customFormat="1" x14ac:dyDescent="0.45">
      <c r="A1919" t="s">
        <v>629</v>
      </c>
      <c r="B1919">
        <v>1918</v>
      </c>
      <c r="C1919" t="s">
        <v>6225</v>
      </c>
      <c r="D1919" t="s">
        <v>6226</v>
      </c>
      <c r="E1919">
        <v>19980814</v>
      </c>
      <c r="F1919">
        <v>2</v>
      </c>
      <c r="G1919" t="s">
        <v>4984</v>
      </c>
      <c r="H1919" s="2" t="s">
        <v>1891</v>
      </c>
      <c r="I1919" t="s">
        <v>104</v>
      </c>
      <c r="J1919" t="s">
        <v>6497</v>
      </c>
      <c r="L1919">
        <f>IFERROR(INDEX(所属情報!$E:$E,MATCH(男子登録情報!A1919,所属情報!$A:$A,0)),"")</f>
        <v>492191</v>
      </c>
      <c r="M1919" t="str">
        <f t="shared" si="87"/>
        <v>笠井　建吾 (2)</v>
      </c>
      <c r="N1919" t="str">
        <f t="shared" si="88"/>
        <v>ｶｻｲ ｹﾝｺﾞ</v>
      </c>
      <c r="O1919" t="str">
        <f t="shared" si="89"/>
        <v>KASAI Kengo (98)</v>
      </c>
      <c r="P1919">
        <f>IFERROR(INDEX(リスト!$AE:$AE,MATCH($G1919,リスト!$AD:$AD,0)),"")</f>
        <v>49</v>
      </c>
      <c r="Q1919" t="str">
        <f>IFERROR(INDEX(リスト!$AH:$AH,MATCH($J1919,リスト!$AG:$AG,0)),"")</f>
        <v>JPN</v>
      </c>
      <c r="R1919" s="118" t="str">
        <f>IF($B1919="","",TEXT(RIGHT($E1919,6)*1000+COUNTIF($E$2:$E1919,$E1919),"000000000"))</f>
        <v>980814001</v>
      </c>
    </row>
    <row r="1920" spans="1:18" customFormat="1" x14ac:dyDescent="0.45">
      <c r="A1920" t="s">
        <v>2045</v>
      </c>
      <c r="B1920">
        <v>1919</v>
      </c>
      <c r="C1920" t="s">
        <v>2846</v>
      </c>
      <c r="D1920" t="s">
        <v>2847</v>
      </c>
      <c r="E1920">
        <v>20050214</v>
      </c>
      <c r="F1920">
        <v>4</v>
      </c>
      <c r="G1920" t="s">
        <v>4975</v>
      </c>
      <c r="H1920" s="2" t="s">
        <v>246</v>
      </c>
      <c r="I1920" t="s">
        <v>77</v>
      </c>
      <c r="J1920" t="s">
        <v>6497</v>
      </c>
      <c r="L1920">
        <f>IFERROR(INDEX(所属情報!$E:$E,MATCH(男子登録情報!A1920,所属情報!$A:$A,0)),"")</f>
        <v>492413</v>
      </c>
      <c r="M1920" t="str">
        <f t="shared" si="87"/>
        <v>宮城　亮佑 (4)</v>
      </c>
      <c r="N1920" t="str">
        <f t="shared" si="88"/>
        <v>ﾐﾔｷﾞ ﾘｮｳｽｹ</v>
      </c>
      <c r="O1920" t="str">
        <f t="shared" si="89"/>
        <v>MIYAGI Ryosuke (05)</v>
      </c>
      <c r="P1920">
        <f>IFERROR(INDEX(リスト!$AE:$AE,MATCH($G1920,リスト!$AD:$AD,0)),"")</f>
        <v>28</v>
      </c>
      <c r="Q1920" t="str">
        <f>IFERROR(INDEX(リスト!$AH:$AH,MATCH($J1920,リスト!$AG:$AG,0)),"")</f>
        <v>JPN</v>
      </c>
      <c r="R1920" s="118" t="str">
        <f>IF($B1920="","",TEXT(RIGHT($E1920,6)*1000+COUNTIF($E$2:$E1920,$E1920),"000000000"))</f>
        <v>050214003</v>
      </c>
    </row>
    <row r="1921" spans="1:18" customFormat="1" x14ac:dyDescent="0.45">
      <c r="A1921" t="s">
        <v>2045</v>
      </c>
      <c r="B1921">
        <v>1920</v>
      </c>
      <c r="C1921" t="s">
        <v>2848</v>
      </c>
      <c r="D1921" t="s">
        <v>2849</v>
      </c>
      <c r="E1921">
        <v>20040814</v>
      </c>
      <c r="F1921">
        <v>4</v>
      </c>
      <c r="G1921" t="s">
        <v>4975</v>
      </c>
      <c r="H1921" s="2" t="s">
        <v>831</v>
      </c>
      <c r="I1921" t="s">
        <v>222</v>
      </c>
      <c r="J1921" t="s">
        <v>6497</v>
      </c>
      <c r="L1921">
        <f>IFERROR(INDEX(所属情報!$E:$E,MATCH(男子登録情報!A1921,所属情報!$A:$A,0)),"")</f>
        <v>492413</v>
      </c>
      <c r="M1921" t="str">
        <f t="shared" si="87"/>
        <v>中戸　翔大 (4)</v>
      </c>
      <c r="N1921" t="str">
        <f t="shared" si="88"/>
        <v>ﾅｶﾄ ｼｮｳﾀ</v>
      </c>
      <c r="O1921" t="str">
        <f t="shared" si="89"/>
        <v>NAKATO Shota (04)</v>
      </c>
      <c r="P1921">
        <f>IFERROR(INDEX(リスト!$AE:$AE,MATCH($G1921,リスト!$AD:$AD,0)),"")</f>
        <v>28</v>
      </c>
      <c r="Q1921" t="str">
        <f>IFERROR(INDEX(リスト!$AH:$AH,MATCH($J1921,リスト!$AG:$AG,0)),"")</f>
        <v>JPN</v>
      </c>
      <c r="R1921" s="118" t="str">
        <f>IF($B1921="","",TEXT(RIGHT($E1921,6)*1000+COUNTIF($E$2:$E1921,$E1921),"000000000"))</f>
        <v>040814002</v>
      </c>
    </row>
    <row r="1922" spans="1:18" customFormat="1" x14ac:dyDescent="0.45">
      <c r="A1922" t="s">
        <v>2045</v>
      </c>
      <c r="B1922">
        <v>1921</v>
      </c>
      <c r="C1922" t="s">
        <v>4575</v>
      </c>
      <c r="D1922" t="s">
        <v>4576</v>
      </c>
      <c r="E1922">
        <v>20051212</v>
      </c>
      <c r="F1922">
        <v>3</v>
      </c>
      <c r="G1922" t="s">
        <v>4975</v>
      </c>
      <c r="H1922" s="2" t="s">
        <v>590</v>
      </c>
      <c r="I1922" t="s">
        <v>177</v>
      </c>
      <c r="J1922" t="s">
        <v>6497</v>
      </c>
      <c r="L1922">
        <f>IFERROR(INDEX(所属情報!$E:$E,MATCH(男子登録情報!A1922,所属情報!$A:$A,0)),"")</f>
        <v>492413</v>
      </c>
      <c r="M1922" t="str">
        <f t="shared" si="87"/>
        <v>前川　剛志 (3)</v>
      </c>
      <c r="N1922" t="str">
        <f t="shared" si="88"/>
        <v>ﾏｴｶﾞﾜ ﾂﾖｼ</v>
      </c>
      <c r="O1922" t="str">
        <f t="shared" si="89"/>
        <v>MAEGAWA Tsuyoshi (05)</v>
      </c>
      <c r="P1922">
        <f>IFERROR(INDEX(リスト!$AE:$AE,MATCH($G1922,リスト!$AD:$AD,0)),"")</f>
        <v>28</v>
      </c>
      <c r="Q1922" t="str">
        <f>IFERROR(INDEX(リスト!$AH:$AH,MATCH($J1922,リスト!$AG:$AG,0)),"")</f>
        <v>JPN</v>
      </c>
      <c r="R1922" s="118" t="str">
        <f>IF($B1922="","",TEXT(RIGHT($E1922,6)*1000+COUNTIF($E$2:$E1922,$E1922),"000000000"))</f>
        <v>051212005</v>
      </c>
    </row>
    <row r="1923" spans="1:18" customFormat="1" x14ac:dyDescent="0.45">
      <c r="A1923" t="s">
        <v>2045</v>
      </c>
      <c r="B1923">
        <v>1922</v>
      </c>
      <c r="C1923" t="s">
        <v>4577</v>
      </c>
      <c r="D1923" t="s">
        <v>4578</v>
      </c>
      <c r="E1923">
        <v>20040616</v>
      </c>
      <c r="F1923">
        <v>4</v>
      </c>
      <c r="G1923" t="s">
        <v>4984</v>
      </c>
      <c r="H1923" s="2" t="s">
        <v>4955</v>
      </c>
      <c r="I1923" t="s">
        <v>138</v>
      </c>
      <c r="J1923" t="s">
        <v>6497</v>
      </c>
      <c r="L1923">
        <f>IFERROR(INDEX(所属情報!$E:$E,MATCH(男子登録情報!A1923,所属情報!$A:$A,0)),"")</f>
        <v>492413</v>
      </c>
      <c r="M1923" t="str">
        <f t="shared" ref="M1923:M1986" si="90">$C1923&amp;" "&amp;"("&amp;$F1923&amp;")"</f>
        <v>樋笠　太郎 (4)</v>
      </c>
      <c r="N1923" t="str">
        <f t="shared" ref="N1923:N1986" si="91">$D1923</f>
        <v>ﾋｶﾞｻ ﾀﾛｳ</v>
      </c>
      <c r="O1923" t="str">
        <f t="shared" ref="O1923:O1986" si="92">$H1923&amp;" "&amp;$I1923&amp;" "&amp;"("&amp;MID($E1923,3,2)&amp;")"</f>
        <v>HIGASA Taro (04)</v>
      </c>
      <c r="P1923">
        <f>IFERROR(INDEX(リスト!$AE:$AE,MATCH($G1923,リスト!$AD:$AD,0)),"")</f>
        <v>49</v>
      </c>
      <c r="Q1923" t="str">
        <f>IFERROR(INDEX(リスト!$AH:$AH,MATCH($J1923,リスト!$AG:$AG,0)),"")</f>
        <v>JPN</v>
      </c>
      <c r="R1923" s="118" t="str">
        <f>IF($B1923="","",TEXT(RIGHT($E1923,6)*1000+COUNTIF($E$2:$E1923,$E1923),"000000000"))</f>
        <v>040616001</v>
      </c>
    </row>
    <row r="1924" spans="1:18" customFormat="1" x14ac:dyDescent="0.45">
      <c r="A1924" t="s">
        <v>2045</v>
      </c>
      <c r="B1924">
        <v>1923</v>
      </c>
      <c r="C1924" t="s">
        <v>4579</v>
      </c>
      <c r="D1924" t="s">
        <v>4580</v>
      </c>
      <c r="E1924">
        <v>20060505</v>
      </c>
      <c r="F1924">
        <v>2</v>
      </c>
      <c r="G1924" t="s">
        <v>4975</v>
      </c>
      <c r="H1924" s="2" t="s">
        <v>76</v>
      </c>
      <c r="I1924" t="s">
        <v>95</v>
      </c>
      <c r="J1924" t="s">
        <v>6497</v>
      </c>
      <c r="L1924">
        <f>IFERROR(INDEX(所属情報!$E:$E,MATCH(男子登録情報!A1924,所属情報!$A:$A,0)),"")</f>
        <v>492413</v>
      </c>
      <c r="M1924" t="str">
        <f t="shared" si="90"/>
        <v>岩本　幸介 (2)</v>
      </c>
      <c r="N1924" t="str">
        <f t="shared" si="91"/>
        <v>ｲﾜﾓﾄ ｺｳｽｹ</v>
      </c>
      <c r="O1924" t="str">
        <f t="shared" si="92"/>
        <v>IWAMOTO Kosuke (06)</v>
      </c>
      <c r="P1924">
        <f>IFERROR(INDEX(リスト!$AE:$AE,MATCH($G1924,リスト!$AD:$AD,0)),"")</f>
        <v>28</v>
      </c>
      <c r="Q1924" t="str">
        <f>IFERROR(INDEX(リスト!$AH:$AH,MATCH($J1924,リスト!$AG:$AG,0)),"")</f>
        <v>JPN</v>
      </c>
      <c r="R1924" s="118" t="str">
        <f>IF($B1924="","",TEXT(RIGHT($E1924,6)*1000+COUNTIF($E$2:$E1924,$E1924),"000000000"))</f>
        <v>060505003</v>
      </c>
    </row>
    <row r="1925" spans="1:18" customFormat="1" x14ac:dyDescent="0.45">
      <c r="A1925" t="s">
        <v>540</v>
      </c>
      <c r="B1925">
        <v>1924</v>
      </c>
      <c r="C1925" t="s">
        <v>697</v>
      </c>
      <c r="D1925" t="s">
        <v>698</v>
      </c>
      <c r="E1925">
        <v>20020712</v>
      </c>
      <c r="F1925" t="s">
        <v>381</v>
      </c>
      <c r="G1925" t="s">
        <v>4975</v>
      </c>
      <c r="H1925" s="2" t="s">
        <v>223</v>
      </c>
      <c r="I1925" t="s">
        <v>188</v>
      </c>
      <c r="J1925" t="s">
        <v>6497</v>
      </c>
      <c r="L1925">
        <f>IFERROR(INDEX(所属情報!$E:$E,MATCH(男子登録情報!A1925,所属情報!$A:$A,0)),"")</f>
        <v>490092</v>
      </c>
      <c r="M1925" t="str">
        <f t="shared" si="90"/>
        <v>松井　洋輔 (M2)</v>
      </c>
      <c r="N1925" t="str">
        <f t="shared" si="91"/>
        <v>ﾏﾂｲ ﾖｳｽｹ</v>
      </c>
      <c r="O1925" t="str">
        <f t="shared" si="92"/>
        <v>MATSUI Yosuke (02)</v>
      </c>
      <c r="P1925">
        <f>IFERROR(INDEX(リスト!$AE:$AE,MATCH($G1925,リスト!$AD:$AD,0)),"")</f>
        <v>28</v>
      </c>
      <c r="Q1925" t="str">
        <f>IFERROR(INDEX(リスト!$AH:$AH,MATCH($J1925,リスト!$AG:$AG,0)),"")</f>
        <v>JPN</v>
      </c>
      <c r="R1925" s="118" t="str">
        <f>IF($B1925="","",TEXT(RIGHT($E1925,6)*1000+COUNTIF($E$2:$E1925,$E1925),"000000000"))</f>
        <v>020712001</v>
      </c>
    </row>
    <row r="1926" spans="1:18" customFormat="1" x14ac:dyDescent="0.45">
      <c r="A1926" t="s">
        <v>540</v>
      </c>
      <c r="B1926">
        <v>1925</v>
      </c>
      <c r="C1926" t="s">
        <v>4573</v>
      </c>
      <c r="D1926" t="s">
        <v>4574</v>
      </c>
      <c r="E1926">
        <v>20060526</v>
      </c>
      <c r="F1926">
        <v>2</v>
      </c>
      <c r="G1926" t="s">
        <v>4975</v>
      </c>
      <c r="H1926" s="2" t="s">
        <v>339</v>
      </c>
      <c r="I1926" t="s">
        <v>626</v>
      </c>
      <c r="J1926" t="s">
        <v>6497</v>
      </c>
      <c r="L1926">
        <f>IFERROR(INDEX(所属情報!$E:$E,MATCH(男子登録情報!A1926,所属情報!$A:$A,0)),"")</f>
        <v>490092</v>
      </c>
      <c r="M1926" t="str">
        <f t="shared" si="90"/>
        <v>武田　真奈斗 (2)</v>
      </c>
      <c r="N1926" t="str">
        <f t="shared" si="91"/>
        <v>ﾀｹﾀﾞ ﾏﾅﾄ</v>
      </c>
      <c r="O1926" t="str">
        <f t="shared" si="92"/>
        <v>TAKEDA Manato (06)</v>
      </c>
      <c r="P1926">
        <f>IFERROR(INDEX(リスト!$AE:$AE,MATCH($G1926,リスト!$AD:$AD,0)),"")</f>
        <v>28</v>
      </c>
      <c r="Q1926" t="str">
        <f>IFERROR(INDEX(リスト!$AH:$AH,MATCH($J1926,リスト!$AG:$AG,0)),"")</f>
        <v>JPN</v>
      </c>
      <c r="R1926" s="118" t="str">
        <f>IF($B1926="","",TEXT(RIGHT($E1926,6)*1000+COUNTIF($E$2:$E1926,$E1926),"000000000"))</f>
        <v>060526002</v>
      </c>
    </row>
    <row r="1927" spans="1:18" customFormat="1" x14ac:dyDescent="0.45">
      <c r="A1927" t="s">
        <v>540</v>
      </c>
      <c r="B1927">
        <v>1926</v>
      </c>
      <c r="C1927" t="s">
        <v>6227</v>
      </c>
      <c r="D1927" t="s">
        <v>6228</v>
      </c>
      <c r="E1927">
        <v>20030214</v>
      </c>
      <c r="F1927" t="s">
        <v>381</v>
      </c>
      <c r="G1927" t="s">
        <v>4975</v>
      </c>
      <c r="H1927" s="2" t="s">
        <v>237</v>
      </c>
      <c r="I1927" t="s">
        <v>270</v>
      </c>
      <c r="J1927" t="s">
        <v>6497</v>
      </c>
      <c r="L1927">
        <f>IFERROR(INDEX(所属情報!$E:$E,MATCH(男子登録情報!A1927,所属情報!$A:$A,0)),"")</f>
        <v>490092</v>
      </c>
      <c r="M1927" t="str">
        <f t="shared" si="90"/>
        <v>中西　宏希 (M2)</v>
      </c>
      <c r="N1927" t="str">
        <f t="shared" si="91"/>
        <v>ﾅｶﾆｼ ﾋﾛｷ</v>
      </c>
      <c r="O1927" t="str">
        <f t="shared" si="92"/>
        <v>NAKANISHI Hiroki (03)</v>
      </c>
      <c r="P1927">
        <f>IFERROR(INDEX(リスト!$AE:$AE,MATCH($G1927,リスト!$AD:$AD,0)),"")</f>
        <v>28</v>
      </c>
      <c r="Q1927" t="str">
        <f>IFERROR(INDEX(リスト!$AH:$AH,MATCH($J1927,リスト!$AG:$AG,0)),"")</f>
        <v>JPN</v>
      </c>
      <c r="R1927" s="118" t="str">
        <f>IF($B1927="","",TEXT(RIGHT($E1927,6)*1000+COUNTIF($E$2:$E1927,$E1927),"000000000"))</f>
        <v>030214001</v>
      </c>
    </row>
    <row r="1928" spans="1:18" customFormat="1" x14ac:dyDescent="0.45">
      <c r="A1928" t="s">
        <v>4959</v>
      </c>
      <c r="B1928">
        <v>1927</v>
      </c>
      <c r="C1928" t="s">
        <v>6229</v>
      </c>
      <c r="D1928" t="s">
        <v>6230</v>
      </c>
      <c r="E1928">
        <v>20030526</v>
      </c>
      <c r="F1928">
        <v>5</v>
      </c>
      <c r="G1928" t="s">
        <v>4978</v>
      </c>
      <c r="H1928" s="2" t="s">
        <v>100</v>
      </c>
      <c r="I1928" t="s">
        <v>36</v>
      </c>
      <c r="J1928" t="s">
        <v>6497</v>
      </c>
      <c r="L1928">
        <f>IFERROR(INDEX(所属情報!$E:$E,MATCH(男子登録情報!A1928,所属情報!$A:$A,0)),"")</f>
        <v>491024</v>
      </c>
      <c r="M1928" t="str">
        <f t="shared" si="90"/>
        <v>田中　陽貴 (5)</v>
      </c>
      <c r="N1928" t="str">
        <f t="shared" si="91"/>
        <v>ﾀﾅｶ ﾊﾙｷ</v>
      </c>
      <c r="O1928" t="str">
        <f t="shared" si="92"/>
        <v>TANAKA Haruki (03)</v>
      </c>
      <c r="P1928">
        <f>IFERROR(INDEX(リスト!$AE:$AE,MATCH($G1928,リスト!$AD:$AD,0)),"")</f>
        <v>30</v>
      </c>
      <c r="Q1928" t="str">
        <f>IFERROR(INDEX(リスト!$AH:$AH,MATCH($J1928,リスト!$AG:$AG,0)),"")</f>
        <v>JPN</v>
      </c>
      <c r="R1928" s="118" t="str">
        <f>IF($B1928="","",TEXT(RIGHT($E1928,6)*1000+COUNTIF($E$2:$E1928,$E1928),"000000000"))</f>
        <v>030526001</v>
      </c>
    </row>
    <row r="1929" spans="1:18" customFormat="1" x14ac:dyDescent="0.45">
      <c r="A1929" t="s">
        <v>4959</v>
      </c>
      <c r="B1929">
        <v>1928</v>
      </c>
      <c r="C1929" t="s">
        <v>6231</v>
      </c>
      <c r="D1929" t="s">
        <v>6232</v>
      </c>
      <c r="E1929">
        <v>20050207</v>
      </c>
      <c r="F1929">
        <v>4</v>
      </c>
      <c r="G1929" t="s">
        <v>4978</v>
      </c>
      <c r="H1929" s="2" t="s">
        <v>1702</v>
      </c>
      <c r="I1929" t="s">
        <v>7274</v>
      </c>
      <c r="J1929" t="s">
        <v>6497</v>
      </c>
      <c r="L1929">
        <f>IFERROR(INDEX(所属情報!$E:$E,MATCH(男子登録情報!A1929,所属情報!$A:$A,0)),"")</f>
        <v>491024</v>
      </c>
      <c r="M1929" t="str">
        <f t="shared" si="90"/>
        <v>大地　蘭斗 (4)</v>
      </c>
      <c r="N1929" t="str">
        <f t="shared" si="91"/>
        <v>ｵｵｼﾞ ﾗﾝﾄ</v>
      </c>
      <c r="O1929" t="str">
        <f t="shared" si="92"/>
        <v>OJI Ranto (05)</v>
      </c>
      <c r="P1929">
        <f>IFERROR(INDEX(リスト!$AE:$AE,MATCH($G1929,リスト!$AD:$AD,0)),"")</f>
        <v>30</v>
      </c>
      <c r="Q1929" t="str">
        <f>IFERROR(INDEX(リスト!$AH:$AH,MATCH($J1929,リスト!$AG:$AG,0)),"")</f>
        <v>JPN</v>
      </c>
      <c r="R1929" s="118" t="str">
        <f>IF($B1929="","",TEXT(RIGHT($E1929,6)*1000+COUNTIF($E$2:$E1929,$E1929),"000000000"))</f>
        <v>050207002</v>
      </c>
    </row>
    <row r="1930" spans="1:18" customFormat="1" x14ac:dyDescent="0.45">
      <c r="A1930" t="s">
        <v>4959</v>
      </c>
      <c r="B1930">
        <v>1929</v>
      </c>
      <c r="C1930" t="s">
        <v>6233</v>
      </c>
      <c r="D1930" t="s">
        <v>6234</v>
      </c>
      <c r="E1930">
        <v>20040616</v>
      </c>
      <c r="F1930">
        <v>4</v>
      </c>
      <c r="G1930" t="s">
        <v>4978</v>
      </c>
      <c r="H1930" s="2" t="s">
        <v>7275</v>
      </c>
      <c r="I1930" t="s">
        <v>178</v>
      </c>
      <c r="J1930" t="s">
        <v>6497</v>
      </c>
      <c r="L1930">
        <f>IFERROR(INDEX(所属情報!$E:$E,MATCH(男子登録情報!A1930,所属情報!$A:$A,0)),"")</f>
        <v>491024</v>
      </c>
      <c r="M1930" t="str">
        <f t="shared" si="90"/>
        <v>北畑　歩睦 (4)</v>
      </c>
      <c r="N1930" t="str">
        <f t="shared" si="91"/>
        <v>ｷﾀﾊﾞﾀ ｱﾕﾑ</v>
      </c>
      <c r="O1930" t="str">
        <f t="shared" si="92"/>
        <v>KITABATA Ayumu (04)</v>
      </c>
      <c r="P1930">
        <f>IFERROR(INDEX(リスト!$AE:$AE,MATCH($G1930,リスト!$AD:$AD,0)),"")</f>
        <v>30</v>
      </c>
      <c r="Q1930" t="str">
        <f>IFERROR(INDEX(リスト!$AH:$AH,MATCH($J1930,リスト!$AG:$AG,0)),"")</f>
        <v>JPN</v>
      </c>
      <c r="R1930" s="118" t="str">
        <f>IF($B1930="","",TEXT(RIGHT($E1930,6)*1000+COUNTIF($E$2:$E1930,$E1930),"000000000"))</f>
        <v>040616002</v>
      </c>
    </row>
    <row r="1931" spans="1:18" customFormat="1" x14ac:dyDescent="0.45">
      <c r="A1931" t="s">
        <v>4959</v>
      </c>
      <c r="B1931">
        <v>1930</v>
      </c>
      <c r="C1931" t="s">
        <v>6235</v>
      </c>
      <c r="D1931" t="s">
        <v>6236</v>
      </c>
      <c r="E1931">
        <v>20050602</v>
      </c>
      <c r="F1931">
        <v>3</v>
      </c>
      <c r="G1931" t="s">
        <v>4978</v>
      </c>
      <c r="H1931" s="2" t="s">
        <v>406</v>
      </c>
      <c r="I1931" t="s">
        <v>300</v>
      </c>
      <c r="J1931" t="s">
        <v>6497</v>
      </c>
      <c r="L1931">
        <f>IFERROR(INDEX(所属情報!$E:$E,MATCH(男子登録情報!A1931,所属情報!$A:$A,0)),"")</f>
        <v>491024</v>
      </c>
      <c r="M1931" t="str">
        <f t="shared" si="90"/>
        <v>土屋　力輝 (3)</v>
      </c>
      <c r="N1931" t="str">
        <f t="shared" si="91"/>
        <v>ﾂﾁﾔ ﾘｷ</v>
      </c>
      <c r="O1931" t="str">
        <f t="shared" si="92"/>
        <v>TSUCHIYA Riki (05)</v>
      </c>
      <c r="P1931">
        <f>IFERROR(INDEX(リスト!$AE:$AE,MATCH($G1931,リスト!$AD:$AD,0)),"")</f>
        <v>30</v>
      </c>
      <c r="Q1931" t="str">
        <f>IFERROR(INDEX(リスト!$AH:$AH,MATCH($J1931,リスト!$AG:$AG,0)),"")</f>
        <v>JPN</v>
      </c>
      <c r="R1931" s="118" t="str">
        <f>IF($B1931="","",TEXT(RIGHT($E1931,6)*1000+COUNTIF($E$2:$E1931,$E1931),"000000000"))</f>
        <v>050602002</v>
      </c>
    </row>
    <row r="1932" spans="1:18" customFormat="1" x14ac:dyDescent="0.45">
      <c r="A1932" t="s">
        <v>4959</v>
      </c>
      <c r="B1932">
        <v>1931</v>
      </c>
      <c r="C1932" t="s">
        <v>6237</v>
      </c>
      <c r="D1932" t="s">
        <v>6238</v>
      </c>
      <c r="E1932">
        <v>20040321</v>
      </c>
      <c r="F1932">
        <v>4</v>
      </c>
      <c r="G1932" t="s">
        <v>4978</v>
      </c>
      <c r="H1932" s="2" t="s">
        <v>7276</v>
      </c>
      <c r="I1932" t="s">
        <v>199</v>
      </c>
      <c r="J1932" t="s">
        <v>6497</v>
      </c>
      <c r="L1932">
        <f>IFERROR(INDEX(所属情報!$E:$E,MATCH(男子登録情報!A1932,所属情報!$A:$A,0)),"")</f>
        <v>491024</v>
      </c>
      <c r="M1932" t="str">
        <f t="shared" si="90"/>
        <v>古城　昇太郎 (4)</v>
      </c>
      <c r="N1932" t="str">
        <f t="shared" si="91"/>
        <v>ｺｼﾞｮｳ ｼｮｳﾀﾛｳ</v>
      </c>
      <c r="O1932" t="str">
        <f t="shared" si="92"/>
        <v>KOJO Shotaro (04)</v>
      </c>
      <c r="P1932">
        <f>IFERROR(INDEX(リスト!$AE:$AE,MATCH($G1932,リスト!$AD:$AD,0)),"")</f>
        <v>30</v>
      </c>
      <c r="Q1932" t="str">
        <f>IFERROR(INDEX(リスト!$AH:$AH,MATCH($J1932,リスト!$AG:$AG,0)),"")</f>
        <v>JPN</v>
      </c>
      <c r="R1932" s="118" t="str">
        <f>IF($B1932="","",TEXT(RIGHT($E1932,6)*1000+COUNTIF($E$2:$E1932,$E1932),"000000000"))</f>
        <v>040321001</v>
      </c>
    </row>
    <row r="1933" spans="1:18" customFormat="1" x14ac:dyDescent="0.45">
      <c r="A1933" t="s">
        <v>4959</v>
      </c>
      <c r="B1933">
        <v>1932</v>
      </c>
      <c r="C1933" t="s">
        <v>6239</v>
      </c>
      <c r="D1933" t="s">
        <v>4016</v>
      </c>
      <c r="E1933">
        <v>20051013</v>
      </c>
      <c r="F1933">
        <v>2</v>
      </c>
      <c r="G1933" t="s">
        <v>4978</v>
      </c>
      <c r="H1933" s="2" t="s">
        <v>220</v>
      </c>
      <c r="I1933" t="s">
        <v>201</v>
      </c>
      <c r="J1933" t="s">
        <v>6497</v>
      </c>
      <c r="L1933">
        <f>IFERROR(INDEX(所属情報!$E:$E,MATCH(男子登録情報!A1933,所属情報!$A:$A,0)),"")</f>
        <v>491024</v>
      </c>
      <c r="M1933" t="str">
        <f t="shared" si="90"/>
        <v>山本　悠人 (2)</v>
      </c>
      <c r="N1933" t="str">
        <f t="shared" si="91"/>
        <v>ﾔﾏﾓﾄ ﾊﾙﾄ</v>
      </c>
      <c r="O1933" t="str">
        <f t="shared" si="92"/>
        <v>YAMAMOTO Haruto (05)</v>
      </c>
      <c r="P1933">
        <f>IFERROR(INDEX(リスト!$AE:$AE,MATCH($G1933,リスト!$AD:$AD,0)),"")</f>
        <v>30</v>
      </c>
      <c r="Q1933" t="str">
        <f>IFERROR(INDEX(リスト!$AH:$AH,MATCH($J1933,リスト!$AG:$AG,0)),"")</f>
        <v>JPN</v>
      </c>
      <c r="R1933" s="118" t="str">
        <f>IF($B1933="","",TEXT(RIGHT($E1933,6)*1000+COUNTIF($E$2:$E1933,$E1933),"000000000"))</f>
        <v>051013004</v>
      </c>
    </row>
    <row r="1934" spans="1:18" customFormat="1" x14ac:dyDescent="0.45">
      <c r="A1934" t="s">
        <v>744</v>
      </c>
      <c r="B1934">
        <v>1933</v>
      </c>
      <c r="C1934" t="s">
        <v>2822</v>
      </c>
      <c r="D1934" t="s">
        <v>2823</v>
      </c>
      <c r="E1934">
        <v>20040501</v>
      </c>
      <c r="F1934">
        <v>4</v>
      </c>
      <c r="G1934" t="s">
        <v>4976</v>
      </c>
      <c r="H1934" s="2" t="s">
        <v>485</v>
      </c>
      <c r="I1934" t="s">
        <v>74</v>
      </c>
      <c r="J1934" t="s">
        <v>6497</v>
      </c>
      <c r="L1934">
        <f>IFERROR(INDEX(所属情報!$E:$E,MATCH(男子登録情報!A1934,所属情報!$A:$A,0)),"")</f>
        <v>500004</v>
      </c>
      <c r="M1934" t="str">
        <f t="shared" si="90"/>
        <v>堀田　悠裕 (4)</v>
      </c>
      <c r="N1934" t="str">
        <f t="shared" si="91"/>
        <v>ﾎﾘﾀ ﾕｳｽｹ</v>
      </c>
      <c r="O1934" t="str">
        <f t="shared" si="92"/>
        <v>HORITA Yusuke (04)</v>
      </c>
      <c r="P1934">
        <f>IFERROR(INDEX(リスト!$AE:$AE,MATCH($G1934,リスト!$AD:$AD,0)),"")</f>
        <v>27</v>
      </c>
      <c r="Q1934" t="str">
        <f>IFERROR(INDEX(リスト!$AH:$AH,MATCH($J1934,リスト!$AG:$AG,0)),"")</f>
        <v>JPN</v>
      </c>
      <c r="R1934" s="118" t="str">
        <f>IF($B1934="","",TEXT(RIGHT($E1934,6)*1000+COUNTIF($E$2:$E1934,$E1934),"000000000"))</f>
        <v>040501002</v>
      </c>
    </row>
    <row r="1935" spans="1:18" customFormat="1" x14ac:dyDescent="0.45">
      <c r="A1935" t="s">
        <v>744</v>
      </c>
      <c r="B1935">
        <v>1934</v>
      </c>
      <c r="C1935" t="s">
        <v>2824</v>
      </c>
      <c r="D1935" t="s">
        <v>2825</v>
      </c>
      <c r="E1935">
        <v>20041003</v>
      </c>
      <c r="F1935">
        <v>4</v>
      </c>
      <c r="G1935" t="s">
        <v>4976</v>
      </c>
      <c r="H1935" s="2" t="s">
        <v>3102</v>
      </c>
      <c r="I1935" t="s">
        <v>431</v>
      </c>
      <c r="J1935" t="s">
        <v>6497</v>
      </c>
      <c r="L1935">
        <f>IFERROR(INDEX(所属情報!$E:$E,MATCH(男子登録情報!A1935,所属情報!$A:$A,0)),"")</f>
        <v>500004</v>
      </c>
      <c r="M1935" t="str">
        <f t="shared" si="90"/>
        <v>大竹　玲央 (4)</v>
      </c>
      <c r="N1935" t="str">
        <f t="shared" si="91"/>
        <v>ｵｵﾀｹ ﾚｵ</v>
      </c>
      <c r="O1935" t="str">
        <f t="shared" si="92"/>
        <v>OTAKE Reo (04)</v>
      </c>
      <c r="P1935">
        <f>IFERROR(INDEX(リスト!$AE:$AE,MATCH($G1935,リスト!$AD:$AD,0)),"")</f>
        <v>27</v>
      </c>
      <c r="Q1935" t="str">
        <f>IFERROR(INDEX(リスト!$AH:$AH,MATCH($J1935,リスト!$AG:$AG,0)),"")</f>
        <v>JPN</v>
      </c>
      <c r="R1935" s="118" t="str">
        <f>IF($B1935="","",TEXT(RIGHT($E1935,6)*1000+COUNTIF($E$2:$E1935,$E1935),"000000000"))</f>
        <v>041003003</v>
      </c>
    </row>
    <row r="1936" spans="1:18" customFormat="1" x14ac:dyDescent="0.45">
      <c r="A1936" t="s">
        <v>744</v>
      </c>
      <c r="B1936">
        <v>1935</v>
      </c>
      <c r="C1936" t="s">
        <v>2826</v>
      </c>
      <c r="D1936" t="s">
        <v>2827</v>
      </c>
      <c r="E1936">
        <v>20050202</v>
      </c>
      <c r="F1936">
        <v>4</v>
      </c>
      <c r="G1936" t="s">
        <v>4976</v>
      </c>
      <c r="H1936" s="2" t="s">
        <v>3103</v>
      </c>
      <c r="I1936" t="s">
        <v>167</v>
      </c>
      <c r="J1936" t="s">
        <v>6497</v>
      </c>
      <c r="L1936">
        <f>IFERROR(INDEX(所属情報!$E:$E,MATCH(男子登録情報!A1936,所属情報!$A:$A,0)),"")</f>
        <v>500004</v>
      </c>
      <c r="M1936" t="str">
        <f t="shared" si="90"/>
        <v>佐山　和寿也 (4)</v>
      </c>
      <c r="N1936" t="str">
        <f t="shared" si="91"/>
        <v>ｻﾔﾏ ｶｽﾞﾔ</v>
      </c>
      <c r="O1936" t="str">
        <f t="shared" si="92"/>
        <v>SAYAMA Kazuya (05)</v>
      </c>
      <c r="P1936">
        <f>IFERROR(INDEX(リスト!$AE:$AE,MATCH($G1936,リスト!$AD:$AD,0)),"")</f>
        <v>27</v>
      </c>
      <c r="Q1936" t="str">
        <f>IFERROR(INDEX(リスト!$AH:$AH,MATCH($J1936,リスト!$AG:$AG,0)),"")</f>
        <v>JPN</v>
      </c>
      <c r="R1936" s="118" t="str">
        <f>IF($B1936="","",TEXT(RIGHT($E1936,6)*1000+COUNTIF($E$2:$E1936,$E1936),"000000000"))</f>
        <v>050202001</v>
      </c>
    </row>
    <row r="1937" spans="1:18" customFormat="1" x14ac:dyDescent="0.45">
      <c r="A1937" t="s">
        <v>744</v>
      </c>
      <c r="B1937">
        <v>1936</v>
      </c>
      <c r="C1937" t="s">
        <v>2828</v>
      </c>
      <c r="D1937" t="s">
        <v>2829</v>
      </c>
      <c r="E1937">
        <v>20040614</v>
      </c>
      <c r="F1937">
        <v>4</v>
      </c>
      <c r="G1937" t="s">
        <v>4976</v>
      </c>
      <c r="H1937" s="2" t="s">
        <v>3104</v>
      </c>
      <c r="I1937" t="s">
        <v>729</v>
      </c>
      <c r="J1937" t="s">
        <v>6497</v>
      </c>
      <c r="L1937">
        <f>IFERROR(INDEX(所属情報!$E:$E,MATCH(男子登録情報!A1937,所属情報!$A:$A,0)),"")</f>
        <v>500004</v>
      </c>
      <c r="M1937" t="str">
        <f t="shared" si="90"/>
        <v>松浦　楓 (4)</v>
      </c>
      <c r="N1937" t="str">
        <f t="shared" si="91"/>
        <v>ﾏﾂｳﾗ ｶｴﾃﾞ</v>
      </c>
      <c r="O1937" t="str">
        <f t="shared" si="92"/>
        <v>MATSUURA Kaede (04)</v>
      </c>
      <c r="P1937">
        <f>IFERROR(INDEX(リスト!$AE:$AE,MATCH($G1937,リスト!$AD:$AD,0)),"")</f>
        <v>27</v>
      </c>
      <c r="Q1937" t="str">
        <f>IFERROR(INDEX(リスト!$AH:$AH,MATCH($J1937,リスト!$AG:$AG,0)),"")</f>
        <v>JPN</v>
      </c>
      <c r="R1937" s="118" t="str">
        <f>IF($B1937="","",TEXT(RIGHT($E1937,6)*1000+COUNTIF($E$2:$E1937,$E1937),"000000000"))</f>
        <v>040614005</v>
      </c>
    </row>
    <row r="1938" spans="1:18" customFormat="1" x14ac:dyDescent="0.45">
      <c r="A1938" t="s">
        <v>744</v>
      </c>
      <c r="B1938">
        <v>1937</v>
      </c>
      <c r="C1938" t="s">
        <v>4565</v>
      </c>
      <c r="D1938" t="s">
        <v>4566</v>
      </c>
      <c r="E1938">
        <v>20051016</v>
      </c>
      <c r="F1938">
        <v>3</v>
      </c>
      <c r="G1938" t="s">
        <v>4978</v>
      </c>
      <c r="H1938" s="2" t="s">
        <v>290</v>
      </c>
      <c r="I1938" t="s">
        <v>72</v>
      </c>
      <c r="J1938" t="s">
        <v>6497</v>
      </c>
      <c r="L1938">
        <f>IFERROR(INDEX(所属情報!$E:$E,MATCH(男子登録情報!A1938,所属情報!$A:$A,0)),"")</f>
        <v>500004</v>
      </c>
      <c r="M1938" t="str">
        <f t="shared" si="90"/>
        <v>辻本　裕士 (3)</v>
      </c>
      <c r="N1938" t="str">
        <f t="shared" si="91"/>
        <v>ﾂｼﾞﾓﾄ ﾕｳｼ</v>
      </c>
      <c r="O1938" t="str">
        <f t="shared" si="92"/>
        <v>TSUJIMOTO Yushi (05)</v>
      </c>
      <c r="P1938">
        <f>IFERROR(INDEX(リスト!$AE:$AE,MATCH($G1938,リスト!$AD:$AD,0)),"")</f>
        <v>30</v>
      </c>
      <c r="Q1938" t="str">
        <f>IFERROR(INDEX(リスト!$AH:$AH,MATCH($J1938,リスト!$AG:$AG,0)),"")</f>
        <v>JPN</v>
      </c>
      <c r="R1938" s="118" t="str">
        <f>IF($B1938="","",TEXT(RIGHT($E1938,6)*1000+COUNTIF($E$2:$E1938,$E1938),"000000000"))</f>
        <v>051016003</v>
      </c>
    </row>
    <row r="1939" spans="1:18" customFormat="1" x14ac:dyDescent="0.45">
      <c r="A1939" t="s">
        <v>744</v>
      </c>
      <c r="B1939">
        <v>1938</v>
      </c>
      <c r="C1939" t="s">
        <v>4567</v>
      </c>
      <c r="D1939" t="s">
        <v>4568</v>
      </c>
      <c r="E1939">
        <v>20060306</v>
      </c>
      <c r="F1939">
        <v>3</v>
      </c>
      <c r="G1939" t="s">
        <v>4976</v>
      </c>
      <c r="H1939" s="2" t="s">
        <v>4953</v>
      </c>
      <c r="I1939" t="s">
        <v>284</v>
      </c>
      <c r="J1939" t="s">
        <v>6497</v>
      </c>
      <c r="L1939">
        <f>IFERROR(INDEX(所属情報!$E:$E,MATCH(男子登録情報!A1939,所属情報!$A:$A,0)),"")</f>
        <v>500004</v>
      </c>
      <c r="M1939" t="str">
        <f t="shared" si="90"/>
        <v>宮林　勇琉 (3)</v>
      </c>
      <c r="N1939" t="str">
        <f t="shared" si="91"/>
        <v>ﾐﾔﾊﾞﾔｼ ﾀｹﾙ</v>
      </c>
      <c r="O1939" t="str">
        <f t="shared" si="92"/>
        <v>MIYABAYASHI Takeru (06)</v>
      </c>
      <c r="P1939">
        <f>IFERROR(INDEX(リスト!$AE:$AE,MATCH($G1939,リスト!$AD:$AD,0)),"")</f>
        <v>27</v>
      </c>
      <c r="Q1939" t="str">
        <f>IFERROR(INDEX(リスト!$AH:$AH,MATCH($J1939,リスト!$AG:$AG,0)),"")</f>
        <v>JPN</v>
      </c>
      <c r="R1939" s="118" t="str">
        <f>IF($B1939="","",TEXT(RIGHT($E1939,6)*1000+COUNTIF($E$2:$E1939,$E1939),"000000000"))</f>
        <v>060306001</v>
      </c>
    </row>
    <row r="1940" spans="1:18" customFormat="1" x14ac:dyDescent="0.45">
      <c r="A1940" t="s">
        <v>744</v>
      </c>
      <c r="B1940">
        <v>1939</v>
      </c>
      <c r="C1940" t="s">
        <v>4569</v>
      </c>
      <c r="D1940" t="s">
        <v>4570</v>
      </c>
      <c r="E1940">
        <v>20050415</v>
      </c>
      <c r="F1940">
        <v>3</v>
      </c>
      <c r="G1940" t="s">
        <v>4976</v>
      </c>
      <c r="H1940" s="2" t="s">
        <v>96</v>
      </c>
      <c r="I1940" t="s">
        <v>201</v>
      </c>
      <c r="J1940" t="s">
        <v>6497</v>
      </c>
      <c r="L1940">
        <f>IFERROR(INDEX(所属情報!$E:$E,MATCH(男子登録情報!A1940,所属情報!$A:$A,0)),"")</f>
        <v>500004</v>
      </c>
      <c r="M1940" t="str">
        <f t="shared" si="90"/>
        <v>安藤　暖都 (3)</v>
      </c>
      <c r="N1940" t="str">
        <f t="shared" si="91"/>
        <v>ｱﾝﾄﾞｳ ﾊﾙﾄ</v>
      </c>
      <c r="O1940" t="str">
        <f t="shared" si="92"/>
        <v>ANDO Haruto (05)</v>
      </c>
      <c r="P1940">
        <f>IFERROR(INDEX(リスト!$AE:$AE,MATCH($G1940,リスト!$AD:$AD,0)),"")</f>
        <v>27</v>
      </c>
      <c r="Q1940" t="str">
        <f>IFERROR(INDEX(リスト!$AH:$AH,MATCH($J1940,リスト!$AG:$AG,0)),"")</f>
        <v>JPN</v>
      </c>
      <c r="R1940" s="118" t="str">
        <f>IF($B1940="","",TEXT(RIGHT($E1940,6)*1000+COUNTIF($E$2:$E1940,$E1940),"000000000"))</f>
        <v>050415002</v>
      </c>
    </row>
    <row r="1941" spans="1:18" customFormat="1" x14ac:dyDescent="0.45">
      <c r="A1941" t="s">
        <v>744</v>
      </c>
      <c r="B1941">
        <v>1940</v>
      </c>
      <c r="C1941" t="s">
        <v>4571</v>
      </c>
      <c r="D1941" t="s">
        <v>4572</v>
      </c>
      <c r="E1941">
        <v>20050725</v>
      </c>
      <c r="F1941">
        <v>3</v>
      </c>
      <c r="G1941" t="s">
        <v>4976</v>
      </c>
      <c r="H1941" s="2" t="s">
        <v>4954</v>
      </c>
      <c r="I1941" t="s">
        <v>87</v>
      </c>
      <c r="J1941" t="s">
        <v>6497</v>
      </c>
      <c r="L1941">
        <f>IFERROR(INDEX(所属情報!$E:$E,MATCH(男子登録情報!A1941,所属情報!$A:$A,0)),"")</f>
        <v>500004</v>
      </c>
      <c r="M1941" t="str">
        <f t="shared" si="90"/>
        <v>京免　知輝 (3)</v>
      </c>
      <c r="N1941" t="str">
        <f t="shared" si="91"/>
        <v>ｷｮｳﾒﾝ ﾄﾓｷ</v>
      </c>
      <c r="O1941" t="str">
        <f t="shared" si="92"/>
        <v>KYOMEN Tomoki (05)</v>
      </c>
      <c r="P1941">
        <f>IFERROR(INDEX(リスト!$AE:$AE,MATCH($G1941,リスト!$AD:$AD,0)),"")</f>
        <v>27</v>
      </c>
      <c r="Q1941" t="str">
        <f>IFERROR(INDEX(リスト!$AH:$AH,MATCH($J1941,リスト!$AG:$AG,0)),"")</f>
        <v>JPN</v>
      </c>
      <c r="R1941" s="118" t="str">
        <f>IF($B1941="","",TEXT(RIGHT($E1941,6)*1000+COUNTIF($E$2:$E1941,$E1941),"000000000"))</f>
        <v>050725001</v>
      </c>
    </row>
    <row r="1942" spans="1:18" customFormat="1" x14ac:dyDescent="0.45">
      <c r="A1942" t="s">
        <v>744</v>
      </c>
      <c r="B1942">
        <v>1941</v>
      </c>
      <c r="C1942" t="s">
        <v>6240</v>
      </c>
      <c r="D1942" t="s">
        <v>6241</v>
      </c>
      <c r="E1942">
        <v>20050716</v>
      </c>
      <c r="F1942">
        <v>3</v>
      </c>
      <c r="G1942" t="s">
        <v>4976</v>
      </c>
      <c r="H1942" s="2" t="s">
        <v>220</v>
      </c>
      <c r="I1942" t="s">
        <v>1382</v>
      </c>
      <c r="J1942" t="s">
        <v>6497</v>
      </c>
      <c r="L1942">
        <f>IFERROR(INDEX(所属情報!$E:$E,MATCH(男子登録情報!A1942,所属情報!$A:$A,0)),"")</f>
        <v>500004</v>
      </c>
      <c r="M1942" t="str">
        <f t="shared" si="90"/>
        <v>山本　響也 (3)</v>
      </c>
      <c r="N1942" t="str">
        <f t="shared" si="91"/>
        <v>ﾔﾏﾓﾄ ｷｮｳﾔ</v>
      </c>
      <c r="O1942" t="str">
        <f t="shared" si="92"/>
        <v>YAMAMOTO Kyoya (05)</v>
      </c>
      <c r="P1942">
        <f>IFERROR(INDEX(リスト!$AE:$AE,MATCH($G1942,リスト!$AD:$AD,0)),"")</f>
        <v>27</v>
      </c>
      <c r="Q1942" t="str">
        <f>IFERROR(INDEX(リスト!$AH:$AH,MATCH($J1942,リスト!$AG:$AG,0)),"")</f>
        <v>JPN</v>
      </c>
      <c r="R1942" s="118" t="str">
        <f>IF($B1942="","",TEXT(RIGHT($E1942,6)*1000+COUNTIF($E$2:$E1942,$E1942),"000000000"))</f>
        <v>050716002</v>
      </c>
    </row>
    <row r="1943" spans="1:18" customFormat="1" x14ac:dyDescent="0.45">
      <c r="A1943" t="s">
        <v>744</v>
      </c>
      <c r="B1943">
        <v>1942</v>
      </c>
      <c r="C1943" t="s">
        <v>6242</v>
      </c>
      <c r="D1943" t="s">
        <v>6243</v>
      </c>
      <c r="E1943">
        <v>20061224</v>
      </c>
      <c r="F1943">
        <v>2</v>
      </c>
      <c r="G1943" t="s">
        <v>4976</v>
      </c>
      <c r="H1943" s="2" t="s">
        <v>7014</v>
      </c>
      <c r="I1943" t="s">
        <v>456</v>
      </c>
      <c r="J1943" t="s">
        <v>6497</v>
      </c>
      <c r="L1943">
        <f>IFERROR(INDEX(所属情報!$E:$E,MATCH(男子登録情報!A1943,所属情報!$A:$A,0)),"")</f>
        <v>500004</v>
      </c>
      <c r="M1943" t="str">
        <f t="shared" si="90"/>
        <v>廣野　太陽 (2)</v>
      </c>
      <c r="N1943" t="str">
        <f t="shared" si="91"/>
        <v>ﾋﾛﾉ ﾀｲﾖｳ</v>
      </c>
      <c r="O1943" t="str">
        <f t="shared" si="92"/>
        <v>HIRONO Taiyo (06)</v>
      </c>
      <c r="P1943">
        <f>IFERROR(INDEX(リスト!$AE:$AE,MATCH($G1943,リスト!$AD:$AD,0)),"")</f>
        <v>27</v>
      </c>
      <c r="Q1943" t="str">
        <f>IFERROR(INDEX(リスト!$AH:$AH,MATCH($J1943,リスト!$AG:$AG,0)),"")</f>
        <v>JPN</v>
      </c>
      <c r="R1943" s="118" t="str">
        <f>IF($B1943="","",TEXT(RIGHT($E1943,6)*1000+COUNTIF($E$2:$E1943,$E1943),"000000000"))</f>
        <v>061224003</v>
      </c>
    </row>
    <row r="1944" spans="1:18" customFormat="1" x14ac:dyDescent="0.45">
      <c r="A1944" t="s">
        <v>744</v>
      </c>
      <c r="B1944">
        <v>1943</v>
      </c>
      <c r="C1944" t="s">
        <v>6244</v>
      </c>
      <c r="D1944" t="s">
        <v>6245</v>
      </c>
      <c r="E1944">
        <v>20050614</v>
      </c>
      <c r="F1944">
        <v>2</v>
      </c>
      <c r="G1944" t="s">
        <v>4976</v>
      </c>
      <c r="H1944" s="2" t="s">
        <v>224</v>
      </c>
      <c r="I1944" t="s">
        <v>345</v>
      </c>
      <c r="J1944" t="s">
        <v>6497</v>
      </c>
      <c r="L1944">
        <f>IFERROR(INDEX(所属情報!$E:$E,MATCH(男子登録情報!A1944,所属情報!$A:$A,0)),"")</f>
        <v>500004</v>
      </c>
      <c r="M1944" t="str">
        <f t="shared" si="90"/>
        <v>井上　創 (2)</v>
      </c>
      <c r="N1944" t="str">
        <f t="shared" si="91"/>
        <v>ｲﾉｳｴ ﾊｼﾞﾒ</v>
      </c>
      <c r="O1944" t="str">
        <f t="shared" si="92"/>
        <v>INOUE Hajime (05)</v>
      </c>
      <c r="P1944">
        <f>IFERROR(INDEX(リスト!$AE:$AE,MATCH($G1944,リスト!$AD:$AD,0)),"")</f>
        <v>27</v>
      </c>
      <c r="Q1944" t="str">
        <f>IFERROR(INDEX(リスト!$AH:$AH,MATCH($J1944,リスト!$AG:$AG,0)),"")</f>
        <v>JPN</v>
      </c>
      <c r="R1944" s="118" t="str">
        <f>IF($B1944="","",TEXT(RIGHT($E1944,6)*1000+COUNTIF($E$2:$E1944,$E1944),"000000000"))</f>
        <v>050614004</v>
      </c>
    </row>
    <row r="1945" spans="1:18" customFormat="1" x14ac:dyDescent="0.45">
      <c r="A1945" t="s">
        <v>744</v>
      </c>
      <c r="B1945">
        <v>1944</v>
      </c>
      <c r="C1945" t="s">
        <v>6246</v>
      </c>
      <c r="D1945" t="s">
        <v>6247</v>
      </c>
      <c r="E1945">
        <v>20070315</v>
      </c>
      <c r="F1945">
        <v>2</v>
      </c>
      <c r="G1945" t="s">
        <v>4976</v>
      </c>
      <c r="H1945" s="2" t="s">
        <v>7277</v>
      </c>
      <c r="I1945" t="s">
        <v>65</v>
      </c>
      <c r="J1945" t="s">
        <v>6497</v>
      </c>
      <c r="L1945">
        <f>IFERROR(INDEX(所属情報!$E:$E,MATCH(男子登録情報!A1945,所属情報!$A:$A,0)),"")</f>
        <v>500004</v>
      </c>
      <c r="M1945" t="str">
        <f t="shared" si="90"/>
        <v>兼岡　知弥 (2)</v>
      </c>
      <c r="N1945" t="str">
        <f t="shared" si="91"/>
        <v>ｶﾈｵｶ ﾄﾓﾔ</v>
      </c>
      <c r="O1945" t="str">
        <f t="shared" si="92"/>
        <v>KANEOKA Tomoya (07)</v>
      </c>
      <c r="P1945">
        <f>IFERROR(INDEX(リスト!$AE:$AE,MATCH($G1945,リスト!$AD:$AD,0)),"")</f>
        <v>27</v>
      </c>
      <c r="Q1945" t="str">
        <f>IFERROR(INDEX(リスト!$AH:$AH,MATCH($J1945,リスト!$AG:$AG,0)),"")</f>
        <v>JPN</v>
      </c>
      <c r="R1945" s="118" t="str">
        <f>IF($B1945="","",TEXT(RIGHT($E1945,6)*1000+COUNTIF($E$2:$E1945,$E1945),"000000000"))</f>
        <v>070315002</v>
      </c>
    </row>
    <row r="1946" spans="1:18" customFormat="1" x14ac:dyDescent="0.45">
      <c r="A1946" t="s">
        <v>744</v>
      </c>
      <c r="B1946">
        <v>1945</v>
      </c>
      <c r="C1946" t="s">
        <v>6248</v>
      </c>
      <c r="D1946" t="s">
        <v>6249</v>
      </c>
      <c r="E1946">
        <v>20060526</v>
      </c>
      <c r="F1946">
        <v>2</v>
      </c>
      <c r="G1946" t="s">
        <v>4976</v>
      </c>
      <c r="H1946" s="2" t="s">
        <v>6974</v>
      </c>
      <c r="I1946" t="s">
        <v>62</v>
      </c>
      <c r="J1946" t="s">
        <v>6497</v>
      </c>
      <c r="L1946">
        <f>IFERROR(INDEX(所属情報!$E:$E,MATCH(男子登録情報!A1946,所属情報!$A:$A,0)),"")</f>
        <v>500004</v>
      </c>
      <c r="M1946" t="str">
        <f t="shared" si="90"/>
        <v>柿崎　湘 (2)</v>
      </c>
      <c r="N1946" t="str">
        <f t="shared" si="91"/>
        <v>ｶｷｻﾞｷ ｼｮｳ</v>
      </c>
      <c r="O1946" t="str">
        <f t="shared" si="92"/>
        <v>KAKIZAKI Sho (06)</v>
      </c>
      <c r="P1946">
        <f>IFERROR(INDEX(リスト!$AE:$AE,MATCH($G1946,リスト!$AD:$AD,0)),"")</f>
        <v>27</v>
      </c>
      <c r="Q1946" t="str">
        <f>IFERROR(INDEX(リスト!$AH:$AH,MATCH($J1946,リスト!$AG:$AG,0)),"")</f>
        <v>JPN</v>
      </c>
      <c r="R1946" s="118" t="str">
        <f>IF($B1946="","",TEXT(RIGHT($E1946,6)*1000+COUNTIF($E$2:$E1946,$E1946),"000000000"))</f>
        <v>060526003</v>
      </c>
    </row>
    <row r="1947" spans="1:18" customFormat="1" x14ac:dyDescent="0.45">
      <c r="A1947" t="s">
        <v>744</v>
      </c>
      <c r="B1947">
        <v>1946</v>
      </c>
      <c r="C1947" t="s">
        <v>6250</v>
      </c>
      <c r="D1947" t="s">
        <v>6251</v>
      </c>
      <c r="E1947">
        <v>20061016</v>
      </c>
      <c r="F1947">
        <v>2</v>
      </c>
      <c r="G1947" t="s">
        <v>4976</v>
      </c>
      <c r="H1947" s="2" t="s">
        <v>384</v>
      </c>
      <c r="I1947" t="s">
        <v>83</v>
      </c>
      <c r="J1947" t="s">
        <v>6497</v>
      </c>
      <c r="L1947">
        <f>IFERROR(INDEX(所属情報!$E:$E,MATCH(男子登録情報!A1947,所属情報!$A:$A,0)),"")</f>
        <v>500004</v>
      </c>
      <c r="M1947" t="str">
        <f t="shared" si="90"/>
        <v>村田　健太 (2)</v>
      </c>
      <c r="N1947" t="str">
        <f t="shared" si="91"/>
        <v>ﾑﾗﾀ ｹﾝﾀ</v>
      </c>
      <c r="O1947" t="str">
        <f t="shared" si="92"/>
        <v>MURATA Kenta (06)</v>
      </c>
      <c r="P1947">
        <f>IFERROR(INDEX(リスト!$AE:$AE,MATCH($G1947,リスト!$AD:$AD,0)),"")</f>
        <v>27</v>
      </c>
      <c r="Q1947" t="str">
        <f>IFERROR(INDEX(リスト!$AH:$AH,MATCH($J1947,リスト!$AG:$AG,0)),"")</f>
        <v>JPN</v>
      </c>
      <c r="R1947" s="118" t="str">
        <f>IF($B1947="","",TEXT(RIGHT($E1947,6)*1000+COUNTIF($E$2:$E1947,$E1947),"000000000"))</f>
        <v>061016003</v>
      </c>
    </row>
    <row r="1948" spans="1:18" customFormat="1" x14ac:dyDescent="0.45">
      <c r="A1948" t="s">
        <v>578</v>
      </c>
      <c r="B1948">
        <v>1947</v>
      </c>
      <c r="C1948" t="s">
        <v>4528</v>
      </c>
      <c r="D1948" t="s">
        <v>4529</v>
      </c>
      <c r="E1948">
        <v>20050625</v>
      </c>
      <c r="F1948">
        <v>3</v>
      </c>
      <c r="G1948" t="s">
        <v>4978</v>
      </c>
      <c r="H1948" s="2" t="s">
        <v>151</v>
      </c>
      <c r="I1948" t="s">
        <v>4943</v>
      </c>
      <c r="J1948" t="s">
        <v>6497</v>
      </c>
      <c r="L1948">
        <f>IFERROR(INDEX(所属情報!$E:$E,MATCH(男子登録情報!A1948,所属情報!$A:$A,0)),"")</f>
        <v>492216</v>
      </c>
      <c r="M1948" t="str">
        <f t="shared" si="90"/>
        <v>吉田　知史 (3)</v>
      </c>
      <c r="N1948" t="str">
        <f t="shared" si="91"/>
        <v>ﾖｼﾀﾞ ﾄﾓﾋﾄ</v>
      </c>
      <c r="O1948" t="str">
        <f t="shared" si="92"/>
        <v>YOSHIDA Tomohito (05)</v>
      </c>
      <c r="P1948">
        <f>IFERROR(INDEX(リスト!$AE:$AE,MATCH($G1948,リスト!$AD:$AD,0)),"")</f>
        <v>30</v>
      </c>
      <c r="Q1948" t="str">
        <f>IFERROR(INDEX(リスト!$AH:$AH,MATCH($J1948,リスト!$AG:$AG,0)),"")</f>
        <v>JPN</v>
      </c>
      <c r="R1948" s="118" t="str">
        <f>IF($B1948="","",TEXT(RIGHT($E1948,6)*1000+COUNTIF($E$2:$E1948,$E1948),"000000000"))</f>
        <v>050625002</v>
      </c>
    </row>
    <row r="1949" spans="1:18" customFormat="1" x14ac:dyDescent="0.45">
      <c r="A1949" t="s">
        <v>578</v>
      </c>
      <c r="B1949">
        <v>1948</v>
      </c>
      <c r="C1949" t="s">
        <v>4530</v>
      </c>
      <c r="D1949" t="s">
        <v>4531</v>
      </c>
      <c r="E1949">
        <v>20070308</v>
      </c>
      <c r="F1949">
        <v>2</v>
      </c>
      <c r="G1949" t="s">
        <v>4976</v>
      </c>
      <c r="H1949" s="2" t="s">
        <v>4944</v>
      </c>
      <c r="I1949" t="s">
        <v>326</v>
      </c>
      <c r="J1949" t="s">
        <v>6497</v>
      </c>
      <c r="L1949">
        <f>IFERROR(INDEX(所属情報!$E:$E,MATCH(男子登録情報!A1949,所属情報!$A:$A,0)),"")</f>
        <v>492216</v>
      </c>
      <c r="M1949" t="str">
        <f t="shared" si="90"/>
        <v>門馬　兜馬 (2)</v>
      </c>
      <c r="N1949" t="str">
        <f t="shared" si="91"/>
        <v>ｶﾄﾞﾏ ﾄｳﾏ</v>
      </c>
      <c r="O1949" t="str">
        <f t="shared" si="92"/>
        <v>KADOMA Toma (07)</v>
      </c>
      <c r="P1949">
        <f>IFERROR(INDEX(リスト!$AE:$AE,MATCH($G1949,リスト!$AD:$AD,0)),"")</f>
        <v>27</v>
      </c>
      <c r="Q1949" t="str">
        <f>IFERROR(INDEX(リスト!$AH:$AH,MATCH($J1949,リスト!$AG:$AG,0)),"")</f>
        <v>JPN</v>
      </c>
      <c r="R1949" s="118" t="str">
        <f>IF($B1949="","",TEXT(RIGHT($E1949,6)*1000+COUNTIF($E$2:$E1949,$E1949),"000000000"))</f>
        <v>070308002</v>
      </c>
    </row>
    <row r="1950" spans="1:18" customFormat="1" x14ac:dyDescent="0.45">
      <c r="A1950" t="s">
        <v>578</v>
      </c>
      <c r="B1950">
        <v>1949</v>
      </c>
      <c r="C1950" t="s">
        <v>6252</v>
      </c>
      <c r="D1950" t="s">
        <v>6253</v>
      </c>
      <c r="E1950">
        <v>20060804</v>
      </c>
      <c r="F1950">
        <v>2</v>
      </c>
      <c r="G1950" t="s">
        <v>4980</v>
      </c>
      <c r="H1950" s="2" t="s">
        <v>7278</v>
      </c>
      <c r="I1950" t="s">
        <v>71</v>
      </c>
      <c r="J1950" t="s">
        <v>6497</v>
      </c>
      <c r="L1950">
        <f>IFERROR(INDEX(所属情報!$E:$E,MATCH(男子登録情報!A1950,所属情報!$A:$A,0)),"")</f>
        <v>492216</v>
      </c>
      <c r="M1950" t="str">
        <f t="shared" si="90"/>
        <v>須々木　蒼大 (2)</v>
      </c>
      <c r="N1950" t="str">
        <f t="shared" si="91"/>
        <v>ｽｽｷ ｿｳﾀ</v>
      </c>
      <c r="O1950" t="str">
        <f t="shared" si="92"/>
        <v>SUSUKI Sota (06)</v>
      </c>
      <c r="P1950">
        <f>IFERROR(INDEX(リスト!$AE:$AE,MATCH($G1950,リスト!$AD:$AD,0)),"")</f>
        <v>33</v>
      </c>
      <c r="Q1950" t="str">
        <f>IFERROR(INDEX(リスト!$AH:$AH,MATCH($J1950,リスト!$AG:$AG,0)),"")</f>
        <v>JPN</v>
      </c>
      <c r="R1950" s="118" t="str">
        <f>IF($B1950="","",TEXT(RIGHT($E1950,6)*1000+COUNTIF($E$2:$E1950,$E1950),"000000000"))</f>
        <v>060804004</v>
      </c>
    </row>
    <row r="1951" spans="1:18" customFormat="1" x14ac:dyDescent="0.45">
      <c r="A1951" t="s">
        <v>612</v>
      </c>
      <c r="B1951">
        <v>1950</v>
      </c>
      <c r="C1951" t="s">
        <v>2808</v>
      </c>
      <c r="D1951" t="s">
        <v>2809</v>
      </c>
      <c r="E1951">
        <v>20041003</v>
      </c>
      <c r="F1951">
        <v>4</v>
      </c>
      <c r="G1951" t="s">
        <v>4975</v>
      </c>
      <c r="H1951" s="2" t="s">
        <v>3096</v>
      </c>
      <c r="I1951" t="s">
        <v>209</v>
      </c>
      <c r="J1951" t="s">
        <v>6497</v>
      </c>
      <c r="L1951">
        <f>IFERROR(INDEX(所属情報!$E:$E,MATCH(男子登録情報!A1951,所属情報!$A:$A,0)),"")</f>
        <v>492208</v>
      </c>
      <c r="M1951" t="str">
        <f t="shared" si="90"/>
        <v>米谷　誠太郎 (4)</v>
      </c>
      <c r="N1951" t="str">
        <f t="shared" si="91"/>
        <v>ﾖﾈﾀﾆ ｾｲﾀﾛｳ</v>
      </c>
      <c r="O1951" t="str">
        <f t="shared" si="92"/>
        <v>YONETANI Seitaro (04)</v>
      </c>
      <c r="P1951">
        <f>IFERROR(INDEX(リスト!$AE:$AE,MATCH($G1951,リスト!$AD:$AD,0)),"")</f>
        <v>28</v>
      </c>
      <c r="Q1951" t="str">
        <f>IFERROR(INDEX(リスト!$AH:$AH,MATCH($J1951,リスト!$AG:$AG,0)),"")</f>
        <v>JPN</v>
      </c>
      <c r="R1951" s="118" t="str">
        <f>IF($B1951="","",TEXT(RIGHT($E1951,6)*1000+COUNTIF($E$2:$E1951,$E1951),"000000000"))</f>
        <v>041003004</v>
      </c>
    </row>
    <row r="1952" spans="1:18" customFormat="1" x14ac:dyDescent="0.45">
      <c r="A1952" t="s">
        <v>612</v>
      </c>
      <c r="B1952">
        <v>1951</v>
      </c>
      <c r="C1952" t="s">
        <v>2810</v>
      </c>
      <c r="D1952" t="s">
        <v>2811</v>
      </c>
      <c r="E1952">
        <v>20041213</v>
      </c>
      <c r="F1952">
        <v>4</v>
      </c>
      <c r="G1952" t="s">
        <v>4984</v>
      </c>
      <c r="H1952" s="2" t="s">
        <v>1968</v>
      </c>
      <c r="I1952" t="s">
        <v>805</v>
      </c>
      <c r="J1952" t="s">
        <v>6497</v>
      </c>
      <c r="L1952">
        <f>IFERROR(INDEX(所属情報!$E:$E,MATCH(男子登録情報!A1952,所属情報!$A:$A,0)),"")</f>
        <v>492208</v>
      </c>
      <c r="M1952" t="str">
        <f t="shared" si="90"/>
        <v>寺下　世成 (4)</v>
      </c>
      <c r="N1952" t="str">
        <f t="shared" si="91"/>
        <v>ﾃﾗｼﾀ ｾﾅ</v>
      </c>
      <c r="O1952" t="str">
        <f t="shared" si="92"/>
        <v>TERASHITA Sena (04)</v>
      </c>
      <c r="P1952">
        <f>IFERROR(INDEX(リスト!$AE:$AE,MATCH($G1952,リスト!$AD:$AD,0)),"")</f>
        <v>49</v>
      </c>
      <c r="Q1952" t="str">
        <f>IFERROR(INDEX(リスト!$AH:$AH,MATCH($J1952,リスト!$AG:$AG,0)),"")</f>
        <v>JPN</v>
      </c>
      <c r="R1952" s="118" t="str">
        <f>IF($B1952="","",TEXT(RIGHT($E1952,6)*1000+COUNTIF($E$2:$E1952,$E1952),"000000000"))</f>
        <v>041213001</v>
      </c>
    </row>
    <row r="1953" spans="1:18" customFormat="1" x14ac:dyDescent="0.45">
      <c r="A1953" t="s">
        <v>612</v>
      </c>
      <c r="B1953">
        <v>1952</v>
      </c>
      <c r="C1953" t="s">
        <v>2812</v>
      </c>
      <c r="D1953" t="s">
        <v>2813</v>
      </c>
      <c r="E1953">
        <v>20040827</v>
      </c>
      <c r="F1953">
        <v>4</v>
      </c>
      <c r="G1953" t="s">
        <v>4984</v>
      </c>
      <c r="H1953" s="2" t="s">
        <v>3097</v>
      </c>
      <c r="I1953" t="s">
        <v>201</v>
      </c>
      <c r="J1953" t="s">
        <v>6497</v>
      </c>
      <c r="L1953">
        <f>IFERROR(INDEX(所属情報!$E:$E,MATCH(男子登録情報!A1953,所属情報!$A:$A,0)),"")</f>
        <v>492208</v>
      </c>
      <c r="M1953" t="str">
        <f t="shared" si="90"/>
        <v>叶井　暖人 (4)</v>
      </c>
      <c r="N1953" t="str">
        <f t="shared" si="91"/>
        <v>ｶﾉｲ ﾊﾙﾄ</v>
      </c>
      <c r="O1953" t="str">
        <f t="shared" si="92"/>
        <v>KANOI Haruto (04)</v>
      </c>
      <c r="P1953">
        <f>IFERROR(INDEX(リスト!$AE:$AE,MATCH($G1953,リスト!$AD:$AD,0)),"")</f>
        <v>49</v>
      </c>
      <c r="Q1953" t="str">
        <f>IFERROR(INDEX(リスト!$AH:$AH,MATCH($J1953,リスト!$AG:$AG,0)),"")</f>
        <v>JPN</v>
      </c>
      <c r="R1953" s="118" t="str">
        <f>IF($B1953="","",TEXT(RIGHT($E1953,6)*1000+COUNTIF($E$2:$E1953,$E1953),"000000000"))</f>
        <v>040827003</v>
      </c>
    </row>
    <row r="1954" spans="1:18" customFormat="1" x14ac:dyDescent="0.45">
      <c r="A1954" t="s">
        <v>612</v>
      </c>
      <c r="B1954">
        <v>1953</v>
      </c>
      <c r="C1954" t="s">
        <v>2814</v>
      </c>
      <c r="D1954" t="s">
        <v>2815</v>
      </c>
      <c r="E1954">
        <v>20040419</v>
      </c>
      <c r="F1954">
        <v>4</v>
      </c>
      <c r="G1954" t="s">
        <v>4984</v>
      </c>
      <c r="H1954" s="2" t="s">
        <v>501</v>
      </c>
      <c r="I1954" t="s">
        <v>344</v>
      </c>
      <c r="J1954" t="s">
        <v>6497</v>
      </c>
      <c r="L1954">
        <f>IFERROR(INDEX(所属情報!$E:$E,MATCH(男子登録情報!A1954,所属情報!$A:$A,0)),"")</f>
        <v>492208</v>
      </c>
      <c r="M1954" t="str">
        <f t="shared" si="90"/>
        <v>大淵　裕翔 (4)</v>
      </c>
      <c r="N1954" t="str">
        <f t="shared" si="91"/>
        <v>ｵｵﾌﾁ ﾋﾛﾄ</v>
      </c>
      <c r="O1954" t="str">
        <f t="shared" si="92"/>
        <v>OFUCHI Hiroto (04)</v>
      </c>
      <c r="P1954">
        <f>IFERROR(INDEX(リスト!$AE:$AE,MATCH($G1954,リスト!$AD:$AD,0)),"")</f>
        <v>49</v>
      </c>
      <c r="Q1954" t="str">
        <f>IFERROR(INDEX(リスト!$AH:$AH,MATCH($J1954,リスト!$AG:$AG,0)),"")</f>
        <v>JPN</v>
      </c>
      <c r="R1954" s="118" t="str">
        <f>IF($B1954="","",TEXT(RIGHT($E1954,6)*1000+COUNTIF($E$2:$E1954,$E1954),"000000000"))</f>
        <v>040419001</v>
      </c>
    </row>
    <row r="1955" spans="1:18" customFormat="1" x14ac:dyDescent="0.45">
      <c r="A1955" t="s">
        <v>612</v>
      </c>
      <c r="B1955">
        <v>1954</v>
      </c>
      <c r="C1955" t="s">
        <v>2816</v>
      </c>
      <c r="D1955" t="s">
        <v>2817</v>
      </c>
      <c r="E1955">
        <v>20040405</v>
      </c>
      <c r="F1955">
        <v>4</v>
      </c>
      <c r="G1955" t="s">
        <v>4984</v>
      </c>
      <c r="H1955" s="2" t="s">
        <v>829</v>
      </c>
      <c r="I1955" t="s">
        <v>222</v>
      </c>
      <c r="J1955" t="s">
        <v>6497</v>
      </c>
      <c r="L1955">
        <f>IFERROR(INDEX(所属情報!$E:$E,MATCH(男子登録情報!A1955,所属情報!$A:$A,0)),"")</f>
        <v>492208</v>
      </c>
      <c r="M1955" t="str">
        <f t="shared" si="90"/>
        <v>田渕　翔大 (4)</v>
      </c>
      <c r="N1955" t="str">
        <f t="shared" si="91"/>
        <v>ﾀﾌﾞﾁ ｼｮｳﾀ</v>
      </c>
      <c r="O1955" t="str">
        <f t="shared" si="92"/>
        <v>TABUCHI Shota (04)</v>
      </c>
      <c r="P1955">
        <f>IFERROR(INDEX(リスト!$AE:$AE,MATCH($G1955,リスト!$AD:$AD,0)),"")</f>
        <v>49</v>
      </c>
      <c r="Q1955" t="str">
        <f>IFERROR(INDEX(リスト!$AH:$AH,MATCH($J1955,リスト!$AG:$AG,0)),"")</f>
        <v>JPN</v>
      </c>
      <c r="R1955" s="118" t="str">
        <f>IF($B1955="","",TEXT(RIGHT($E1955,6)*1000+COUNTIF($E$2:$E1955,$E1955),"000000000"))</f>
        <v>040405002</v>
      </c>
    </row>
    <row r="1956" spans="1:18" customFormat="1" x14ac:dyDescent="0.45">
      <c r="A1956" t="s">
        <v>612</v>
      </c>
      <c r="B1956">
        <v>1955</v>
      </c>
      <c r="C1956" t="s">
        <v>2818</v>
      </c>
      <c r="D1956" t="s">
        <v>2819</v>
      </c>
      <c r="E1956">
        <v>20030711</v>
      </c>
      <c r="F1956">
        <v>4</v>
      </c>
      <c r="G1956" t="s">
        <v>4984</v>
      </c>
      <c r="H1956" s="2" t="s">
        <v>415</v>
      </c>
      <c r="I1956" t="s">
        <v>3098</v>
      </c>
      <c r="J1956" t="s">
        <v>6497</v>
      </c>
      <c r="L1956">
        <f>IFERROR(INDEX(所属情報!$E:$E,MATCH(男子登録情報!A1956,所属情報!$A:$A,0)),"")</f>
        <v>492208</v>
      </c>
      <c r="M1956" t="str">
        <f t="shared" si="90"/>
        <v>野田　夏矢 (4)</v>
      </c>
      <c r="N1956" t="str">
        <f t="shared" si="91"/>
        <v>ﾉﾀﾞ ﾅﾂﾔ</v>
      </c>
      <c r="O1956" t="str">
        <f t="shared" si="92"/>
        <v>NODA Natsuya (03)</v>
      </c>
      <c r="P1956">
        <f>IFERROR(INDEX(リスト!$AE:$AE,MATCH($G1956,リスト!$AD:$AD,0)),"")</f>
        <v>49</v>
      </c>
      <c r="Q1956" t="str">
        <f>IFERROR(INDEX(リスト!$AH:$AH,MATCH($J1956,リスト!$AG:$AG,0)),"")</f>
        <v>JPN</v>
      </c>
      <c r="R1956" s="118" t="str">
        <f>IF($B1956="","",TEXT(RIGHT($E1956,6)*1000+COUNTIF($E$2:$E1956,$E1956),"000000000"))</f>
        <v>030711002</v>
      </c>
    </row>
    <row r="1957" spans="1:18" customFormat="1" x14ac:dyDescent="0.45">
      <c r="A1957" t="s">
        <v>612</v>
      </c>
      <c r="B1957">
        <v>1956</v>
      </c>
      <c r="C1957" t="s">
        <v>2820</v>
      </c>
      <c r="D1957" t="s">
        <v>2821</v>
      </c>
      <c r="E1957">
        <v>20050109</v>
      </c>
      <c r="F1957">
        <v>4</v>
      </c>
      <c r="G1957" t="s">
        <v>4984</v>
      </c>
      <c r="H1957" s="2" t="s">
        <v>3099</v>
      </c>
      <c r="I1957" t="s">
        <v>222</v>
      </c>
      <c r="J1957" t="s">
        <v>6497</v>
      </c>
      <c r="L1957">
        <f>IFERROR(INDEX(所属情報!$E:$E,MATCH(男子登録情報!A1957,所属情報!$A:$A,0)),"")</f>
        <v>492208</v>
      </c>
      <c r="M1957" t="str">
        <f t="shared" si="90"/>
        <v>菅原　翔太 (4)</v>
      </c>
      <c r="N1957" t="str">
        <f t="shared" si="91"/>
        <v>ｽｶﾞﾊﾗ ｼｮｳﾀ</v>
      </c>
      <c r="O1957" t="str">
        <f t="shared" si="92"/>
        <v>SUGAHARA Shota (05)</v>
      </c>
      <c r="P1957">
        <f>IFERROR(INDEX(リスト!$AE:$AE,MATCH($G1957,リスト!$AD:$AD,0)),"")</f>
        <v>49</v>
      </c>
      <c r="Q1957" t="str">
        <f>IFERROR(INDEX(リスト!$AH:$AH,MATCH($J1957,リスト!$AG:$AG,0)),"")</f>
        <v>JPN</v>
      </c>
      <c r="R1957" s="118" t="str">
        <f>IF($B1957="","",TEXT(RIGHT($E1957,6)*1000+COUNTIF($E$2:$E1957,$E1957),"000000000"))</f>
        <v>050109001</v>
      </c>
    </row>
    <row r="1958" spans="1:18" customFormat="1" x14ac:dyDescent="0.45">
      <c r="A1958" t="s">
        <v>612</v>
      </c>
      <c r="B1958">
        <v>1957</v>
      </c>
      <c r="C1958" t="s">
        <v>4532</v>
      </c>
      <c r="D1958" t="s">
        <v>4533</v>
      </c>
      <c r="E1958">
        <v>20051218</v>
      </c>
      <c r="F1958">
        <v>3</v>
      </c>
      <c r="G1958" t="s">
        <v>4976</v>
      </c>
      <c r="H1958" s="2" t="s">
        <v>1566</v>
      </c>
      <c r="I1958" t="s">
        <v>103</v>
      </c>
      <c r="J1958" t="s">
        <v>6497</v>
      </c>
      <c r="L1958">
        <f>IFERROR(INDEX(所属情報!$E:$E,MATCH(男子登録情報!A1958,所属情報!$A:$A,0)),"")</f>
        <v>492208</v>
      </c>
      <c r="M1958" t="str">
        <f t="shared" si="90"/>
        <v>武井　璃久 (3)</v>
      </c>
      <c r="N1958" t="str">
        <f t="shared" si="91"/>
        <v>ﾀｹｲ ﾘｸ</v>
      </c>
      <c r="O1958" t="str">
        <f t="shared" si="92"/>
        <v>TAKEI Riku (05)</v>
      </c>
      <c r="P1958">
        <f>IFERROR(INDEX(リスト!$AE:$AE,MATCH($G1958,リスト!$AD:$AD,0)),"")</f>
        <v>27</v>
      </c>
      <c r="Q1958" t="str">
        <f>IFERROR(INDEX(リスト!$AH:$AH,MATCH($J1958,リスト!$AG:$AG,0)),"")</f>
        <v>JPN</v>
      </c>
      <c r="R1958" s="118" t="str">
        <f>IF($B1958="","",TEXT(RIGHT($E1958,6)*1000+COUNTIF($E$2:$E1958,$E1958),"000000000"))</f>
        <v>051218002</v>
      </c>
    </row>
    <row r="1959" spans="1:18" customFormat="1" x14ac:dyDescent="0.45">
      <c r="A1959" t="s">
        <v>612</v>
      </c>
      <c r="B1959">
        <v>1958</v>
      </c>
      <c r="C1959" t="s">
        <v>4534</v>
      </c>
      <c r="D1959" t="s">
        <v>4535</v>
      </c>
      <c r="E1959">
        <v>20050316</v>
      </c>
      <c r="F1959">
        <v>4</v>
      </c>
      <c r="G1959" t="s">
        <v>4984</v>
      </c>
      <c r="H1959" s="2" t="s">
        <v>4945</v>
      </c>
      <c r="I1959" t="s">
        <v>370</v>
      </c>
      <c r="J1959" t="s">
        <v>6497</v>
      </c>
      <c r="L1959">
        <f>IFERROR(INDEX(所属情報!$E:$E,MATCH(男子登録情報!A1959,所属情報!$A:$A,0)),"")</f>
        <v>492208</v>
      </c>
      <c r="M1959" t="str">
        <f t="shared" si="90"/>
        <v>上垣　好生 (4)</v>
      </c>
      <c r="N1959" t="str">
        <f t="shared" si="91"/>
        <v>ｳｴｶﾞｷ ﾖｼｷ</v>
      </c>
      <c r="O1959" t="str">
        <f t="shared" si="92"/>
        <v>UEGAKI Yoshiki (05)</v>
      </c>
      <c r="P1959">
        <f>IFERROR(INDEX(リスト!$AE:$AE,MATCH($G1959,リスト!$AD:$AD,0)),"")</f>
        <v>49</v>
      </c>
      <c r="Q1959" t="str">
        <f>IFERROR(INDEX(リスト!$AH:$AH,MATCH($J1959,リスト!$AG:$AG,0)),"")</f>
        <v>JPN</v>
      </c>
      <c r="R1959" s="118" t="str">
        <f>IF($B1959="","",TEXT(RIGHT($E1959,6)*1000+COUNTIF($E$2:$E1959,$E1959),"000000000"))</f>
        <v>050316001</v>
      </c>
    </row>
    <row r="1960" spans="1:18" customFormat="1" x14ac:dyDescent="0.45">
      <c r="A1960" t="s">
        <v>612</v>
      </c>
      <c r="B1960">
        <v>1959</v>
      </c>
      <c r="C1960" t="s">
        <v>4536</v>
      </c>
      <c r="D1960" t="s">
        <v>4537</v>
      </c>
      <c r="E1960">
        <v>20050724</v>
      </c>
      <c r="F1960">
        <v>3</v>
      </c>
      <c r="G1960" t="s">
        <v>4984</v>
      </c>
      <c r="H1960" s="2" t="s">
        <v>627</v>
      </c>
      <c r="I1960" t="s">
        <v>1717</v>
      </c>
      <c r="J1960" t="s">
        <v>6497</v>
      </c>
      <c r="L1960">
        <f>IFERROR(INDEX(所属情報!$E:$E,MATCH(男子登録情報!A1960,所属情報!$A:$A,0)),"")</f>
        <v>492208</v>
      </c>
      <c r="M1960" t="str">
        <f t="shared" si="90"/>
        <v>吉原　陽大 (3)</v>
      </c>
      <c r="N1960" t="str">
        <f t="shared" si="91"/>
        <v>ﾖｼﾊﾗ ｻﾝﾀ</v>
      </c>
      <c r="O1960" t="str">
        <f t="shared" si="92"/>
        <v>YOSHIHARA Santa (05)</v>
      </c>
      <c r="P1960">
        <f>IFERROR(INDEX(リスト!$AE:$AE,MATCH($G1960,リスト!$AD:$AD,0)),"")</f>
        <v>49</v>
      </c>
      <c r="Q1960" t="str">
        <f>IFERROR(INDEX(リスト!$AH:$AH,MATCH($J1960,リスト!$AG:$AG,0)),"")</f>
        <v>JPN</v>
      </c>
      <c r="R1960" s="118" t="str">
        <f>IF($B1960="","",TEXT(RIGHT($E1960,6)*1000+COUNTIF($E$2:$E1960,$E1960),"000000000"))</f>
        <v>050724003</v>
      </c>
    </row>
    <row r="1961" spans="1:18" customFormat="1" x14ac:dyDescent="0.45">
      <c r="A1961" t="s">
        <v>612</v>
      </c>
      <c r="B1961">
        <v>1960</v>
      </c>
      <c r="C1961" t="s">
        <v>4538</v>
      </c>
      <c r="D1961" t="s">
        <v>4539</v>
      </c>
      <c r="E1961">
        <v>20000502</v>
      </c>
      <c r="F1961">
        <v>3</v>
      </c>
      <c r="G1961" t="s">
        <v>4984</v>
      </c>
      <c r="H1961" s="2" t="s">
        <v>473</v>
      </c>
      <c r="I1961" t="s">
        <v>90</v>
      </c>
      <c r="J1961" t="s">
        <v>6497</v>
      </c>
      <c r="L1961">
        <f>IFERROR(INDEX(所属情報!$E:$E,MATCH(男子登録情報!A1961,所属情報!$A:$A,0)),"")</f>
        <v>492208</v>
      </c>
      <c r="M1961" t="str">
        <f t="shared" si="90"/>
        <v>水谷　匠吾 (3)</v>
      </c>
      <c r="N1961" t="str">
        <f t="shared" si="91"/>
        <v>ﾐｽﾞﾀﾆ ｼｮｳｺﾞ</v>
      </c>
      <c r="O1961" t="str">
        <f t="shared" si="92"/>
        <v>MIZUTANI Shogo (00)</v>
      </c>
      <c r="P1961">
        <f>IFERROR(INDEX(リスト!$AE:$AE,MATCH($G1961,リスト!$AD:$AD,0)),"")</f>
        <v>49</v>
      </c>
      <c r="Q1961" t="str">
        <f>IFERROR(INDEX(リスト!$AH:$AH,MATCH($J1961,リスト!$AG:$AG,0)),"")</f>
        <v>JPN</v>
      </c>
      <c r="R1961" s="118" t="str">
        <f>IF($B1961="","",TEXT(RIGHT($E1961,6)*1000+COUNTIF($E$2:$E1961,$E1961),"000000000"))</f>
        <v>000502001</v>
      </c>
    </row>
    <row r="1962" spans="1:18" customFormat="1" x14ac:dyDescent="0.45">
      <c r="A1962" t="s">
        <v>612</v>
      </c>
      <c r="B1962">
        <v>1961</v>
      </c>
      <c r="C1962" t="s">
        <v>4540</v>
      </c>
      <c r="D1962" t="s">
        <v>4541</v>
      </c>
      <c r="E1962">
        <v>20060318</v>
      </c>
      <c r="F1962">
        <v>3</v>
      </c>
      <c r="G1962" t="s">
        <v>4984</v>
      </c>
      <c r="H1962" s="2" t="s">
        <v>156</v>
      </c>
      <c r="I1962" t="s">
        <v>175</v>
      </c>
      <c r="J1962" t="s">
        <v>6497</v>
      </c>
      <c r="L1962">
        <f>IFERROR(INDEX(所属情報!$E:$E,MATCH(男子登録情報!A1962,所属情報!$A:$A,0)),"")</f>
        <v>492208</v>
      </c>
      <c r="M1962" t="str">
        <f t="shared" si="90"/>
        <v>佐々木　大輝 (3)</v>
      </c>
      <c r="N1962" t="str">
        <f t="shared" si="91"/>
        <v>ｻｻｷ ﾀﾞｲｷ</v>
      </c>
      <c r="O1962" t="str">
        <f t="shared" si="92"/>
        <v>SASAKI Daiki (06)</v>
      </c>
      <c r="P1962">
        <f>IFERROR(INDEX(リスト!$AE:$AE,MATCH($G1962,リスト!$AD:$AD,0)),"")</f>
        <v>49</v>
      </c>
      <c r="Q1962" t="str">
        <f>IFERROR(INDEX(リスト!$AH:$AH,MATCH($J1962,リスト!$AG:$AG,0)),"")</f>
        <v>JPN</v>
      </c>
      <c r="R1962" s="118" t="str">
        <f>IF($B1962="","",TEXT(RIGHT($E1962,6)*1000+COUNTIF($E$2:$E1962,$E1962),"000000000"))</f>
        <v>060318002</v>
      </c>
    </row>
    <row r="1963" spans="1:18" customFormat="1" x14ac:dyDescent="0.45">
      <c r="A1963" t="s">
        <v>612</v>
      </c>
      <c r="B1963">
        <v>1962</v>
      </c>
      <c r="C1963" t="s">
        <v>4542</v>
      </c>
      <c r="D1963" t="s">
        <v>4543</v>
      </c>
      <c r="E1963">
        <v>20050721</v>
      </c>
      <c r="F1963">
        <v>3</v>
      </c>
      <c r="G1963" t="s">
        <v>4984</v>
      </c>
      <c r="H1963" s="2" t="s">
        <v>4946</v>
      </c>
      <c r="I1963" t="s">
        <v>4947</v>
      </c>
      <c r="J1963" t="s">
        <v>6497</v>
      </c>
      <c r="L1963">
        <f>IFERROR(INDEX(所属情報!$E:$E,MATCH(男子登録情報!A1963,所属情報!$A:$A,0)),"")</f>
        <v>492208</v>
      </c>
      <c r="M1963" t="str">
        <f t="shared" si="90"/>
        <v>林口　京平 (3)</v>
      </c>
      <c r="N1963" t="str">
        <f t="shared" si="91"/>
        <v>ﾊﾔｼｸﾞﾁ ｷｮｳﾍｲ</v>
      </c>
      <c r="O1963" t="str">
        <f t="shared" si="92"/>
        <v>HAYASHIGUCHI Kyohei (05)</v>
      </c>
      <c r="P1963">
        <f>IFERROR(INDEX(リスト!$AE:$AE,MATCH($G1963,リスト!$AD:$AD,0)),"")</f>
        <v>49</v>
      </c>
      <c r="Q1963" t="str">
        <f>IFERROR(INDEX(リスト!$AH:$AH,MATCH($J1963,リスト!$AG:$AG,0)),"")</f>
        <v>JPN</v>
      </c>
      <c r="R1963" s="118" t="str">
        <f>IF($B1963="","",TEXT(RIGHT($E1963,6)*1000+COUNTIF($E$2:$E1963,$E1963),"000000000"))</f>
        <v>050721002</v>
      </c>
    </row>
    <row r="1964" spans="1:18" customFormat="1" x14ac:dyDescent="0.45">
      <c r="A1964" t="s">
        <v>612</v>
      </c>
      <c r="B1964">
        <v>1963</v>
      </c>
      <c r="C1964" t="s">
        <v>4544</v>
      </c>
      <c r="D1964" t="s">
        <v>4545</v>
      </c>
      <c r="E1964">
        <v>20051021</v>
      </c>
      <c r="F1964">
        <v>3</v>
      </c>
      <c r="G1964" t="s">
        <v>4984</v>
      </c>
      <c r="H1964" s="2" t="s">
        <v>2956</v>
      </c>
      <c r="I1964" t="s">
        <v>175</v>
      </c>
      <c r="J1964" t="s">
        <v>6497</v>
      </c>
      <c r="L1964">
        <f>IFERROR(INDEX(所属情報!$E:$E,MATCH(男子登録情報!A1964,所属情報!$A:$A,0)),"")</f>
        <v>492208</v>
      </c>
      <c r="M1964" t="str">
        <f t="shared" si="90"/>
        <v>佐古　大樹 (3)</v>
      </c>
      <c r="N1964" t="str">
        <f t="shared" si="91"/>
        <v>ｻｺ ﾀﾞｲｷ</v>
      </c>
      <c r="O1964" t="str">
        <f t="shared" si="92"/>
        <v>SAKO Daiki (05)</v>
      </c>
      <c r="P1964">
        <f>IFERROR(INDEX(リスト!$AE:$AE,MATCH($G1964,リスト!$AD:$AD,0)),"")</f>
        <v>49</v>
      </c>
      <c r="Q1964" t="str">
        <f>IFERROR(INDEX(リスト!$AH:$AH,MATCH($J1964,リスト!$AG:$AG,0)),"")</f>
        <v>JPN</v>
      </c>
      <c r="R1964" s="118" t="str">
        <f>IF($B1964="","",TEXT(RIGHT($E1964,6)*1000+COUNTIF($E$2:$E1964,$E1964),"000000000"))</f>
        <v>051021001</v>
      </c>
    </row>
    <row r="1965" spans="1:18" customFormat="1" x14ac:dyDescent="0.45">
      <c r="A1965" t="s">
        <v>612</v>
      </c>
      <c r="B1965">
        <v>1964</v>
      </c>
      <c r="C1965" t="s">
        <v>4546</v>
      </c>
      <c r="D1965" t="s">
        <v>4547</v>
      </c>
      <c r="E1965">
        <v>20050404</v>
      </c>
      <c r="F1965">
        <v>3</v>
      </c>
      <c r="G1965" t="s">
        <v>4984</v>
      </c>
      <c r="H1965" s="2" t="s">
        <v>4691</v>
      </c>
      <c r="I1965" t="s">
        <v>93</v>
      </c>
      <c r="J1965" t="s">
        <v>6497</v>
      </c>
      <c r="L1965">
        <f>IFERROR(INDEX(所属情報!$E:$E,MATCH(男子登録情報!A1965,所属情報!$A:$A,0)),"")</f>
        <v>492208</v>
      </c>
      <c r="M1965" t="str">
        <f t="shared" si="90"/>
        <v>小濱　秀太 (3)</v>
      </c>
      <c r="N1965" t="str">
        <f t="shared" si="91"/>
        <v>ｺﾊﾏ ｼｭｳﾀ</v>
      </c>
      <c r="O1965" t="str">
        <f t="shared" si="92"/>
        <v>KOHAMA Shuta (05)</v>
      </c>
      <c r="P1965">
        <f>IFERROR(INDEX(リスト!$AE:$AE,MATCH($G1965,リスト!$AD:$AD,0)),"")</f>
        <v>49</v>
      </c>
      <c r="Q1965" t="str">
        <f>IFERROR(INDEX(リスト!$AH:$AH,MATCH($J1965,リスト!$AG:$AG,0)),"")</f>
        <v>JPN</v>
      </c>
      <c r="R1965" s="118" t="str">
        <f>IF($B1965="","",TEXT(RIGHT($E1965,6)*1000+COUNTIF($E$2:$E1965,$E1965),"000000000"))</f>
        <v>050404004</v>
      </c>
    </row>
    <row r="1966" spans="1:18" customFormat="1" x14ac:dyDescent="0.45">
      <c r="A1966" t="s">
        <v>612</v>
      </c>
      <c r="B1966">
        <v>1965</v>
      </c>
      <c r="C1966" t="s">
        <v>6254</v>
      </c>
      <c r="D1966" t="s">
        <v>6255</v>
      </c>
      <c r="E1966">
        <v>20060808</v>
      </c>
      <c r="F1966">
        <v>2</v>
      </c>
      <c r="G1966" t="s">
        <v>4984</v>
      </c>
      <c r="H1966" s="2" t="s">
        <v>117</v>
      </c>
      <c r="I1966" t="s">
        <v>241</v>
      </c>
      <c r="J1966" t="s">
        <v>6497</v>
      </c>
      <c r="L1966">
        <f>IFERROR(INDEX(所属情報!$E:$E,MATCH(男子登録情報!A1966,所属情報!$A:$A,0)),"")</f>
        <v>492208</v>
      </c>
      <c r="M1966" t="str">
        <f t="shared" si="90"/>
        <v>中田　琉斗 (2)</v>
      </c>
      <c r="N1966" t="str">
        <f t="shared" si="91"/>
        <v>ﾅｶﾀ ﾘｭｳﾄ</v>
      </c>
      <c r="O1966" t="str">
        <f t="shared" si="92"/>
        <v>NAKATA Ryuto (06)</v>
      </c>
      <c r="P1966">
        <f>IFERROR(INDEX(リスト!$AE:$AE,MATCH($G1966,リスト!$AD:$AD,0)),"")</f>
        <v>49</v>
      </c>
      <c r="Q1966" t="str">
        <f>IFERROR(INDEX(リスト!$AH:$AH,MATCH($J1966,リスト!$AG:$AG,0)),"")</f>
        <v>JPN</v>
      </c>
      <c r="R1966" s="118" t="str">
        <f>IF($B1966="","",TEXT(RIGHT($E1966,6)*1000+COUNTIF($E$2:$E1966,$E1966),"000000000"))</f>
        <v>060808002</v>
      </c>
    </row>
    <row r="1967" spans="1:18" customFormat="1" x14ac:dyDescent="0.45">
      <c r="A1967" t="s">
        <v>612</v>
      </c>
      <c r="B1967">
        <v>1966</v>
      </c>
      <c r="C1967" t="s">
        <v>6256</v>
      </c>
      <c r="D1967" t="s">
        <v>6257</v>
      </c>
      <c r="E1967">
        <v>20061227</v>
      </c>
      <c r="F1967">
        <v>2</v>
      </c>
      <c r="G1967" t="s">
        <v>4984</v>
      </c>
      <c r="H1967" s="2" t="s">
        <v>7279</v>
      </c>
      <c r="I1967" t="s">
        <v>252</v>
      </c>
      <c r="J1967" t="s">
        <v>6497</v>
      </c>
      <c r="L1967">
        <f>IFERROR(INDEX(所属情報!$E:$E,MATCH(男子登録情報!A1967,所属情報!$A:$A,0)),"")</f>
        <v>492208</v>
      </c>
      <c r="M1967" t="str">
        <f t="shared" si="90"/>
        <v>井口　蓮 (2)</v>
      </c>
      <c r="N1967" t="str">
        <f t="shared" si="91"/>
        <v>ｲﾉｸﾁ ﾚﾝ</v>
      </c>
      <c r="O1967" t="str">
        <f t="shared" si="92"/>
        <v>INOKUCHI Ren (06)</v>
      </c>
      <c r="P1967">
        <f>IFERROR(INDEX(リスト!$AE:$AE,MATCH($G1967,リスト!$AD:$AD,0)),"")</f>
        <v>49</v>
      </c>
      <c r="Q1967" t="str">
        <f>IFERROR(INDEX(リスト!$AH:$AH,MATCH($J1967,リスト!$AG:$AG,0)),"")</f>
        <v>JPN</v>
      </c>
      <c r="R1967" s="118" t="str">
        <f>IF($B1967="","",TEXT(RIGHT($E1967,6)*1000+COUNTIF($E$2:$E1967,$E1967),"000000000"))</f>
        <v>061227001</v>
      </c>
    </row>
    <row r="1968" spans="1:18" customFormat="1" x14ac:dyDescent="0.45">
      <c r="A1968" t="s">
        <v>612</v>
      </c>
      <c r="B1968">
        <v>1967</v>
      </c>
      <c r="C1968" t="s">
        <v>6258</v>
      </c>
      <c r="D1968" t="s">
        <v>6259</v>
      </c>
      <c r="E1968">
        <v>20070126</v>
      </c>
      <c r="F1968">
        <v>2</v>
      </c>
      <c r="G1968" t="s">
        <v>4984</v>
      </c>
      <c r="H1968" s="2" t="s">
        <v>4784</v>
      </c>
      <c r="I1968" t="s">
        <v>116</v>
      </c>
      <c r="J1968" t="s">
        <v>6497</v>
      </c>
      <c r="L1968">
        <f>IFERROR(INDEX(所属情報!$E:$E,MATCH(男子登録情報!A1968,所属情報!$A:$A,0)),"")</f>
        <v>492208</v>
      </c>
      <c r="M1968" t="str">
        <f t="shared" si="90"/>
        <v>松島　陸翔 (2)</v>
      </c>
      <c r="N1968" t="str">
        <f t="shared" si="91"/>
        <v>ﾏﾂｼﾏ ﾘｸﾄ</v>
      </c>
      <c r="O1968" t="str">
        <f t="shared" si="92"/>
        <v>MATSUSHIMA Rikuto (07)</v>
      </c>
      <c r="P1968">
        <f>IFERROR(INDEX(リスト!$AE:$AE,MATCH($G1968,リスト!$AD:$AD,0)),"")</f>
        <v>49</v>
      </c>
      <c r="Q1968" t="str">
        <f>IFERROR(INDEX(リスト!$AH:$AH,MATCH($J1968,リスト!$AG:$AG,0)),"")</f>
        <v>JPN</v>
      </c>
      <c r="R1968" s="118" t="str">
        <f>IF($B1968="","",TEXT(RIGHT($E1968,6)*1000+COUNTIF($E$2:$E1968,$E1968),"000000000"))</f>
        <v>070126003</v>
      </c>
    </row>
    <row r="1969" spans="1:18" customFormat="1" x14ac:dyDescent="0.45">
      <c r="A1969" t="s">
        <v>612</v>
      </c>
      <c r="B1969">
        <v>1968</v>
      </c>
      <c r="C1969" t="s">
        <v>6260</v>
      </c>
      <c r="D1969" t="s">
        <v>6261</v>
      </c>
      <c r="E1969">
        <v>20060416</v>
      </c>
      <c r="F1969">
        <v>2</v>
      </c>
      <c r="G1969" t="s">
        <v>4984</v>
      </c>
      <c r="H1969" s="2" t="s">
        <v>4879</v>
      </c>
      <c r="I1969" t="s">
        <v>7280</v>
      </c>
      <c r="J1969" t="s">
        <v>6497</v>
      </c>
      <c r="L1969">
        <f>IFERROR(INDEX(所属情報!$E:$E,MATCH(男子登録情報!A1969,所属情報!$A:$A,0)),"")</f>
        <v>492208</v>
      </c>
      <c r="M1969" t="str">
        <f t="shared" si="90"/>
        <v>小山　和奏 (2)</v>
      </c>
      <c r="N1969" t="str">
        <f t="shared" si="91"/>
        <v>ｺﾔﾏ ｶﾅﾃﾞ</v>
      </c>
      <c r="O1969" t="str">
        <f t="shared" si="92"/>
        <v>KOYAMA Kanade (06)</v>
      </c>
      <c r="P1969">
        <f>IFERROR(INDEX(リスト!$AE:$AE,MATCH($G1969,リスト!$AD:$AD,0)),"")</f>
        <v>49</v>
      </c>
      <c r="Q1969" t="str">
        <f>IFERROR(INDEX(リスト!$AH:$AH,MATCH($J1969,リスト!$AG:$AG,0)),"")</f>
        <v>JPN</v>
      </c>
      <c r="R1969" s="118" t="str">
        <f>IF($B1969="","",TEXT(RIGHT($E1969,6)*1000+COUNTIF($E$2:$E1969,$E1969),"000000000"))</f>
        <v>060416003</v>
      </c>
    </row>
    <row r="1970" spans="1:18" customFormat="1" x14ac:dyDescent="0.45">
      <c r="A1970" t="s">
        <v>612</v>
      </c>
      <c r="B1970">
        <v>1969</v>
      </c>
      <c r="C1970" t="s">
        <v>6262</v>
      </c>
      <c r="D1970" t="s">
        <v>6263</v>
      </c>
      <c r="E1970">
        <v>20070106</v>
      </c>
      <c r="F1970">
        <v>2</v>
      </c>
      <c r="G1970" t="s">
        <v>4984</v>
      </c>
      <c r="H1970" s="2" t="s">
        <v>7281</v>
      </c>
      <c r="I1970" t="s">
        <v>491</v>
      </c>
      <c r="J1970" t="s">
        <v>6497</v>
      </c>
      <c r="L1970">
        <f>IFERROR(INDEX(所属情報!$E:$E,MATCH(男子登録情報!A1970,所属情報!$A:$A,0)),"")</f>
        <v>492208</v>
      </c>
      <c r="M1970" t="str">
        <f t="shared" si="90"/>
        <v>廣海　敦也 (2)</v>
      </c>
      <c r="N1970" t="str">
        <f t="shared" si="91"/>
        <v>ﾋﾛﾐ ｱﾂﾔ</v>
      </c>
      <c r="O1970" t="str">
        <f t="shared" si="92"/>
        <v>HIROMI Atsuya (07)</v>
      </c>
      <c r="P1970">
        <f>IFERROR(INDEX(リスト!$AE:$AE,MATCH($G1970,リスト!$AD:$AD,0)),"")</f>
        <v>49</v>
      </c>
      <c r="Q1970" t="str">
        <f>IFERROR(INDEX(リスト!$AH:$AH,MATCH($J1970,リスト!$AG:$AG,0)),"")</f>
        <v>JPN</v>
      </c>
      <c r="R1970" s="118" t="str">
        <f>IF($B1970="","",TEXT(RIGHT($E1970,6)*1000+COUNTIF($E$2:$E1970,$E1970),"000000000"))</f>
        <v>070106003</v>
      </c>
    </row>
    <row r="1971" spans="1:18" customFormat="1" x14ac:dyDescent="0.45">
      <c r="A1971" t="s">
        <v>612</v>
      </c>
      <c r="B1971">
        <v>1970</v>
      </c>
      <c r="C1971" t="s">
        <v>6264</v>
      </c>
      <c r="D1971" t="s">
        <v>6265</v>
      </c>
      <c r="E1971">
        <v>20060419</v>
      </c>
      <c r="F1971">
        <v>2</v>
      </c>
      <c r="G1971" t="s">
        <v>4984</v>
      </c>
      <c r="H1971" s="2" t="s">
        <v>1414</v>
      </c>
      <c r="I1971" t="s">
        <v>27</v>
      </c>
      <c r="J1971" t="s">
        <v>6497</v>
      </c>
      <c r="L1971">
        <f>IFERROR(INDEX(所属情報!$E:$E,MATCH(男子登録情報!A1971,所属情報!$A:$A,0)),"")</f>
        <v>492208</v>
      </c>
      <c r="M1971" t="str">
        <f t="shared" si="90"/>
        <v>成田　康太郎 (2)</v>
      </c>
      <c r="N1971" t="str">
        <f t="shared" si="91"/>
        <v>ﾅﾘﾀ ｺｳﾀﾛｳ</v>
      </c>
      <c r="O1971" t="str">
        <f t="shared" si="92"/>
        <v>NARITA Kotaro (06)</v>
      </c>
      <c r="P1971">
        <f>IFERROR(INDEX(リスト!$AE:$AE,MATCH($G1971,リスト!$AD:$AD,0)),"")</f>
        <v>49</v>
      </c>
      <c r="Q1971" t="str">
        <f>IFERROR(INDEX(リスト!$AH:$AH,MATCH($J1971,リスト!$AG:$AG,0)),"")</f>
        <v>JPN</v>
      </c>
      <c r="R1971" s="118" t="str">
        <f>IF($B1971="","",TEXT(RIGHT($E1971,6)*1000+COUNTIF($E$2:$E1971,$E1971),"000000000"))</f>
        <v>060419006</v>
      </c>
    </row>
    <row r="1972" spans="1:18" customFormat="1" x14ac:dyDescent="0.45">
      <c r="A1972" t="s">
        <v>612</v>
      </c>
      <c r="B1972">
        <v>1971</v>
      </c>
      <c r="C1972" t="s">
        <v>6266</v>
      </c>
      <c r="D1972" t="s">
        <v>6267</v>
      </c>
      <c r="E1972">
        <v>20061202</v>
      </c>
      <c r="F1972">
        <v>2</v>
      </c>
      <c r="G1972" t="s">
        <v>4984</v>
      </c>
      <c r="H1972" s="2" t="s">
        <v>7282</v>
      </c>
      <c r="I1972" t="s">
        <v>514</v>
      </c>
      <c r="J1972" t="s">
        <v>6497</v>
      </c>
      <c r="L1972">
        <f>IFERROR(INDEX(所属情報!$E:$E,MATCH(男子登録情報!A1972,所属情報!$A:$A,0)),"")</f>
        <v>492208</v>
      </c>
      <c r="M1972" t="str">
        <f t="shared" si="90"/>
        <v>勝浦　典之 (2)</v>
      </c>
      <c r="N1972" t="str">
        <f t="shared" si="91"/>
        <v>ｶﾂｳﾗ ﾉﾘﾕｷ</v>
      </c>
      <c r="O1972" t="str">
        <f t="shared" si="92"/>
        <v>KATSUURA Noriyuki (06)</v>
      </c>
      <c r="P1972">
        <f>IFERROR(INDEX(リスト!$AE:$AE,MATCH($G1972,リスト!$AD:$AD,0)),"")</f>
        <v>49</v>
      </c>
      <c r="Q1972" t="str">
        <f>IFERROR(INDEX(リスト!$AH:$AH,MATCH($J1972,リスト!$AG:$AG,0)),"")</f>
        <v>JPN</v>
      </c>
      <c r="R1972" s="118" t="str">
        <f>IF($B1972="","",TEXT(RIGHT($E1972,6)*1000+COUNTIF($E$2:$E1972,$E1972),"000000000"))</f>
        <v>061202002</v>
      </c>
    </row>
    <row r="1973" spans="1:18" customFormat="1" x14ac:dyDescent="0.45">
      <c r="A1973" t="s">
        <v>612</v>
      </c>
      <c r="B1973">
        <v>1972</v>
      </c>
      <c r="C1973" t="s">
        <v>6268</v>
      </c>
      <c r="D1973" t="s">
        <v>6269</v>
      </c>
      <c r="E1973">
        <v>20070313</v>
      </c>
      <c r="F1973">
        <v>2</v>
      </c>
      <c r="G1973" t="s">
        <v>4975</v>
      </c>
      <c r="H1973" s="2" t="s">
        <v>25</v>
      </c>
      <c r="I1973" t="s">
        <v>51</v>
      </c>
      <c r="J1973" t="s">
        <v>6497</v>
      </c>
      <c r="L1973">
        <f>IFERROR(INDEX(所属情報!$E:$E,MATCH(男子登録情報!A1973,所属情報!$A:$A,0)),"")</f>
        <v>492208</v>
      </c>
      <c r="M1973" t="str">
        <f t="shared" si="90"/>
        <v>清水　真怜 (2)</v>
      </c>
      <c r="N1973" t="str">
        <f t="shared" si="91"/>
        <v>ｼﾐｽﾞ ﾏｻﾄ</v>
      </c>
      <c r="O1973" t="str">
        <f t="shared" si="92"/>
        <v>SHIMIZU Masato (07)</v>
      </c>
      <c r="P1973">
        <f>IFERROR(INDEX(リスト!$AE:$AE,MATCH($G1973,リスト!$AD:$AD,0)),"")</f>
        <v>28</v>
      </c>
      <c r="Q1973" t="str">
        <f>IFERROR(INDEX(リスト!$AH:$AH,MATCH($J1973,リスト!$AG:$AG,0)),"")</f>
        <v>JPN</v>
      </c>
      <c r="R1973" s="118" t="str">
        <f>IF($B1973="","",TEXT(RIGHT($E1973,6)*1000+COUNTIF($E$2:$E1973,$E1973),"000000000"))</f>
        <v>070313002</v>
      </c>
    </row>
    <row r="1974" spans="1:18" customFormat="1" x14ac:dyDescent="0.45">
      <c r="A1974" t="s">
        <v>612</v>
      </c>
      <c r="B1974">
        <v>1973</v>
      </c>
      <c r="C1974" t="s">
        <v>6270</v>
      </c>
      <c r="D1974" t="s">
        <v>6271</v>
      </c>
      <c r="E1974">
        <v>20020908</v>
      </c>
      <c r="F1974" t="s">
        <v>381</v>
      </c>
      <c r="G1974" t="s">
        <v>4984</v>
      </c>
      <c r="H1974" s="2" t="s">
        <v>595</v>
      </c>
      <c r="I1974" t="s">
        <v>32</v>
      </c>
      <c r="J1974" t="s">
        <v>6497</v>
      </c>
      <c r="L1974">
        <f>IFERROR(INDEX(所属情報!$E:$E,MATCH(男子登録情報!A1974,所属情報!$A:$A,0)),"")</f>
        <v>492208</v>
      </c>
      <c r="M1974" t="str">
        <f t="shared" si="90"/>
        <v>池辺　雄哉 (M2)</v>
      </c>
      <c r="N1974" t="str">
        <f t="shared" si="91"/>
        <v>ｲｹﾍﾞ ﾕｳﾔ</v>
      </c>
      <c r="O1974" t="str">
        <f t="shared" si="92"/>
        <v>IKEBE Yuya (02)</v>
      </c>
      <c r="P1974">
        <f>IFERROR(INDEX(リスト!$AE:$AE,MATCH($G1974,リスト!$AD:$AD,0)),"")</f>
        <v>49</v>
      </c>
      <c r="Q1974" t="str">
        <f>IFERROR(INDEX(リスト!$AH:$AH,MATCH($J1974,リスト!$AG:$AG,0)),"")</f>
        <v>JPN</v>
      </c>
      <c r="R1974" s="118" t="str">
        <f>IF($B1974="","",TEXT(RIGHT($E1974,6)*1000+COUNTIF($E$2:$E1974,$E1974),"000000000"))</f>
        <v>020908002</v>
      </c>
    </row>
    <row r="1975" spans="1:18" customFormat="1" x14ac:dyDescent="0.45">
      <c r="A1975" t="s">
        <v>612</v>
      </c>
      <c r="B1975">
        <v>1974</v>
      </c>
      <c r="C1975" t="s">
        <v>6272</v>
      </c>
      <c r="D1975" t="s">
        <v>6273</v>
      </c>
      <c r="E1975">
        <v>20070315</v>
      </c>
      <c r="F1975">
        <v>2</v>
      </c>
      <c r="G1975" t="s">
        <v>4984</v>
      </c>
      <c r="H1975" s="2" t="s">
        <v>7283</v>
      </c>
      <c r="I1975" t="s">
        <v>171</v>
      </c>
      <c r="J1975" t="s">
        <v>6497</v>
      </c>
      <c r="L1975">
        <f>IFERROR(INDEX(所属情報!$E:$E,MATCH(男子登録情報!A1975,所属情報!$A:$A,0)),"")</f>
        <v>492208</v>
      </c>
      <c r="M1975" t="str">
        <f t="shared" si="90"/>
        <v>早瀬　優叶 (2)</v>
      </c>
      <c r="N1975" t="str">
        <f t="shared" si="91"/>
        <v>ﾊﾔｾ ﾕｳﾄ</v>
      </c>
      <c r="O1975" t="str">
        <f t="shared" si="92"/>
        <v>HAYASE Yuto (07)</v>
      </c>
      <c r="P1975">
        <f>IFERROR(INDEX(リスト!$AE:$AE,MATCH($G1975,リスト!$AD:$AD,0)),"")</f>
        <v>49</v>
      </c>
      <c r="Q1975" t="str">
        <f>IFERROR(INDEX(リスト!$AH:$AH,MATCH($J1975,リスト!$AG:$AG,0)),"")</f>
        <v>JPN</v>
      </c>
      <c r="R1975" s="118" t="str">
        <f>IF($B1975="","",TEXT(RIGHT($E1975,6)*1000+COUNTIF($E$2:$E1975,$E1975),"000000000"))</f>
        <v>070315003</v>
      </c>
    </row>
    <row r="1976" spans="1:18" customFormat="1" x14ac:dyDescent="0.45">
      <c r="A1976" t="s">
        <v>612</v>
      </c>
      <c r="B1976">
        <v>1975</v>
      </c>
      <c r="C1976" t="s">
        <v>6274</v>
      </c>
      <c r="D1976" t="s">
        <v>6275</v>
      </c>
      <c r="E1976">
        <v>20060510</v>
      </c>
      <c r="F1976">
        <v>2</v>
      </c>
      <c r="G1976" t="s">
        <v>4984</v>
      </c>
      <c r="H1976" s="2" t="s">
        <v>1439</v>
      </c>
      <c r="I1976" t="s">
        <v>7284</v>
      </c>
      <c r="J1976" t="s">
        <v>6497</v>
      </c>
      <c r="L1976">
        <f>IFERROR(INDEX(所属情報!$E:$E,MATCH(男子登録情報!A1976,所属情報!$A:$A,0)),"")</f>
        <v>492208</v>
      </c>
      <c r="M1976" t="str">
        <f t="shared" si="90"/>
        <v>南本　拓武 (2)</v>
      </c>
      <c r="N1976" t="str">
        <f t="shared" si="91"/>
        <v>ﾐﾅﾐﾓﾄ ﾀｸﾑ</v>
      </c>
      <c r="O1976" t="str">
        <f t="shared" si="92"/>
        <v>MINAMIMOTO Takumu (06)</v>
      </c>
      <c r="P1976">
        <f>IFERROR(INDEX(リスト!$AE:$AE,MATCH($G1976,リスト!$AD:$AD,0)),"")</f>
        <v>49</v>
      </c>
      <c r="Q1976" t="str">
        <f>IFERROR(INDEX(リスト!$AH:$AH,MATCH($J1976,リスト!$AG:$AG,0)),"")</f>
        <v>JPN</v>
      </c>
      <c r="R1976" s="118" t="str">
        <f>IF($B1976="","",TEXT(RIGHT($E1976,6)*1000+COUNTIF($E$2:$E1976,$E1976),"000000000"))</f>
        <v>060510003</v>
      </c>
    </row>
    <row r="1977" spans="1:18" customFormat="1" x14ac:dyDescent="0.45">
      <c r="A1977" t="s">
        <v>612</v>
      </c>
      <c r="B1977">
        <v>1976</v>
      </c>
      <c r="C1977" t="s">
        <v>6276</v>
      </c>
      <c r="D1977" t="s">
        <v>6277</v>
      </c>
      <c r="E1977">
        <v>20060407</v>
      </c>
      <c r="F1977">
        <v>2</v>
      </c>
      <c r="G1977" t="s">
        <v>4984</v>
      </c>
      <c r="H1977" s="2" t="s">
        <v>247</v>
      </c>
      <c r="I1977" t="s">
        <v>110</v>
      </c>
      <c r="J1977" t="s">
        <v>6497</v>
      </c>
      <c r="L1977">
        <f>IFERROR(INDEX(所属情報!$E:$E,MATCH(男子登録情報!A1977,所属情報!$A:$A,0)),"")</f>
        <v>492208</v>
      </c>
      <c r="M1977" t="str">
        <f t="shared" si="90"/>
        <v>宮本　和樹 (2)</v>
      </c>
      <c r="N1977" t="str">
        <f t="shared" si="91"/>
        <v>ﾐﾔﾓﾄ ｶｽﾞｷ</v>
      </c>
      <c r="O1977" t="str">
        <f t="shared" si="92"/>
        <v>MIYAMOTO Kazuki (06)</v>
      </c>
      <c r="P1977">
        <f>IFERROR(INDEX(リスト!$AE:$AE,MATCH($G1977,リスト!$AD:$AD,0)),"")</f>
        <v>49</v>
      </c>
      <c r="Q1977" t="str">
        <f>IFERROR(INDEX(リスト!$AH:$AH,MATCH($J1977,リスト!$AG:$AG,0)),"")</f>
        <v>JPN</v>
      </c>
      <c r="R1977" s="118" t="str">
        <f>IF($B1977="","",TEXT(RIGHT($E1977,6)*1000+COUNTIF($E$2:$E1977,$E1977),"000000000"))</f>
        <v>060407001</v>
      </c>
    </row>
    <row r="1978" spans="1:18" customFormat="1" x14ac:dyDescent="0.45">
      <c r="A1978" t="s">
        <v>609</v>
      </c>
      <c r="B1978">
        <v>1977</v>
      </c>
      <c r="C1978" t="s">
        <v>1933</v>
      </c>
      <c r="D1978" t="s">
        <v>1934</v>
      </c>
      <c r="E1978">
        <v>20030217</v>
      </c>
      <c r="F1978" t="s">
        <v>381</v>
      </c>
      <c r="G1978" t="s">
        <v>4984</v>
      </c>
      <c r="H1978" s="2" t="s">
        <v>1935</v>
      </c>
      <c r="I1978" t="s">
        <v>774</v>
      </c>
      <c r="J1978" t="s">
        <v>6497</v>
      </c>
      <c r="L1978">
        <f>IFERROR(INDEX(所属情報!$E:$E,MATCH(男子登録情報!A1978,所属情報!$A:$A,0)),"")</f>
        <v>492523</v>
      </c>
      <c r="M1978" t="str">
        <f t="shared" si="90"/>
        <v>長島　聖 (M2)</v>
      </c>
      <c r="N1978" t="str">
        <f t="shared" si="91"/>
        <v>ﾅｶﾞｼﾏ ﾋｼﾞﾘ</v>
      </c>
      <c r="O1978" t="str">
        <f t="shared" si="92"/>
        <v>NAGASHIMA Hijiri (03)</v>
      </c>
      <c r="P1978">
        <f>IFERROR(INDEX(リスト!$AE:$AE,MATCH($G1978,リスト!$AD:$AD,0)),"")</f>
        <v>49</v>
      </c>
      <c r="Q1978" t="str">
        <f>IFERROR(INDEX(リスト!$AH:$AH,MATCH($J1978,リスト!$AG:$AG,0)),"")</f>
        <v>JPN</v>
      </c>
      <c r="R1978" s="118" t="str">
        <f>IF($B1978="","",TEXT(RIGHT($E1978,6)*1000+COUNTIF($E$2:$E1978,$E1978),"000000000"))</f>
        <v>030217001</v>
      </c>
    </row>
    <row r="1979" spans="1:18" customFormat="1" x14ac:dyDescent="0.45">
      <c r="A1979" t="s">
        <v>609</v>
      </c>
      <c r="B1979">
        <v>1978</v>
      </c>
      <c r="C1979" t="s">
        <v>2722</v>
      </c>
      <c r="D1979" t="s">
        <v>2723</v>
      </c>
      <c r="E1979">
        <v>20040520</v>
      </c>
      <c r="F1979">
        <v>4</v>
      </c>
      <c r="G1979" t="s">
        <v>4975</v>
      </c>
      <c r="H1979" s="2" t="s">
        <v>620</v>
      </c>
      <c r="I1979" t="s">
        <v>1890</v>
      </c>
      <c r="J1979" t="s">
        <v>6497</v>
      </c>
      <c r="L1979">
        <f>IFERROR(INDEX(所属情報!$E:$E,MATCH(男子登録情報!A1979,所属情報!$A:$A,0)),"")</f>
        <v>492523</v>
      </c>
      <c r="M1979" t="str">
        <f t="shared" si="90"/>
        <v>阿嘉　克浩 (4)</v>
      </c>
      <c r="N1979" t="str">
        <f t="shared" si="91"/>
        <v>ｱｶﾞ ｶﾂﾋﾛ</v>
      </c>
      <c r="O1979" t="str">
        <f t="shared" si="92"/>
        <v>AGA Katsuhiro (04)</v>
      </c>
      <c r="P1979">
        <f>IFERROR(INDEX(リスト!$AE:$AE,MATCH($G1979,リスト!$AD:$AD,0)),"")</f>
        <v>28</v>
      </c>
      <c r="Q1979" t="str">
        <f>IFERROR(INDEX(リスト!$AH:$AH,MATCH($J1979,リスト!$AG:$AG,0)),"")</f>
        <v>JPN</v>
      </c>
      <c r="R1979" s="118" t="str">
        <f>IF($B1979="","",TEXT(RIGHT($E1979,6)*1000+COUNTIF($E$2:$E1979,$E1979),"000000000"))</f>
        <v>040520003</v>
      </c>
    </row>
    <row r="1980" spans="1:18" customFormat="1" x14ac:dyDescent="0.45">
      <c r="A1980" t="s">
        <v>609</v>
      </c>
      <c r="B1980">
        <v>1979</v>
      </c>
      <c r="C1980" t="s">
        <v>2724</v>
      </c>
      <c r="D1980" t="s">
        <v>2725</v>
      </c>
      <c r="E1980">
        <v>20050218</v>
      </c>
      <c r="F1980">
        <v>4</v>
      </c>
      <c r="G1980" t="s">
        <v>4982</v>
      </c>
      <c r="H1980" s="2" t="s">
        <v>100</v>
      </c>
      <c r="I1980" t="s">
        <v>97</v>
      </c>
      <c r="J1980" t="s">
        <v>6497</v>
      </c>
      <c r="L1980">
        <f>IFERROR(INDEX(所属情報!$E:$E,MATCH(男子登録情報!A1980,所属情報!$A:$A,0)),"")</f>
        <v>492523</v>
      </c>
      <c r="M1980" t="str">
        <f t="shared" si="90"/>
        <v>田中　琉喜 (4)</v>
      </c>
      <c r="N1980" t="str">
        <f t="shared" si="91"/>
        <v>ﾀﾅｶ ﾘｭｳｷ</v>
      </c>
      <c r="O1980" t="str">
        <f t="shared" si="92"/>
        <v>TANAKA Ryuki (05)</v>
      </c>
      <c r="P1980">
        <f>IFERROR(INDEX(リスト!$AE:$AE,MATCH($G1980,リスト!$AD:$AD,0)),"")</f>
        <v>26</v>
      </c>
      <c r="Q1980" t="str">
        <f>IFERROR(INDEX(リスト!$AH:$AH,MATCH($J1980,リスト!$AG:$AG,0)),"")</f>
        <v>JPN</v>
      </c>
      <c r="R1980" s="118" t="str">
        <f>IF($B1980="","",TEXT(RIGHT($E1980,6)*1000+COUNTIF($E$2:$E1980,$E1980),"000000000"))</f>
        <v>050218001</v>
      </c>
    </row>
    <row r="1981" spans="1:18" customFormat="1" x14ac:dyDescent="0.45">
      <c r="A1981" t="s">
        <v>609</v>
      </c>
      <c r="B1981">
        <v>1980</v>
      </c>
      <c r="C1981" t="s">
        <v>2726</v>
      </c>
      <c r="D1981" t="s">
        <v>2727</v>
      </c>
      <c r="E1981">
        <v>20040917</v>
      </c>
      <c r="F1981">
        <v>4</v>
      </c>
      <c r="G1981" t="s">
        <v>4976</v>
      </c>
      <c r="H1981" s="2" t="s">
        <v>297</v>
      </c>
      <c r="I1981" t="s">
        <v>201</v>
      </c>
      <c r="J1981" t="s">
        <v>6497</v>
      </c>
      <c r="L1981">
        <f>IFERROR(INDEX(所属情報!$E:$E,MATCH(男子登録情報!A1981,所属情報!$A:$A,0)),"")</f>
        <v>492523</v>
      </c>
      <c r="M1981" t="str">
        <f t="shared" si="90"/>
        <v>太田　遙人 (4)</v>
      </c>
      <c r="N1981" t="str">
        <f t="shared" si="91"/>
        <v>ｵｵﾀ ﾊﾙﾄ</v>
      </c>
      <c r="O1981" t="str">
        <f t="shared" si="92"/>
        <v>OTA Haruto (04)</v>
      </c>
      <c r="P1981">
        <f>IFERROR(INDEX(リスト!$AE:$AE,MATCH($G1981,リスト!$AD:$AD,0)),"")</f>
        <v>27</v>
      </c>
      <c r="Q1981" t="str">
        <f>IFERROR(INDEX(リスト!$AH:$AH,MATCH($J1981,リスト!$AG:$AG,0)),"")</f>
        <v>JPN</v>
      </c>
      <c r="R1981" s="118" t="str">
        <f>IF($B1981="","",TEXT(RIGHT($E1981,6)*1000+COUNTIF($E$2:$E1981,$E1981),"000000000"))</f>
        <v>040917002</v>
      </c>
    </row>
    <row r="1982" spans="1:18" customFormat="1" x14ac:dyDescent="0.45">
      <c r="A1982" t="s">
        <v>609</v>
      </c>
      <c r="B1982">
        <v>1981</v>
      </c>
      <c r="C1982" t="s">
        <v>2728</v>
      </c>
      <c r="D1982" t="s">
        <v>2729</v>
      </c>
      <c r="E1982">
        <v>20040916</v>
      </c>
      <c r="F1982">
        <v>4</v>
      </c>
      <c r="G1982" t="s">
        <v>4975</v>
      </c>
      <c r="H1982" s="2" t="s">
        <v>81</v>
      </c>
      <c r="I1982" t="s">
        <v>383</v>
      </c>
      <c r="J1982" t="s">
        <v>6497</v>
      </c>
      <c r="L1982">
        <f>IFERROR(INDEX(所属情報!$E:$E,MATCH(男子登録情報!A1982,所属情報!$A:$A,0)),"")</f>
        <v>492523</v>
      </c>
      <c r="M1982" t="str">
        <f t="shared" si="90"/>
        <v>小林　純也 (4)</v>
      </c>
      <c r="N1982" t="str">
        <f t="shared" si="91"/>
        <v>ｺﾊﾞﾔｼ ｼﾞｭﾝﾔ</v>
      </c>
      <c r="O1982" t="str">
        <f t="shared" si="92"/>
        <v>KOBAYASHI Junya (04)</v>
      </c>
      <c r="P1982">
        <f>IFERROR(INDEX(リスト!$AE:$AE,MATCH($G1982,リスト!$AD:$AD,0)),"")</f>
        <v>28</v>
      </c>
      <c r="Q1982" t="str">
        <f>IFERROR(INDEX(リスト!$AH:$AH,MATCH($J1982,リスト!$AG:$AG,0)),"")</f>
        <v>JPN</v>
      </c>
      <c r="R1982" s="118" t="str">
        <f>IF($B1982="","",TEXT(RIGHT($E1982,6)*1000+COUNTIF($E$2:$E1982,$E1982),"000000000"))</f>
        <v>040916001</v>
      </c>
    </row>
    <row r="1983" spans="1:18" customFormat="1" x14ac:dyDescent="0.45">
      <c r="A1983" t="s">
        <v>609</v>
      </c>
      <c r="B1983">
        <v>1982</v>
      </c>
      <c r="C1983" t="s">
        <v>2730</v>
      </c>
      <c r="D1983" t="s">
        <v>1370</v>
      </c>
      <c r="E1983">
        <v>20041113</v>
      </c>
      <c r="F1983">
        <v>4</v>
      </c>
      <c r="G1983" t="s">
        <v>4984</v>
      </c>
      <c r="H1983" s="2" t="s">
        <v>1371</v>
      </c>
      <c r="I1983" t="s">
        <v>36</v>
      </c>
      <c r="J1983" t="s">
        <v>6497</v>
      </c>
      <c r="L1983">
        <f>IFERROR(INDEX(所属情報!$E:$E,MATCH(男子登録情報!A1983,所属情報!$A:$A,0)),"")</f>
        <v>492523</v>
      </c>
      <c r="M1983" t="str">
        <f t="shared" si="90"/>
        <v>栗本　悠生 (4)</v>
      </c>
      <c r="N1983" t="str">
        <f t="shared" si="91"/>
        <v>ｸﾘﾓﾄ ﾊﾙｷ</v>
      </c>
      <c r="O1983" t="str">
        <f t="shared" si="92"/>
        <v>KURIMOTO Haruki (04)</v>
      </c>
      <c r="P1983">
        <f>IFERROR(INDEX(リスト!$AE:$AE,MATCH($G1983,リスト!$AD:$AD,0)),"")</f>
        <v>49</v>
      </c>
      <c r="Q1983" t="str">
        <f>IFERROR(INDEX(リスト!$AH:$AH,MATCH($J1983,リスト!$AG:$AG,0)),"")</f>
        <v>JPN</v>
      </c>
      <c r="R1983" s="118" t="str">
        <f>IF($B1983="","",TEXT(RIGHT($E1983,6)*1000+COUNTIF($E$2:$E1983,$E1983),"000000000"))</f>
        <v>041113002</v>
      </c>
    </row>
    <row r="1984" spans="1:18" customFormat="1" x14ac:dyDescent="0.45">
      <c r="A1984" t="s">
        <v>609</v>
      </c>
      <c r="B1984">
        <v>1983</v>
      </c>
      <c r="C1984" t="s">
        <v>4478</v>
      </c>
      <c r="D1984" t="s">
        <v>4479</v>
      </c>
      <c r="E1984">
        <v>20051021</v>
      </c>
      <c r="F1984">
        <v>3</v>
      </c>
      <c r="G1984" t="s">
        <v>4982</v>
      </c>
      <c r="H1984" s="2" t="s">
        <v>111</v>
      </c>
      <c r="I1984" t="s">
        <v>4928</v>
      </c>
      <c r="J1984" t="s">
        <v>6497</v>
      </c>
      <c r="L1984">
        <f>IFERROR(INDEX(所属情報!$E:$E,MATCH(男子登録情報!A1984,所属情報!$A:$A,0)),"")</f>
        <v>492523</v>
      </c>
      <c r="M1984" t="str">
        <f t="shared" si="90"/>
        <v>岡本　真空 (3)</v>
      </c>
      <c r="N1984" t="str">
        <f t="shared" si="91"/>
        <v>ｵｶﾓﾄ ﾏｿﾗ</v>
      </c>
      <c r="O1984" t="str">
        <f t="shared" si="92"/>
        <v>OKAMOTO Masora (05)</v>
      </c>
      <c r="P1984">
        <f>IFERROR(INDEX(リスト!$AE:$AE,MATCH($G1984,リスト!$AD:$AD,0)),"")</f>
        <v>26</v>
      </c>
      <c r="Q1984" t="str">
        <f>IFERROR(INDEX(リスト!$AH:$AH,MATCH($J1984,リスト!$AG:$AG,0)),"")</f>
        <v>JPN</v>
      </c>
      <c r="R1984" s="118" t="str">
        <f>IF($B1984="","",TEXT(RIGHT($E1984,6)*1000+COUNTIF($E$2:$E1984,$E1984),"000000000"))</f>
        <v>051021002</v>
      </c>
    </row>
    <row r="1985" spans="1:18" customFormat="1" x14ac:dyDescent="0.45">
      <c r="A1985" t="s">
        <v>609</v>
      </c>
      <c r="B1985">
        <v>1984</v>
      </c>
      <c r="C1985" t="s">
        <v>4480</v>
      </c>
      <c r="D1985" t="s">
        <v>4481</v>
      </c>
      <c r="E1985">
        <v>20050927</v>
      </c>
      <c r="F1985">
        <v>3</v>
      </c>
      <c r="G1985" t="s">
        <v>4976</v>
      </c>
      <c r="H1985" s="2" t="s">
        <v>4929</v>
      </c>
      <c r="I1985" t="s">
        <v>54</v>
      </c>
      <c r="J1985" t="s">
        <v>6497</v>
      </c>
      <c r="L1985">
        <f>IFERROR(INDEX(所属情報!$E:$E,MATCH(男子登録情報!A1985,所属情報!$A:$A,0)),"")</f>
        <v>492523</v>
      </c>
      <c r="M1985" t="str">
        <f t="shared" si="90"/>
        <v>山森　涼風 (3)</v>
      </c>
      <c r="N1985" t="str">
        <f t="shared" si="91"/>
        <v>ﾔﾏﾓﾘ ﾘｮｳ</v>
      </c>
      <c r="O1985" t="str">
        <f t="shared" si="92"/>
        <v>YAMAMORI Ryo (05)</v>
      </c>
      <c r="P1985">
        <f>IFERROR(INDEX(リスト!$AE:$AE,MATCH($G1985,リスト!$AD:$AD,0)),"")</f>
        <v>27</v>
      </c>
      <c r="Q1985" t="str">
        <f>IFERROR(INDEX(リスト!$AH:$AH,MATCH($J1985,リスト!$AG:$AG,0)),"")</f>
        <v>JPN</v>
      </c>
      <c r="R1985" s="118" t="str">
        <f>IF($B1985="","",TEXT(RIGHT($E1985,6)*1000+COUNTIF($E$2:$E1985,$E1985),"000000000"))</f>
        <v>050927003</v>
      </c>
    </row>
    <row r="1986" spans="1:18" customFormat="1" x14ac:dyDescent="0.45">
      <c r="A1986" t="s">
        <v>609</v>
      </c>
      <c r="B1986">
        <v>1985</v>
      </c>
      <c r="C1986" t="s">
        <v>4482</v>
      </c>
      <c r="D1986" t="s">
        <v>4483</v>
      </c>
      <c r="E1986">
        <v>20060208</v>
      </c>
      <c r="F1986">
        <v>3</v>
      </c>
      <c r="G1986" t="s">
        <v>4976</v>
      </c>
      <c r="H1986" s="2" t="s">
        <v>159</v>
      </c>
      <c r="I1986" t="s">
        <v>175</v>
      </c>
      <c r="J1986" t="s">
        <v>6497</v>
      </c>
      <c r="L1986">
        <f>IFERROR(INDEX(所属情報!$E:$E,MATCH(男子登録情報!A1986,所属情報!$A:$A,0)),"")</f>
        <v>492523</v>
      </c>
      <c r="M1986" t="str">
        <f t="shared" si="90"/>
        <v>山下　大輝 (3)</v>
      </c>
      <c r="N1986" t="str">
        <f t="shared" si="91"/>
        <v>ﾔﾏｼﾀ ﾀﾞｲｷ</v>
      </c>
      <c r="O1986" t="str">
        <f t="shared" si="92"/>
        <v>YAMASHITA Daiki (06)</v>
      </c>
      <c r="P1986">
        <f>IFERROR(INDEX(リスト!$AE:$AE,MATCH($G1986,リスト!$AD:$AD,0)),"")</f>
        <v>27</v>
      </c>
      <c r="Q1986" t="str">
        <f>IFERROR(INDEX(リスト!$AH:$AH,MATCH($J1986,リスト!$AG:$AG,0)),"")</f>
        <v>JPN</v>
      </c>
      <c r="R1986" s="118" t="str">
        <f>IF($B1986="","",TEXT(RIGHT($E1986,6)*1000+COUNTIF($E$2:$E1986,$E1986),"000000000"))</f>
        <v>060208004</v>
      </c>
    </row>
    <row r="1987" spans="1:18" customFormat="1" x14ac:dyDescent="0.45">
      <c r="A1987" t="s">
        <v>609</v>
      </c>
      <c r="B1987">
        <v>1986</v>
      </c>
      <c r="C1987" t="s">
        <v>6278</v>
      </c>
      <c r="D1987" t="s">
        <v>6279</v>
      </c>
      <c r="E1987">
        <v>20050412</v>
      </c>
      <c r="F1987">
        <v>2</v>
      </c>
      <c r="G1987" t="s">
        <v>4976</v>
      </c>
      <c r="H1987" s="2" t="s">
        <v>4879</v>
      </c>
      <c r="I1987" t="s">
        <v>1704</v>
      </c>
      <c r="J1987" t="s">
        <v>6497</v>
      </c>
      <c r="L1987">
        <f>IFERROR(INDEX(所属情報!$E:$E,MATCH(男子登録情報!A1987,所属情報!$A:$A,0)),"")</f>
        <v>492523</v>
      </c>
      <c r="M1987" t="str">
        <f t="shared" ref="M1987:M2050" si="93">$C1987&amp;" "&amp;"("&amp;$F1987&amp;")"</f>
        <v>小山　翔惺 (2)</v>
      </c>
      <c r="N1987" t="str">
        <f t="shared" ref="N1987:N2050" si="94">$D1987</f>
        <v>ｺﾔﾏ ｼｮｳｾｲ</v>
      </c>
      <c r="O1987" t="str">
        <f t="shared" ref="O1987:O2050" si="95">$H1987&amp;" "&amp;$I1987&amp;" "&amp;"("&amp;MID($E1987,3,2)&amp;")"</f>
        <v>KOYAMA Shosei (05)</v>
      </c>
      <c r="P1987">
        <f>IFERROR(INDEX(リスト!$AE:$AE,MATCH($G1987,リスト!$AD:$AD,0)),"")</f>
        <v>27</v>
      </c>
      <c r="Q1987" t="str">
        <f>IFERROR(INDEX(リスト!$AH:$AH,MATCH($J1987,リスト!$AG:$AG,0)),"")</f>
        <v>JPN</v>
      </c>
      <c r="R1987" s="118" t="str">
        <f>IF($B1987="","",TEXT(RIGHT($E1987,6)*1000+COUNTIF($E$2:$E1987,$E1987),"000000000"))</f>
        <v>050412002</v>
      </c>
    </row>
    <row r="1988" spans="1:18" customFormat="1" x14ac:dyDescent="0.45">
      <c r="A1988" t="s">
        <v>609</v>
      </c>
      <c r="B1988">
        <v>1987</v>
      </c>
      <c r="C1988" t="s">
        <v>6280</v>
      </c>
      <c r="D1988" t="s">
        <v>6281</v>
      </c>
      <c r="E1988">
        <v>20061008</v>
      </c>
      <c r="F1988">
        <v>2</v>
      </c>
      <c r="G1988" t="s">
        <v>4976</v>
      </c>
      <c r="H1988" s="2" t="s">
        <v>220</v>
      </c>
      <c r="I1988" t="s">
        <v>4615</v>
      </c>
      <c r="J1988" t="s">
        <v>6497</v>
      </c>
      <c r="L1988">
        <f>IFERROR(INDEX(所属情報!$E:$E,MATCH(男子登録情報!A1988,所属情報!$A:$A,0)),"")</f>
        <v>492523</v>
      </c>
      <c r="M1988" t="str">
        <f t="shared" si="93"/>
        <v>山本　優空 (2)</v>
      </c>
      <c r="N1988" t="str">
        <f t="shared" si="94"/>
        <v>ﾔﾏﾓﾄ ﾕｳｱ</v>
      </c>
      <c r="O1988" t="str">
        <f t="shared" si="95"/>
        <v>YAMAMOTO Yua (06)</v>
      </c>
      <c r="P1988">
        <f>IFERROR(INDEX(リスト!$AE:$AE,MATCH($G1988,リスト!$AD:$AD,0)),"")</f>
        <v>27</v>
      </c>
      <c r="Q1988" t="str">
        <f>IFERROR(INDEX(リスト!$AH:$AH,MATCH($J1988,リスト!$AG:$AG,0)),"")</f>
        <v>JPN</v>
      </c>
      <c r="R1988" s="118" t="str">
        <f>IF($B1988="","",TEXT(RIGHT($E1988,6)*1000+COUNTIF($E$2:$E1988,$E1988),"000000000"))</f>
        <v>061008005</v>
      </c>
    </row>
    <row r="1989" spans="1:18" customFormat="1" x14ac:dyDescent="0.45">
      <c r="A1989" t="s">
        <v>609</v>
      </c>
      <c r="B1989">
        <v>1988</v>
      </c>
      <c r="C1989" t="s">
        <v>6282</v>
      </c>
      <c r="D1989" t="s">
        <v>6283</v>
      </c>
      <c r="E1989">
        <v>20060710</v>
      </c>
      <c r="F1989">
        <v>2</v>
      </c>
      <c r="G1989" t="s">
        <v>4976</v>
      </c>
      <c r="H1989" s="2" t="s">
        <v>34</v>
      </c>
      <c r="I1989" t="s">
        <v>126</v>
      </c>
      <c r="J1989" t="s">
        <v>6497</v>
      </c>
      <c r="L1989">
        <f>IFERROR(INDEX(所属情報!$E:$E,MATCH(男子登録情報!A1989,所属情報!$A:$A,0)),"")</f>
        <v>492523</v>
      </c>
      <c r="M1989" t="str">
        <f t="shared" si="93"/>
        <v>坂本　健太郎 (2)</v>
      </c>
      <c r="N1989" t="str">
        <f t="shared" si="94"/>
        <v>ｻｶﾓﾄ ｹﾝﾀﾛｳ</v>
      </c>
      <c r="O1989" t="str">
        <f t="shared" si="95"/>
        <v>SAKAMOTO Kentaro (06)</v>
      </c>
      <c r="P1989">
        <f>IFERROR(INDEX(リスト!$AE:$AE,MATCH($G1989,リスト!$AD:$AD,0)),"")</f>
        <v>27</v>
      </c>
      <c r="Q1989" t="str">
        <f>IFERROR(INDEX(リスト!$AH:$AH,MATCH($J1989,リスト!$AG:$AG,0)),"")</f>
        <v>JPN</v>
      </c>
      <c r="R1989" s="118" t="str">
        <f>IF($B1989="","",TEXT(RIGHT($E1989,6)*1000+COUNTIF($E$2:$E1989,$E1989),"000000000"))</f>
        <v>060710003</v>
      </c>
    </row>
    <row r="1990" spans="1:18" customFormat="1" x14ac:dyDescent="0.45">
      <c r="A1990" t="s">
        <v>609</v>
      </c>
      <c r="B1990">
        <v>1989</v>
      </c>
      <c r="C1990" t="s">
        <v>6284</v>
      </c>
      <c r="D1990" t="s">
        <v>6285</v>
      </c>
      <c r="E1990">
        <v>20061001</v>
      </c>
      <c r="F1990">
        <v>2</v>
      </c>
      <c r="G1990" t="s">
        <v>4976</v>
      </c>
      <c r="H1990" s="2" t="s">
        <v>7042</v>
      </c>
      <c r="I1990" t="s">
        <v>6952</v>
      </c>
      <c r="J1990" t="s">
        <v>6497</v>
      </c>
      <c r="L1990">
        <f>IFERROR(INDEX(所属情報!$E:$E,MATCH(男子登録情報!A1990,所属情報!$A:$A,0)),"")</f>
        <v>492523</v>
      </c>
      <c r="M1990" t="str">
        <f t="shared" si="93"/>
        <v>小松　蒼太郎 (2)</v>
      </c>
      <c r="N1990" t="str">
        <f t="shared" si="94"/>
        <v>ｺﾏﾂ ｿｳﾀﾛｳ</v>
      </c>
      <c r="O1990" t="str">
        <f t="shared" si="95"/>
        <v>KOMATSU Sotaro (06)</v>
      </c>
      <c r="P1990">
        <f>IFERROR(INDEX(リスト!$AE:$AE,MATCH($G1990,リスト!$AD:$AD,0)),"")</f>
        <v>27</v>
      </c>
      <c r="Q1990" t="str">
        <f>IFERROR(INDEX(リスト!$AH:$AH,MATCH($J1990,リスト!$AG:$AG,0)),"")</f>
        <v>JPN</v>
      </c>
      <c r="R1990" s="118" t="str">
        <f>IF($B1990="","",TEXT(RIGHT($E1990,6)*1000+COUNTIF($E$2:$E1990,$E1990),"000000000"))</f>
        <v>061001003</v>
      </c>
    </row>
    <row r="1991" spans="1:18" customFormat="1" x14ac:dyDescent="0.45">
      <c r="A1991" t="s">
        <v>4961</v>
      </c>
      <c r="B1991">
        <v>1990</v>
      </c>
      <c r="C1991" t="s">
        <v>6286</v>
      </c>
      <c r="D1991" t="s">
        <v>6287</v>
      </c>
      <c r="E1991">
        <v>20040610</v>
      </c>
      <c r="F1991">
        <v>4</v>
      </c>
      <c r="G1991" t="s">
        <v>4976</v>
      </c>
      <c r="H1991" s="2" t="s">
        <v>7285</v>
      </c>
      <c r="I1991" t="s">
        <v>122</v>
      </c>
      <c r="J1991" t="s">
        <v>6497</v>
      </c>
      <c r="L1991">
        <f>IFERROR(INDEX(所属情報!$E:$E,MATCH(男子登録情報!A1991,所属情報!$A:$A,0)),"")</f>
        <v>492214</v>
      </c>
      <c r="M1991" t="str">
        <f t="shared" si="93"/>
        <v>田上　祐真 (4)</v>
      </c>
      <c r="N1991" t="str">
        <f t="shared" si="94"/>
        <v>ﾀﾉｳｴ ﾕｳﾏ</v>
      </c>
      <c r="O1991" t="str">
        <f t="shared" si="95"/>
        <v>TANOUE Yuma (04)</v>
      </c>
      <c r="P1991">
        <f>IFERROR(INDEX(リスト!$AE:$AE,MATCH($G1991,リスト!$AD:$AD,0)),"")</f>
        <v>27</v>
      </c>
      <c r="Q1991" t="str">
        <f>IFERROR(INDEX(リスト!$AH:$AH,MATCH($J1991,リスト!$AG:$AG,0)),"")</f>
        <v>JPN</v>
      </c>
      <c r="R1991" s="118" t="str">
        <f>IF($B1991="","",TEXT(RIGHT($E1991,6)*1000+COUNTIF($E$2:$E1991,$E1991),"000000000"))</f>
        <v>040610002</v>
      </c>
    </row>
    <row r="1992" spans="1:18" customFormat="1" x14ac:dyDescent="0.45">
      <c r="A1992" t="s">
        <v>4961</v>
      </c>
      <c r="B1992">
        <v>1991</v>
      </c>
      <c r="C1992" t="s">
        <v>6288</v>
      </c>
      <c r="D1992" t="s">
        <v>6289</v>
      </c>
      <c r="E1992">
        <v>20041122</v>
      </c>
      <c r="F1992">
        <v>4</v>
      </c>
      <c r="G1992" t="s">
        <v>4976</v>
      </c>
      <c r="H1992" s="2" t="s">
        <v>4734</v>
      </c>
      <c r="I1992" t="s">
        <v>4636</v>
      </c>
      <c r="J1992" t="s">
        <v>6497</v>
      </c>
      <c r="L1992">
        <f>IFERROR(INDEX(所属情報!$E:$E,MATCH(男子登録情報!A1992,所属情報!$A:$A,0)),"")</f>
        <v>492214</v>
      </c>
      <c r="M1992" t="str">
        <f t="shared" si="93"/>
        <v>長戸　彪 (4)</v>
      </c>
      <c r="N1992" t="str">
        <f t="shared" si="94"/>
        <v>ﾅｶﾞﾄ ﾋｮｳ</v>
      </c>
      <c r="O1992" t="str">
        <f t="shared" si="95"/>
        <v>NAGATO Hyo (04)</v>
      </c>
      <c r="P1992">
        <f>IFERROR(INDEX(リスト!$AE:$AE,MATCH($G1992,リスト!$AD:$AD,0)),"")</f>
        <v>27</v>
      </c>
      <c r="Q1992" t="str">
        <f>IFERROR(INDEX(リスト!$AH:$AH,MATCH($J1992,リスト!$AG:$AG,0)),"")</f>
        <v>JPN</v>
      </c>
      <c r="R1992" s="118" t="str">
        <f>IF($B1992="","",TEXT(RIGHT($E1992,6)*1000+COUNTIF($E$2:$E1992,$E1992),"000000000"))</f>
        <v>041122004</v>
      </c>
    </row>
    <row r="1993" spans="1:18" customFormat="1" x14ac:dyDescent="0.45">
      <c r="A1993" t="s">
        <v>4961</v>
      </c>
      <c r="B1993">
        <v>1992</v>
      </c>
      <c r="C1993" t="s">
        <v>6290</v>
      </c>
      <c r="D1993" t="s">
        <v>6291</v>
      </c>
      <c r="E1993">
        <v>20041030</v>
      </c>
      <c r="F1993">
        <v>4</v>
      </c>
      <c r="G1993" t="s">
        <v>4984</v>
      </c>
      <c r="H1993" s="2" t="s">
        <v>448</v>
      </c>
      <c r="I1993" t="s">
        <v>474</v>
      </c>
      <c r="J1993" t="s">
        <v>6497</v>
      </c>
      <c r="L1993">
        <f>IFERROR(INDEX(所属情報!$E:$E,MATCH(男子登録情報!A1993,所属情報!$A:$A,0)),"")</f>
        <v>492214</v>
      </c>
      <c r="M1993" t="str">
        <f t="shared" si="93"/>
        <v>八田　蒼亮 (4)</v>
      </c>
      <c r="N1993" t="str">
        <f t="shared" si="94"/>
        <v>ﾊｯﾀ ｿｳｽｹ</v>
      </c>
      <c r="O1993" t="str">
        <f t="shared" si="95"/>
        <v>HATTA Sosuke (04)</v>
      </c>
      <c r="P1993">
        <f>IFERROR(INDEX(リスト!$AE:$AE,MATCH($G1993,リスト!$AD:$AD,0)),"")</f>
        <v>49</v>
      </c>
      <c r="Q1993" t="str">
        <f>IFERROR(INDEX(リスト!$AH:$AH,MATCH($J1993,リスト!$AG:$AG,0)),"")</f>
        <v>JPN</v>
      </c>
      <c r="R1993" s="118" t="str">
        <f>IF($B1993="","",TEXT(RIGHT($E1993,6)*1000+COUNTIF($E$2:$E1993,$E1993),"000000000"))</f>
        <v>041030003</v>
      </c>
    </row>
    <row r="1994" spans="1:18" customFormat="1" x14ac:dyDescent="0.45">
      <c r="A1994" t="s">
        <v>4961</v>
      </c>
      <c r="B1994">
        <v>1993</v>
      </c>
      <c r="C1994" t="s">
        <v>6292</v>
      </c>
      <c r="D1994" t="s">
        <v>6293</v>
      </c>
      <c r="E1994">
        <v>20050922</v>
      </c>
      <c r="F1994">
        <v>3</v>
      </c>
      <c r="G1994" t="s">
        <v>4975</v>
      </c>
      <c r="H1994" s="2" t="s">
        <v>7286</v>
      </c>
      <c r="I1994" t="s">
        <v>270</v>
      </c>
      <c r="J1994" t="s">
        <v>6497</v>
      </c>
      <c r="L1994">
        <f>IFERROR(INDEX(所属情報!$E:$E,MATCH(男子登録情報!A1994,所属情報!$A:$A,0)),"")</f>
        <v>492214</v>
      </c>
      <c r="M1994" t="str">
        <f t="shared" si="93"/>
        <v>尾副　宏樹 (3)</v>
      </c>
      <c r="N1994" t="str">
        <f t="shared" si="94"/>
        <v>ｵｿﾞｴ ﾋﾛｷ</v>
      </c>
      <c r="O1994" t="str">
        <f t="shared" si="95"/>
        <v>OZOE Hiroki (05)</v>
      </c>
      <c r="P1994">
        <f>IFERROR(INDEX(リスト!$AE:$AE,MATCH($G1994,リスト!$AD:$AD,0)),"")</f>
        <v>28</v>
      </c>
      <c r="Q1994" t="str">
        <f>IFERROR(INDEX(リスト!$AH:$AH,MATCH($J1994,リスト!$AG:$AG,0)),"")</f>
        <v>JPN</v>
      </c>
      <c r="R1994" s="118" t="str">
        <f>IF($B1994="","",TEXT(RIGHT($E1994,6)*1000+COUNTIF($E$2:$E1994,$E1994),"000000000"))</f>
        <v>050922003</v>
      </c>
    </row>
    <row r="1995" spans="1:18" customFormat="1" x14ac:dyDescent="0.45">
      <c r="A1995" t="s">
        <v>4961</v>
      </c>
      <c r="B1995">
        <v>1994</v>
      </c>
      <c r="C1995" t="s">
        <v>6294</v>
      </c>
      <c r="D1995" t="s">
        <v>6295</v>
      </c>
      <c r="E1995">
        <v>20041225</v>
      </c>
      <c r="F1995">
        <v>3</v>
      </c>
      <c r="G1995" t="s">
        <v>4975</v>
      </c>
      <c r="H1995" s="2" t="s">
        <v>389</v>
      </c>
      <c r="I1995" t="s">
        <v>112</v>
      </c>
      <c r="J1995" t="s">
        <v>6497</v>
      </c>
      <c r="L1995">
        <f>IFERROR(INDEX(所属情報!$E:$E,MATCH(男子登録情報!A1995,所属情報!$A:$A,0)),"")</f>
        <v>492214</v>
      </c>
      <c r="M1995" t="str">
        <f t="shared" si="93"/>
        <v>吉岡　直弥 (3)</v>
      </c>
      <c r="N1995" t="str">
        <f t="shared" si="94"/>
        <v>ﾖｼｵｶ ﾅｵﾔ</v>
      </c>
      <c r="O1995" t="str">
        <f t="shared" si="95"/>
        <v>YOSHIOKA Naoya (04)</v>
      </c>
      <c r="P1995">
        <f>IFERROR(INDEX(リスト!$AE:$AE,MATCH($G1995,リスト!$AD:$AD,0)),"")</f>
        <v>28</v>
      </c>
      <c r="Q1995" t="str">
        <f>IFERROR(INDEX(リスト!$AH:$AH,MATCH($J1995,リスト!$AG:$AG,0)),"")</f>
        <v>JPN</v>
      </c>
      <c r="R1995" s="118" t="str">
        <f>IF($B1995="","",TEXT(RIGHT($E1995,6)*1000+COUNTIF($E$2:$E1995,$E1995),"000000000"))</f>
        <v>041225001</v>
      </c>
    </row>
    <row r="1996" spans="1:18" customFormat="1" x14ac:dyDescent="0.45">
      <c r="A1996" t="s">
        <v>4961</v>
      </c>
      <c r="B1996">
        <v>1995</v>
      </c>
      <c r="C1996" t="s">
        <v>6296</v>
      </c>
      <c r="D1996" t="s">
        <v>6297</v>
      </c>
      <c r="E1996">
        <v>20050623</v>
      </c>
      <c r="F1996">
        <v>3</v>
      </c>
      <c r="G1996" t="s">
        <v>4976</v>
      </c>
      <c r="H1996" s="2" t="s">
        <v>7287</v>
      </c>
      <c r="I1996" t="s">
        <v>171</v>
      </c>
      <c r="J1996" t="s">
        <v>6497</v>
      </c>
      <c r="L1996">
        <f>IFERROR(INDEX(所属情報!$E:$E,MATCH(男子登録情報!A1996,所属情報!$A:$A,0)),"")</f>
        <v>492214</v>
      </c>
      <c r="M1996" t="str">
        <f t="shared" si="93"/>
        <v>大坪　侑斗 (3)</v>
      </c>
      <c r="N1996" t="str">
        <f t="shared" si="94"/>
        <v>ｵｵﾂﾎﾞ ﾕｳﾄ</v>
      </c>
      <c r="O1996" t="str">
        <f t="shared" si="95"/>
        <v>OTSUBO Yuto (05)</v>
      </c>
      <c r="P1996">
        <f>IFERROR(INDEX(リスト!$AE:$AE,MATCH($G1996,リスト!$AD:$AD,0)),"")</f>
        <v>27</v>
      </c>
      <c r="Q1996" t="str">
        <f>IFERROR(INDEX(リスト!$AH:$AH,MATCH($J1996,リスト!$AG:$AG,0)),"")</f>
        <v>JPN</v>
      </c>
      <c r="R1996" s="118" t="str">
        <f>IF($B1996="","",TEXT(RIGHT($E1996,6)*1000+COUNTIF($E$2:$E1996,$E1996),"000000000"))</f>
        <v>050623002</v>
      </c>
    </row>
    <row r="1997" spans="1:18" customFormat="1" x14ac:dyDescent="0.45">
      <c r="A1997" t="s">
        <v>4961</v>
      </c>
      <c r="B1997">
        <v>1996</v>
      </c>
      <c r="C1997" t="s">
        <v>6298</v>
      </c>
      <c r="D1997" t="s">
        <v>6299</v>
      </c>
      <c r="E1997">
        <v>20050715</v>
      </c>
      <c r="F1997">
        <v>3</v>
      </c>
      <c r="G1997" t="s">
        <v>4976</v>
      </c>
      <c r="H1997" s="2" t="s">
        <v>4651</v>
      </c>
      <c r="I1997" t="s">
        <v>416</v>
      </c>
      <c r="J1997" t="s">
        <v>6497</v>
      </c>
      <c r="L1997">
        <f>IFERROR(INDEX(所属情報!$E:$E,MATCH(男子登録情報!A1997,所属情報!$A:$A,0)),"")</f>
        <v>492214</v>
      </c>
      <c r="M1997" t="str">
        <f t="shared" si="93"/>
        <v>大澤　透也 (3)</v>
      </c>
      <c r="N1997" t="str">
        <f t="shared" si="94"/>
        <v>ｵｵｻﾞﾜ ﾄｳﾔ</v>
      </c>
      <c r="O1997" t="str">
        <f t="shared" si="95"/>
        <v>OZAWA Toya (05)</v>
      </c>
      <c r="P1997">
        <f>IFERROR(INDEX(リスト!$AE:$AE,MATCH($G1997,リスト!$AD:$AD,0)),"")</f>
        <v>27</v>
      </c>
      <c r="Q1997" t="str">
        <f>IFERROR(INDEX(リスト!$AH:$AH,MATCH($J1997,リスト!$AG:$AG,0)),"")</f>
        <v>JPN</v>
      </c>
      <c r="R1997" s="118" t="str">
        <f>IF($B1997="","",TEXT(RIGHT($E1997,6)*1000+COUNTIF($E$2:$E1997,$E1997),"000000000"))</f>
        <v>050715001</v>
      </c>
    </row>
    <row r="1998" spans="1:18" customFormat="1" x14ac:dyDescent="0.45">
      <c r="A1998" t="s">
        <v>4961</v>
      </c>
      <c r="B1998">
        <v>1997</v>
      </c>
      <c r="C1998" t="s">
        <v>6300</v>
      </c>
      <c r="D1998" t="s">
        <v>6301</v>
      </c>
      <c r="E1998">
        <v>20050927</v>
      </c>
      <c r="F1998">
        <v>2</v>
      </c>
      <c r="G1998" t="s">
        <v>4984</v>
      </c>
      <c r="H1998" s="2" t="s">
        <v>2925</v>
      </c>
      <c r="I1998" t="s">
        <v>2884</v>
      </c>
      <c r="J1998" t="s">
        <v>6497</v>
      </c>
      <c r="L1998">
        <f>IFERROR(INDEX(所属情報!$E:$E,MATCH(男子登録情報!A1998,所属情報!$A:$A,0)),"")</f>
        <v>492214</v>
      </c>
      <c r="M1998" t="str">
        <f t="shared" si="93"/>
        <v>野口　東吾 (2)</v>
      </c>
      <c r="N1998" t="str">
        <f t="shared" si="94"/>
        <v>ﾉｸﾞﾁ ﾄｳｺﾞ</v>
      </c>
      <c r="O1998" t="str">
        <f t="shared" si="95"/>
        <v>NOGUCHI Togo (05)</v>
      </c>
      <c r="P1998">
        <f>IFERROR(INDEX(リスト!$AE:$AE,MATCH($G1998,リスト!$AD:$AD,0)),"")</f>
        <v>49</v>
      </c>
      <c r="Q1998" t="str">
        <f>IFERROR(INDEX(リスト!$AH:$AH,MATCH($J1998,リスト!$AG:$AG,0)),"")</f>
        <v>JPN</v>
      </c>
      <c r="R1998" s="118" t="str">
        <f>IF($B1998="","",TEXT(RIGHT($E1998,6)*1000+COUNTIF($E$2:$E1998,$E1998),"000000000"))</f>
        <v>050927004</v>
      </c>
    </row>
    <row r="1999" spans="1:18" customFormat="1" x14ac:dyDescent="0.45">
      <c r="A1999" t="s">
        <v>4961</v>
      </c>
      <c r="B1999">
        <v>1998</v>
      </c>
      <c r="C1999" t="s">
        <v>6302</v>
      </c>
      <c r="D1999" t="s">
        <v>6303</v>
      </c>
      <c r="E1999">
        <v>20070123</v>
      </c>
      <c r="F1999">
        <v>2</v>
      </c>
      <c r="G1999" t="s">
        <v>4984</v>
      </c>
      <c r="H1999" s="2" t="s">
        <v>325</v>
      </c>
      <c r="I1999" t="s">
        <v>4799</v>
      </c>
      <c r="J1999" t="s">
        <v>6497</v>
      </c>
      <c r="L1999">
        <f>IFERROR(INDEX(所属情報!$E:$E,MATCH(男子登録情報!A1999,所属情報!$A:$A,0)),"")</f>
        <v>492214</v>
      </c>
      <c r="M1999" t="str">
        <f t="shared" si="93"/>
        <v>濵口　輝紀 (2)</v>
      </c>
      <c r="N1999" t="str">
        <f t="shared" si="94"/>
        <v>ﾊﾏｸﾞﾁ ﾃﾙｷ</v>
      </c>
      <c r="O1999" t="str">
        <f t="shared" si="95"/>
        <v>HAMAGUCHI Teruki (07)</v>
      </c>
      <c r="P1999">
        <f>IFERROR(INDEX(リスト!$AE:$AE,MATCH($G1999,リスト!$AD:$AD,0)),"")</f>
        <v>49</v>
      </c>
      <c r="Q1999" t="str">
        <f>IFERROR(INDEX(リスト!$AH:$AH,MATCH($J1999,リスト!$AG:$AG,0)),"")</f>
        <v>JPN</v>
      </c>
      <c r="R1999" s="118" t="str">
        <f>IF($B1999="","",TEXT(RIGHT($E1999,6)*1000+COUNTIF($E$2:$E1999,$E1999),"000000000"))</f>
        <v>070123001</v>
      </c>
    </row>
    <row r="2000" spans="1:18" customFormat="1" x14ac:dyDescent="0.45">
      <c r="A2000" t="s">
        <v>4961</v>
      </c>
      <c r="B2000">
        <v>1999</v>
      </c>
      <c r="C2000" t="s">
        <v>6304</v>
      </c>
      <c r="D2000" t="s">
        <v>6305</v>
      </c>
      <c r="E2000">
        <v>20070117</v>
      </c>
      <c r="F2000">
        <v>2</v>
      </c>
      <c r="G2000" t="s">
        <v>4984</v>
      </c>
      <c r="H2000" s="2" t="s">
        <v>339</v>
      </c>
      <c r="I2000" t="s">
        <v>35</v>
      </c>
      <c r="J2000" t="s">
        <v>6497</v>
      </c>
      <c r="L2000">
        <f>IFERROR(INDEX(所属情報!$E:$E,MATCH(男子登録情報!A2000,所属情報!$A:$A,0)),"")</f>
        <v>492214</v>
      </c>
      <c r="M2000" t="str">
        <f t="shared" si="93"/>
        <v>武田　悠希 (2)</v>
      </c>
      <c r="N2000" t="str">
        <f t="shared" si="94"/>
        <v>ﾀｹﾀﾞ ﾕｳｷ</v>
      </c>
      <c r="O2000" t="str">
        <f t="shared" si="95"/>
        <v>TAKEDA Yuki (07)</v>
      </c>
      <c r="P2000">
        <f>IFERROR(INDEX(リスト!$AE:$AE,MATCH($G2000,リスト!$AD:$AD,0)),"")</f>
        <v>49</v>
      </c>
      <c r="Q2000" t="str">
        <f>IFERROR(INDEX(リスト!$AH:$AH,MATCH($J2000,リスト!$AG:$AG,0)),"")</f>
        <v>JPN</v>
      </c>
      <c r="R2000" s="118" t="str">
        <f>IF($B2000="","",TEXT(RIGHT($E2000,6)*1000+COUNTIF($E$2:$E2000,$E2000),"000000000"))</f>
        <v>070117002</v>
      </c>
    </row>
    <row r="2001" spans="1:18" customFormat="1" x14ac:dyDescent="0.45">
      <c r="A2001" t="s">
        <v>4961</v>
      </c>
      <c r="B2001">
        <v>2000</v>
      </c>
      <c r="C2001" t="s">
        <v>6306</v>
      </c>
      <c r="D2001" t="s">
        <v>6307</v>
      </c>
      <c r="E2001">
        <v>20070317</v>
      </c>
      <c r="F2001">
        <v>2</v>
      </c>
      <c r="G2001" t="s">
        <v>4984</v>
      </c>
      <c r="H2001" s="2" t="s">
        <v>7288</v>
      </c>
      <c r="I2001" t="s">
        <v>7289</v>
      </c>
      <c r="J2001" t="s">
        <v>6497</v>
      </c>
      <c r="L2001">
        <f>IFERROR(INDEX(所属情報!$E:$E,MATCH(男子登録情報!A2001,所属情報!$A:$A,0)),"")</f>
        <v>492214</v>
      </c>
      <c r="M2001" t="str">
        <f t="shared" si="93"/>
        <v>菱田　哲学希 (2)</v>
      </c>
      <c r="N2001" t="str">
        <f t="shared" si="94"/>
        <v>ﾋｼﾀﾞ ｱﾏｷ</v>
      </c>
      <c r="O2001" t="str">
        <f t="shared" si="95"/>
        <v>HISHIDA Amaki (07)</v>
      </c>
      <c r="P2001">
        <f>IFERROR(INDEX(リスト!$AE:$AE,MATCH($G2001,リスト!$AD:$AD,0)),"")</f>
        <v>49</v>
      </c>
      <c r="Q2001" t="str">
        <f>IFERROR(INDEX(リスト!$AH:$AH,MATCH($J2001,リスト!$AG:$AG,0)),"")</f>
        <v>JPN</v>
      </c>
      <c r="R2001" s="118" t="str">
        <f>IF($B2001="","",TEXT(RIGHT($E2001,6)*1000+COUNTIF($E$2:$E2001,$E2001),"000000000"))</f>
        <v>070317004</v>
      </c>
    </row>
    <row r="2002" spans="1:18" customFormat="1" x14ac:dyDescent="0.45">
      <c r="A2002" t="s">
        <v>4961</v>
      </c>
      <c r="B2002">
        <v>2001</v>
      </c>
      <c r="C2002" t="s">
        <v>6308</v>
      </c>
      <c r="D2002" t="s">
        <v>6309</v>
      </c>
      <c r="E2002">
        <v>20070616</v>
      </c>
      <c r="F2002">
        <v>1</v>
      </c>
      <c r="G2002" t="s">
        <v>4982</v>
      </c>
      <c r="H2002" s="2" t="s">
        <v>70</v>
      </c>
      <c r="I2002" t="s">
        <v>270</v>
      </c>
      <c r="J2002" t="s">
        <v>6497</v>
      </c>
      <c r="L2002">
        <f>IFERROR(INDEX(所属情報!$E:$E,MATCH(男子登録情報!A2002,所属情報!$A:$A,0)),"")</f>
        <v>492214</v>
      </c>
      <c r="M2002" t="str">
        <f t="shared" si="93"/>
        <v>上田　広輝 (1)</v>
      </c>
      <c r="N2002" t="str">
        <f t="shared" si="94"/>
        <v>ｳｴﾀﾞ ﾋﾛｷ</v>
      </c>
      <c r="O2002" t="str">
        <f t="shared" si="95"/>
        <v>UEDA Hiroki (07)</v>
      </c>
      <c r="P2002">
        <f>IFERROR(INDEX(リスト!$AE:$AE,MATCH($G2002,リスト!$AD:$AD,0)),"")</f>
        <v>26</v>
      </c>
      <c r="Q2002" t="str">
        <f>IFERROR(INDEX(リスト!$AH:$AH,MATCH($J2002,リスト!$AG:$AG,0)),"")</f>
        <v>JPN</v>
      </c>
      <c r="R2002" s="118" t="str">
        <f>IF($B2002="","",TEXT(RIGHT($E2002,6)*1000+COUNTIF($E$2:$E2002,$E2002),"000000000"))</f>
        <v>070616001</v>
      </c>
    </row>
    <row r="2003" spans="1:18" customFormat="1" x14ac:dyDescent="0.45">
      <c r="A2003" t="s">
        <v>622</v>
      </c>
      <c r="B2003">
        <v>2002</v>
      </c>
      <c r="C2003" t="s">
        <v>623</v>
      </c>
      <c r="D2003" t="s">
        <v>624</v>
      </c>
      <c r="E2003">
        <v>20000208</v>
      </c>
      <c r="F2003">
        <v>6</v>
      </c>
      <c r="G2003" t="s">
        <v>4979</v>
      </c>
      <c r="H2003" s="2" t="s">
        <v>1940</v>
      </c>
      <c r="I2003" t="s">
        <v>449</v>
      </c>
      <c r="J2003" t="s">
        <v>6497</v>
      </c>
      <c r="L2003">
        <f>IFERROR(INDEX(所属情報!$E:$E,MATCH(男子登録情報!A2003,所属情報!$A:$A,0)),"")</f>
        <v>491023</v>
      </c>
      <c r="M2003" t="str">
        <f t="shared" si="93"/>
        <v>野本　大介 (6)</v>
      </c>
      <c r="N2003" t="str">
        <f t="shared" si="94"/>
        <v>ﾉﾓﾄ ﾀﾞｲｽｹ</v>
      </c>
      <c r="O2003" t="str">
        <f t="shared" si="95"/>
        <v>NOMOTO Daisuke (00)</v>
      </c>
      <c r="P2003">
        <f>IFERROR(INDEX(リスト!$AE:$AE,MATCH($G2003,リスト!$AD:$AD,0)),"")</f>
        <v>29</v>
      </c>
      <c r="Q2003" t="str">
        <f>IFERROR(INDEX(リスト!$AH:$AH,MATCH($J2003,リスト!$AG:$AG,0)),"")</f>
        <v>JPN</v>
      </c>
      <c r="R2003" s="118" t="str">
        <f>IF($B2003="","",TEXT(RIGHT($E2003,6)*1000+COUNTIF($E$2:$E2003,$E2003),"000000000"))</f>
        <v>000208001</v>
      </c>
    </row>
    <row r="2004" spans="1:18" customFormat="1" x14ac:dyDescent="0.45">
      <c r="A2004" t="s">
        <v>622</v>
      </c>
      <c r="B2004">
        <v>2003</v>
      </c>
      <c r="C2004" t="s">
        <v>1941</v>
      </c>
      <c r="D2004" t="s">
        <v>728</v>
      </c>
      <c r="E2004">
        <v>20010703</v>
      </c>
      <c r="F2004">
        <v>6</v>
      </c>
      <c r="G2004" t="s">
        <v>4979</v>
      </c>
      <c r="H2004" s="2" t="s">
        <v>105</v>
      </c>
      <c r="I2004" t="s">
        <v>505</v>
      </c>
      <c r="J2004" t="s">
        <v>6497</v>
      </c>
      <c r="L2004">
        <f>IFERROR(INDEX(所属情報!$E:$E,MATCH(男子登録情報!A2004,所属情報!$A:$A,0)),"")</f>
        <v>491023</v>
      </c>
      <c r="M2004" t="str">
        <f t="shared" si="93"/>
        <v>齋藤　岳 (6)</v>
      </c>
      <c r="N2004" t="str">
        <f t="shared" si="94"/>
        <v>ｻｲﾄｳ ｶﾞｸ</v>
      </c>
      <c r="O2004" t="str">
        <f t="shared" si="95"/>
        <v>SAITO Gaku (01)</v>
      </c>
      <c r="P2004">
        <f>IFERROR(INDEX(リスト!$AE:$AE,MATCH($G2004,リスト!$AD:$AD,0)),"")</f>
        <v>29</v>
      </c>
      <c r="Q2004" t="str">
        <f>IFERROR(INDEX(リスト!$AH:$AH,MATCH($J2004,リスト!$AG:$AG,0)),"")</f>
        <v>JPN</v>
      </c>
      <c r="R2004" s="118" t="str">
        <f>IF($B2004="","",TEXT(RIGHT($E2004,6)*1000+COUNTIF($E$2:$E2004,$E2004),"000000000"))</f>
        <v>010703001</v>
      </c>
    </row>
    <row r="2005" spans="1:18" customFormat="1" x14ac:dyDescent="0.45">
      <c r="A2005" t="s">
        <v>622</v>
      </c>
      <c r="B2005">
        <v>2004</v>
      </c>
      <c r="C2005" t="s">
        <v>1942</v>
      </c>
      <c r="D2005" t="s">
        <v>1943</v>
      </c>
      <c r="E2005">
        <v>20030221</v>
      </c>
      <c r="F2005">
        <v>6</v>
      </c>
      <c r="G2005" t="s">
        <v>4976</v>
      </c>
      <c r="H2005" s="2" t="s">
        <v>1944</v>
      </c>
      <c r="I2005" t="s">
        <v>563</v>
      </c>
      <c r="J2005" t="s">
        <v>6497</v>
      </c>
      <c r="L2005">
        <f>IFERROR(INDEX(所属情報!$E:$E,MATCH(男子登録情報!A2005,所属情報!$A:$A,0)),"")</f>
        <v>491023</v>
      </c>
      <c r="M2005" t="str">
        <f t="shared" si="93"/>
        <v>馬渕　健彰 (6)</v>
      </c>
      <c r="N2005" t="str">
        <f t="shared" si="94"/>
        <v>ﾏﾌﾞﾁ ｹﾝｼｮｳ</v>
      </c>
      <c r="O2005" t="str">
        <f t="shared" si="95"/>
        <v>MABUCHI Kensho (03)</v>
      </c>
      <c r="P2005">
        <f>IFERROR(INDEX(リスト!$AE:$AE,MATCH($G2005,リスト!$AD:$AD,0)),"")</f>
        <v>27</v>
      </c>
      <c r="Q2005" t="str">
        <f>IFERROR(INDEX(リスト!$AH:$AH,MATCH($J2005,リスト!$AG:$AG,0)),"")</f>
        <v>JPN</v>
      </c>
      <c r="R2005" s="118" t="str">
        <f>IF($B2005="","",TEXT(RIGHT($E2005,6)*1000+COUNTIF($E$2:$E2005,$E2005),"000000000"))</f>
        <v>030221002</v>
      </c>
    </row>
    <row r="2006" spans="1:18" customFormat="1" x14ac:dyDescent="0.45">
      <c r="A2006" t="s">
        <v>622</v>
      </c>
      <c r="B2006">
        <v>2005</v>
      </c>
      <c r="C2006" t="s">
        <v>1945</v>
      </c>
      <c r="D2006" t="s">
        <v>1946</v>
      </c>
      <c r="E2006">
        <v>20010611</v>
      </c>
      <c r="F2006">
        <v>5</v>
      </c>
      <c r="G2006" t="s">
        <v>4979</v>
      </c>
      <c r="H2006" s="2" t="s">
        <v>822</v>
      </c>
      <c r="I2006" t="s">
        <v>371</v>
      </c>
      <c r="J2006" t="s">
        <v>6497</v>
      </c>
      <c r="L2006">
        <f>IFERROR(INDEX(所属情報!$E:$E,MATCH(男子登録情報!A2006,所属情報!$A:$A,0)),"")</f>
        <v>491023</v>
      </c>
      <c r="M2006" t="str">
        <f t="shared" si="93"/>
        <v>城谷　賢祐 (5)</v>
      </c>
      <c r="N2006" t="str">
        <f t="shared" si="94"/>
        <v>ｼﾛﾀﾆ ｹﾝｽｹ</v>
      </c>
      <c r="O2006" t="str">
        <f t="shared" si="95"/>
        <v>SHIROTANI Kensuke (01)</v>
      </c>
      <c r="P2006">
        <f>IFERROR(INDEX(リスト!$AE:$AE,MATCH($G2006,リスト!$AD:$AD,0)),"")</f>
        <v>29</v>
      </c>
      <c r="Q2006" t="str">
        <f>IFERROR(INDEX(リスト!$AH:$AH,MATCH($J2006,リスト!$AG:$AG,0)),"")</f>
        <v>JPN</v>
      </c>
      <c r="R2006" s="118" t="str">
        <f>IF($B2006="","",TEXT(RIGHT($E2006,6)*1000+COUNTIF($E$2:$E2006,$E2006),"000000000"))</f>
        <v>010611001</v>
      </c>
    </row>
    <row r="2007" spans="1:18" customFormat="1" x14ac:dyDescent="0.45">
      <c r="A2007" t="s">
        <v>622</v>
      </c>
      <c r="B2007">
        <v>2006</v>
      </c>
      <c r="C2007" t="s">
        <v>2842</v>
      </c>
      <c r="D2007" t="s">
        <v>2843</v>
      </c>
      <c r="E2007">
        <v>20050201</v>
      </c>
      <c r="F2007">
        <v>4</v>
      </c>
      <c r="G2007" t="s">
        <v>4979</v>
      </c>
      <c r="H2007" s="2" t="s">
        <v>704</v>
      </c>
      <c r="I2007" t="s">
        <v>356</v>
      </c>
      <c r="J2007" t="s">
        <v>6497</v>
      </c>
      <c r="L2007">
        <f>IFERROR(INDEX(所属情報!$E:$E,MATCH(男子登録情報!A2007,所属情報!$A:$A,0)),"")</f>
        <v>491023</v>
      </c>
      <c r="M2007" t="str">
        <f t="shared" si="93"/>
        <v>小原　拓真 (4)</v>
      </c>
      <c r="N2007" t="str">
        <f t="shared" si="94"/>
        <v>ｺﾊﾗ ﾀｸﾏ</v>
      </c>
      <c r="O2007" t="str">
        <f t="shared" si="95"/>
        <v>KOHARA Takuma (05)</v>
      </c>
      <c r="P2007">
        <f>IFERROR(INDEX(リスト!$AE:$AE,MATCH($G2007,リスト!$AD:$AD,0)),"")</f>
        <v>29</v>
      </c>
      <c r="Q2007" t="str">
        <f>IFERROR(INDEX(リスト!$AH:$AH,MATCH($J2007,リスト!$AG:$AG,0)),"")</f>
        <v>JPN</v>
      </c>
      <c r="R2007" s="118" t="str">
        <f>IF($B2007="","",TEXT(RIGHT($E2007,6)*1000+COUNTIF($E$2:$E2007,$E2007),"000000000"))</f>
        <v>050201003</v>
      </c>
    </row>
    <row r="2008" spans="1:18" customFormat="1" x14ac:dyDescent="0.45">
      <c r="A2008" t="s">
        <v>622</v>
      </c>
      <c r="B2008">
        <v>2007</v>
      </c>
      <c r="C2008" t="s">
        <v>2844</v>
      </c>
      <c r="D2008" t="s">
        <v>2845</v>
      </c>
      <c r="E2008">
        <v>20040728</v>
      </c>
      <c r="F2008">
        <v>4</v>
      </c>
      <c r="G2008" t="s">
        <v>4979</v>
      </c>
      <c r="H2008" s="2" t="s">
        <v>3109</v>
      </c>
      <c r="I2008" t="s">
        <v>1320</v>
      </c>
      <c r="J2008" t="s">
        <v>6497</v>
      </c>
      <c r="L2008">
        <f>IFERROR(INDEX(所属情報!$E:$E,MATCH(男子登録情報!A2008,所属情報!$A:$A,0)),"")</f>
        <v>491023</v>
      </c>
      <c r="M2008" t="str">
        <f t="shared" si="93"/>
        <v>田守　雅治 (4)</v>
      </c>
      <c r="N2008" t="str">
        <f t="shared" si="94"/>
        <v>ﾀﾓﾘ ﾏｻﾊﾙ</v>
      </c>
      <c r="O2008" t="str">
        <f t="shared" si="95"/>
        <v>TAMORI Masaharu (04)</v>
      </c>
      <c r="P2008">
        <f>IFERROR(INDEX(リスト!$AE:$AE,MATCH($G2008,リスト!$AD:$AD,0)),"")</f>
        <v>29</v>
      </c>
      <c r="Q2008" t="str">
        <f>IFERROR(INDEX(リスト!$AH:$AH,MATCH($J2008,リスト!$AG:$AG,0)),"")</f>
        <v>JPN</v>
      </c>
      <c r="R2008" s="118" t="str">
        <f>IF($B2008="","",TEXT(RIGHT($E2008,6)*1000+COUNTIF($E$2:$E2008,$E2008),"000000000"))</f>
        <v>040728003</v>
      </c>
    </row>
    <row r="2009" spans="1:18" customFormat="1" x14ac:dyDescent="0.45">
      <c r="A2009" t="s">
        <v>622</v>
      </c>
      <c r="B2009">
        <v>2008</v>
      </c>
      <c r="C2009" t="s">
        <v>4559</v>
      </c>
      <c r="D2009" t="s">
        <v>4560</v>
      </c>
      <c r="E2009">
        <v>20060117</v>
      </c>
      <c r="F2009">
        <v>3</v>
      </c>
      <c r="G2009" t="s">
        <v>4976</v>
      </c>
      <c r="H2009" s="2" t="s">
        <v>63</v>
      </c>
      <c r="I2009" t="s">
        <v>27</v>
      </c>
      <c r="J2009" t="s">
        <v>6497</v>
      </c>
      <c r="L2009">
        <f>IFERROR(INDEX(所属情報!$E:$E,MATCH(男子登録情報!A2009,所属情報!$A:$A,0)),"")</f>
        <v>491023</v>
      </c>
      <c r="M2009" t="str">
        <f t="shared" si="93"/>
        <v>松本　康太郎 (3)</v>
      </c>
      <c r="N2009" t="str">
        <f t="shared" si="94"/>
        <v>ﾏﾂﾓﾄ ｺｳﾀﾛｳ</v>
      </c>
      <c r="O2009" t="str">
        <f t="shared" si="95"/>
        <v>MATSUMOTO Kotaro (06)</v>
      </c>
      <c r="P2009">
        <f>IFERROR(INDEX(リスト!$AE:$AE,MATCH($G2009,リスト!$AD:$AD,0)),"")</f>
        <v>27</v>
      </c>
      <c r="Q2009" t="str">
        <f>IFERROR(INDEX(リスト!$AH:$AH,MATCH($J2009,リスト!$AG:$AG,0)),"")</f>
        <v>JPN</v>
      </c>
      <c r="R2009" s="118" t="str">
        <f>IF($B2009="","",TEXT(RIGHT($E2009,6)*1000+COUNTIF($E$2:$E2009,$E2009),"000000000"))</f>
        <v>060117001</v>
      </c>
    </row>
    <row r="2010" spans="1:18" customFormat="1" x14ac:dyDescent="0.45">
      <c r="A2010" t="s">
        <v>622</v>
      </c>
      <c r="B2010">
        <v>2009</v>
      </c>
      <c r="C2010" t="s">
        <v>4561</v>
      </c>
      <c r="D2010" t="s">
        <v>4562</v>
      </c>
      <c r="E2010">
        <v>20040831</v>
      </c>
      <c r="F2010">
        <v>3</v>
      </c>
      <c r="G2010" t="s">
        <v>4979</v>
      </c>
      <c r="H2010" s="2" t="s">
        <v>1395</v>
      </c>
      <c r="I2010" t="s">
        <v>122</v>
      </c>
      <c r="J2010" t="s">
        <v>6497</v>
      </c>
      <c r="L2010">
        <f>IFERROR(INDEX(所属情報!$E:$E,MATCH(男子登録情報!A2010,所属情報!$A:$A,0)),"")</f>
        <v>491023</v>
      </c>
      <c r="M2010" t="str">
        <f t="shared" si="93"/>
        <v>宮坂　裕真 (3)</v>
      </c>
      <c r="N2010" t="str">
        <f t="shared" si="94"/>
        <v>ﾐﾔｻｶ ﾕｳﾏ</v>
      </c>
      <c r="O2010" t="str">
        <f t="shared" si="95"/>
        <v>MIYASAKA Yuma (04)</v>
      </c>
      <c r="P2010">
        <f>IFERROR(INDEX(リスト!$AE:$AE,MATCH($G2010,リスト!$AD:$AD,0)),"")</f>
        <v>29</v>
      </c>
      <c r="Q2010" t="str">
        <f>IFERROR(INDEX(リスト!$AH:$AH,MATCH($J2010,リスト!$AG:$AG,0)),"")</f>
        <v>JPN</v>
      </c>
      <c r="R2010" s="118" t="str">
        <f>IF($B2010="","",TEXT(RIGHT($E2010,6)*1000+COUNTIF($E$2:$E2010,$E2010),"000000000"))</f>
        <v>040831005</v>
      </c>
    </row>
    <row r="2011" spans="1:18" customFormat="1" x14ac:dyDescent="0.45">
      <c r="A2011" t="s">
        <v>622</v>
      </c>
      <c r="B2011">
        <v>2010</v>
      </c>
      <c r="C2011" t="s">
        <v>4563</v>
      </c>
      <c r="D2011" t="s">
        <v>4564</v>
      </c>
      <c r="E2011">
        <v>20050503</v>
      </c>
      <c r="F2011">
        <v>3</v>
      </c>
      <c r="G2011" t="s">
        <v>4979</v>
      </c>
      <c r="H2011" s="2" t="s">
        <v>125</v>
      </c>
      <c r="I2011" t="s">
        <v>310</v>
      </c>
      <c r="J2011" t="s">
        <v>6497</v>
      </c>
      <c r="L2011">
        <f>IFERROR(INDEX(所属情報!$E:$E,MATCH(男子登録情報!A2011,所属情報!$A:$A,0)),"")</f>
        <v>491023</v>
      </c>
      <c r="M2011" t="str">
        <f t="shared" si="93"/>
        <v>中谷　太紀 (3)</v>
      </c>
      <c r="N2011" t="str">
        <f t="shared" si="94"/>
        <v>ﾅｶﾀﾆ ﾀｲｷ</v>
      </c>
      <c r="O2011" t="str">
        <f t="shared" si="95"/>
        <v>NAKATANI Taiki (05)</v>
      </c>
      <c r="P2011">
        <f>IFERROR(INDEX(リスト!$AE:$AE,MATCH($G2011,リスト!$AD:$AD,0)),"")</f>
        <v>29</v>
      </c>
      <c r="Q2011" t="str">
        <f>IFERROR(INDEX(リスト!$AH:$AH,MATCH($J2011,リスト!$AG:$AG,0)),"")</f>
        <v>JPN</v>
      </c>
      <c r="R2011" s="118" t="str">
        <f>IF($B2011="","",TEXT(RIGHT($E2011,6)*1000+COUNTIF($E$2:$E2011,$E2011),"000000000"))</f>
        <v>050503004</v>
      </c>
    </row>
    <row r="2012" spans="1:18" customFormat="1" x14ac:dyDescent="0.45">
      <c r="A2012" t="s">
        <v>622</v>
      </c>
      <c r="B2012">
        <v>2011</v>
      </c>
      <c r="C2012" t="s">
        <v>6310</v>
      </c>
      <c r="D2012" t="s">
        <v>6311</v>
      </c>
      <c r="E2012">
        <v>20061220</v>
      </c>
      <c r="F2012">
        <v>2</v>
      </c>
      <c r="G2012" t="s">
        <v>4979</v>
      </c>
      <c r="H2012" s="2" t="s">
        <v>4789</v>
      </c>
      <c r="I2012" t="s">
        <v>47</v>
      </c>
      <c r="J2012" t="s">
        <v>6497</v>
      </c>
      <c r="L2012">
        <f>IFERROR(INDEX(所属情報!$E:$E,MATCH(男子登録情報!A2012,所属情報!$A:$A,0)),"")</f>
        <v>491023</v>
      </c>
      <c r="M2012" t="str">
        <f t="shared" si="93"/>
        <v>萩原　大地 (2)</v>
      </c>
      <c r="N2012" t="str">
        <f t="shared" si="94"/>
        <v>ﾊｷﾞﾜﾗ ﾀﾞｲﾁ</v>
      </c>
      <c r="O2012" t="str">
        <f t="shared" si="95"/>
        <v>HAGIWARA Daichi (06)</v>
      </c>
      <c r="P2012">
        <f>IFERROR(INDEX(リスト!$AE:$AE,MATCH($G2012,リスト!$AD:$AD,0)),"")</f>
        <v>29</v>
      </c>
      <c r="Q2012" t="str">
        <f>IFERROR(INDEX(リスト!$AH:$AH,MATCH($J2012,リスト!$AG:$AG,0)),"")</f>
        <v>JPN</v>
      </c>
      <c r="R2012" s="118" t="str">
        <f>IF($B2012="","",TEXT(RIGHT($E2012,6)*1000+COUNTIF($E$2:$E2012,$E2012),"000000000"))</f>
        <v>061220003</v>
      </c>
    </row>
    <row r="2013" spans="1:18" customFormat="1" x14ac:dyDescent="0.45">
      <c r="A2013" t="s">
        <v>622</v>
      </c>
      <c r="B2013">
        <v>2012</v>
      </c>
      <c r="C2013" t="s">
        <v>6312</v>
      </c>
      <c r="D2013" t="s">
        <v>6313</v>
      </c>
      <c r="E2013">
        <v>20050922</v>
      </c>
      <c r="F2013">
        <v>2</v>
      </c>
      <c r="G2013" t="s">
        <v>4979</v>
      </c>
      <c r="H2013" s="2" t="s">
        <v>37</v>
      </c>
      <c r="I2013" t="s">
        <v>129</v>
      </c>
      <c r="J2013" t="s">
        <v>6497</v>
      </c>
      <c r="L2013">
        <f>IFERROR(INDEX(所属情報!$E:$E,MATCH(男子登録情報!A2013,所属情報!$A:$A,0)),"")</f>
        <v>491023</v>
      </c>
      <c r="M2013" t="str">
        <f t="shared" si="93"/>
        <v>山田　高生 (2)</v>
      </c>
      <c r="N2013" t="str">
        <f t="shared" si="94"/>
        <v>ﾔﾏﾀﾞ ｺｳｾｲ</v>
      </c>
      <c r="O2013" t="str">
        <f t="shared" si="95"/>
        <v>YAMADA Kosei (05)</v>
      </c>
      <c r="P2013">
        <f>IFERROR(INDEX(リスト!$AE:$AE,MATCH($G2013,リスト!$AD:$AD,0)),"")</f>
        <v>29</v>
      </c>
      <c r="Q2013" t="str">
        <f>IFERROR(INDEX(リスト!$AH:$AH,MATCH($J2013,リスト!$AG:$AG,0)),"")</f>
        <v>JPN</v>
      </c>
      <c r="R2013" s="118" t="str">
        <f>IF($B2013="","",TEXT(RIGHT($E2013,6)*1000+COUNTIF($E$2:$E2013,$E2013),"000000000"))</f>
        <v>050922004</v>
      </c>
    </row>
    <row r="2014" spans="1:18" customFormat="1" x14ac:dyDescent="0.45">
      <c r="A2014" t="s">
        <v>622</v>
      </c>
      <c r="B2014">
        <v>2013</v>
      </c>
      <c r="C2014" t="s">
        <v>6314</v>
      </c>
      <c r="D2014" t="s">
        <v>6315</v>
      </c>
      <c r="E2014">
        <v>20050729</v>
      </c>
      <c r="F2014">
        <v>2</v>
      </c>
      <c r="G2014" t="s">
        <v>4979</v>
      </c>
      <c r="H2014" s="2" t="s">
        <v>349</v>
      </c>
      <c r="I2014" t="s">
        <v>122</v>
      </c>
      <c r="J2014" t="s">
        <v>6497</v>
      </c>
      <c r="L2014">
        <f>IFERROR(INDEX(所属情報!$E:$E,MATCH(男子登録情報!A2014,所属情報!$A:$A,0)),"")</f>
        <v>491023</v>
      </c>
      <c r="M2014" t="str">
        <f t="shared" si="93"/>
        <v>山内　雄磨 (2)</v>
      </c>
      <c r="N2014" t="str">
        <f t="shared" si="94"/>
        <v>ﾔﾏｳﾁ ﾕｳﾏ</v>
      </c>
      <c r="O2014" t="str">
        <f t="shared" si="95"/>
        <v>YAMAUCHI Yuma (05)</v>
      </c>
      <c r="P2014">
        <f>IFERROR(INDEX(リスト!$AE:$AE,MATCH($G2014,リスト!$AD:$AD,0)),"")</f>
        <v>29</v>
      </c>
      <c r="Q2014" t="str">
        <f>IFERROR(INDEX(リスト!$AH:$AH,MATCH($J2014,リスト!$AG:$AG,0)),"")</f>
        <v>JPN</v>
      </c>
      <c r="R2014" s="118" t="str">
        <f>IF($B2014="","",TEXT(RIGHT($E2014,6)*1000+COUNTIF($E$2:$E2014,$E2014),"000000000"))</f>
        <v>050729006</v>
      </c>
    </row>
    <row r="2015" spans="1:18" customFormat="1" x14ac:dyDescent="0.45">
      <c r="A2015" t="s">
        <v>622</v>
      </c>
      <c r="B2015">
        <v>2014</v>
      </c>
      <c r="C2015" t="s">
        <v>6316</v>
      </c>
      <c r="D2015" t="s">
        <v>6317</v>
      </c>
      <c r="E2015">
        <v>20040918</v>
      </c>
      <c r="F2015">
        <v>2</v>
      </c>
      <c r="G2015" t="s">
        <v>4979</v>
      </c>
      <c r="H2015" s="2" t="s">
        <v>124</v>
      </c>
      <c r="I2015" t="s">
        <v>106</v>
      </c>
      <c r="J2015" t="s">
        <v>6497</v>
      </c>
      <c r="L2015">
        <f>IFERROR(INDEX(所属情報!$E:$E,MATCH(男子登録情報!A2015,所属情報!$A:$A,0)),"")</f>
        <v>491023</v>
      </c>
      <c r="M2015" t="str">
        <f t="shared" si="93"/>
        <v>林　昇矢 (2)</v>
      </c>
      <c r="N2015" t="str">
        <f t="shared" si="94"/>
        <v>ﾊﾔｼ ｼｮｳﾔ</v>
      </c>
      <c r="O2015" t="str">
        <f t="shared" si="95"/>
        <v>HAYASHI Shoya (04)</v>
      </c>
      <c r="P2015">
        <f>IFERROR(INDEX(リスト!$AE:$AE,MATCH($G2015,リスト!$AD:$AD,0)),"")</f>
        <v>29</v>
      </c>
      <c r="Q2015" t="str">
        <f>IFERROR(INDEX(リスト!$AH:$AH,MATCH($J2015,リスト!$AG:$AG,0)),"")</f>
        <v>JPN</v>
      </c>
      <c r="R2015" s="118" t="str">
        <f>IF($B2015="","",TEXT(RIGHT($E2015,6)*1000+COUNTIF($E$2:$E2015,$E2015),"000000000"))</f>
        <v>040918003</v>
      </c>
    </row>
    <row r="2016" spans="1:18" customFormat="1" x14ac:dyDescent="0.45">
      <c r="A2016" t="s">
        <v>615</v>
      </c>
      <c r="B2016">
        <v>2015</v>
      </c>
      <c r="C2016" t="s">
        <v>616</v>
      </c>
      <c r="D2016" t="s">
        <v>617</v>
      </c>
      <c r="E2016">
        <v>19930910</v>
      </c>
      <c r="F2016">
        <v>7</v>
      </c>
      <c r="G2016" t="s">
        <v>4976</v>
      </c>
      <c r="H2016" s="2" t="s">
        <v>55</v>
      </c>
      <c r="I2016" t="s">
        <v>90</v>
      </c>
      <c r="J2016" t="s">
        <v>6497</v>
      </c>
      <c r="L2016">
        <f>IFERROR(INDEX(所属情報!$E:$E,MATCH(男子登録情報!A2016,所属情報!$A:$A,0)),"")</f>
        <v>400991</v>
      </c>
      <c r="M2016" t="str">
        <f t="shared" si="93"/>
        <v>村上　将悟 (7)</v>
      </c>
      <c r="N2016" t="str">
        <f t="shared" si="94"/>
        <v>ﾑﾗｶﾐ ｼｮｳｺﾞ</v>
      </c>
      <c r="O2016" t="str">
        <f t="shared" si="95"/>
        <v>MURAKAMI Shogo (93)</v>
      </c>
      <c r="P2016">
        <f>IFERROR(INDEX(リスト!$AE:$AE,MATCH($G2016,リスト!$AD:$AD,0)),"")</f>
        <v>27</v>
      </c>
      <c r="Q2016" t="str">
        <f>IFERROR(INDEX(リスト!$AH:$AH,MATCH($J2016,リスト!$AG:$AG,0)),"")</f>
        <v>JPN</v>
      </c>
      <c r="R2016" s="118" t="str">
        <f>IF($B2016="","",TEXT(RIGHT($E2016,6)*1000+COUNTIF($E$2:$E2016,$E2016),"000000000"))</f>
        <v>930910001</v>
      </c>
    </row>
    <row r="2017" spans="1:18" customFormat="1" x14ac:dyDescent="0.45">
      <c r="A2017" t="s">
        <v>615</v>
      </c>
      <c r="B2017">
        <v>2016</v>
      </c>
      <c r="C2017" t="s">
        <v>618</v>
      </c>
      <c r="D2017" t="s">
        <v>619</v>
      </c>
      <c r="E2017">
        <v>19930914</v>
      </c>
      <c r="F2017">
        <v>7</v>
      </c>
      <c r="G2017" t="s">
        <v>4975</v>
      </c>
      <c r="H2017" s="2" t="s">
        <v>620</v>
      </c>
      <c r="I2017" t="s">
        <v>621</v>
      </c>
      <c r="J2017" t="s">
        <v>6497</v>
      </c>
      <c r="L2017">
        <f>IFERROR(INDEX(所属情報!$E:$E,MATCH(男子登録情報!A2017,所属情報!$A:$A,0)),"")</f>
        <v>400991</v>
      </c>
      <c r="M2017" t="str">
        <f t="shared" si="93"/>
        <v>阿賀　康生 (7)</v>
      </c>
      <c r="N2017" t="str">
        <f t="shared" si="94"/>
        <v>ｱｶﾞ ﾔｽｵ</v>
      </c>
      <c r="O2017" t="str">
        <f t="shared" si="95"/>
        <v>AGA Yasuo (93)</v>
      </c>
      <c r="P2017">
        <f>IFERROR(INDEX(リスト!$AE:$AE,MATCH($G2017,リスト!$AD:$AD,0)),"")</f>
        <v>28</v>
      </c>
      <c r="Q2017" t="str">
        <f>IFERROR(INDEX(リスト!$AH:$AH,MATCH($J2017,リスト!$AG:$AG,0)),"")</f>
        <v>JPN</v>
      </c>
      <c r="R2017" s="118" t="str">
        <f>IF($B2017="","",TEXT(RIGHT($E2017,6)*1000+COUNTIF($E$2:$E2017,$E2017),"000000000"))</f>
        <v>930914001</v>
      </c>
    </row>
    <row r="2018" spans="1:18" customFormat="1" x14ac:dyDescent="0.45">
      <c r="A2018" t="s">
        <v>1947</v>
      </c>
      <c r="B2018">
        <v>2017</v>
      </c>
      <c r="C2018" t="s">
        <v>6318</v>
      </c>
      <c r="D2018" t="s">
        <v>6319</v>
      </c>
      <c r="E2018">
        <v>20040630</v>
      </c>
      <c r="F2018">
        <v>4</v>
      </c>
      <c r="G2018" t="s">
        <v>4976</v>
      </c>
      <c r="H2018" s="2" t="s">
        <v>7290</v>
      </c>
      <c r="I2018" t="s">
        <v>53</v>
      </c>
      <c r="J2018" t="s">
        <v>6497</v>
      </c>
      <c r="L2018">
        <f>IFERROR(INDEX(所属情報!$E:$E,MATCH(男子登録情報!A2018,所属情報!$A:$A,0)),"")</f>
        <v>492578</v>
      </c>
      <c r="M2018" t="str">
        <f t="shared" si="93"/>
        <v>津中　康希 (4)</v>
      </c>
      <c r="N2018" t="str">
        <f t="shared" si="94"/>
        <v>ﾂﾅｶ ｺｳｷ</v>
      </c>
      <c r="O2018" t="str">
        <f t="shared" si="95"/>
        <v>TSUNAKA Koki (04)</v>
      </c>
      <c r="P2018">
        <f>IFERROR(INDEX(リスト!$AE:$AE,MATCH($G2018,リスト!$AD:$AD,0)),"")</f>
        <v>27</v>
      </c>
      <c r="Q2018" t="str">
        <f>IFERROR(INDEX(リスト!$AH:$AH,MATCH($J2018,リスト!$AG:$AG,0)),"")</f>
        <v>JPN</v>
      </c>
      <c r="R2018" s="118" t="str">
        <f>IF($B2018="","",TEXT(RIGHT($E2018,6)*1000+COUNTIF($E$2:$E2018,$E2018),"000000000"))</f>
        <v>040630001</v>
      </c>
    </row>
    <row r="2019" spans="1:18" customFormat="1" x14ac:dyDescent="0.45">
      <c r="A2019" t="s">
        <v>1947</v>
      </c>
      <c r="B2019">
        <v>2018</v>
      </c>
      <c r="C2019" t="s">
        <v>6320</v>
      </c>
      <c r="D2019" t="s">
        <v>6321</v>
      </c>
      <c r="E2019">
        <v>20040924</v>
      </c>
      <c r="F2019">
        <v>4</v>
      </c>
      <c r="G2019" t="s">
        <v>4976</v>
      </c>
      <c r="H2019" s="2" t="s">
        <v>7291</v>
      </c>
      <c r="I2019" t="s">
        <v>7292</v>
      </c>
      <c r="J2019" t="s">
        <v>6497</v>
      </c>
      <c r="L2019">
        <f>IFERROR(INDEX(所属情報!$E:$E,MATCH(男子登録情報!A2019,所属情報!$A:$A,0)),"")</f>
        <v>492578</v>
      </c>
      <c r="M2019" t="str">
        <f t="shared" si="93"/>
        <v>喜羽　智史 (4)</v>
      </c>
      <c r="N2019" t="str">
        <f t="shared" si="94"/>
        <v>ｷﾊﾞ ﾄﾓｼ</v>
      </c>
      <c r="O2019" t="str">
        <f t="shared" si="95"/>
        <v>KIBA Tomoshi (04)</v>
      </c>
      <c r="P2019">
        <f>IFERROR(INDEX(リスト!$AE:$AE,MATCH($G2019,リスト!$AD:$AD,0)),"")</f>
        <v>27</v>
      </c>
      <c r="Q2019" t="str">
        <f>IFERROR(INDEX(リスト!$AH:$AH,MATCH($J2019,リスト!$AG:$AG,0)),"")</f>
        <v>JPN</v>
      </c>
      <c r="R2019" s="118" t="str">
        <f>IF($B2019="","",TEXT(RIGHT($E2019,6)*1000+COUNTIF($E$2:$E2019,$E2019),"000000000"))</f>
        <v>040924004</v>
      </c>
    </row>
    <row r="2020" spans="1:18" customFormat="1" x14ac:dyDescent="0.45">
      <c r="A2020" t="s">
        <v>1947</v>
      </c>
      <c r="B2020">
        <v>2019</v>
      </c>
      <c r="C2020" t="s">
        <v>6322</v>
      </c>
      <c r="D2020" t="s">
        <v>6323</v>
      </c>
      <c r="E2020">
        <v>20050826</v>
      </c>
      <c r="F2020">
        <v>3</v>
      </c>
      <c r="G2020" t="s">
        <v>4984</v>
      </c>
      <c r="H2020" s="2" t="s">
        <v>55</v>
      </c>
      <c r="I2020" t="s">
        <v>405</v>
      </c>
      <c r="J2020" t="s">
        <v>6497</v>
      </c>
      <c r="L2020">
        <f>IFERROR(INDEX(所属情報!$E:$E,MATCH(男子登録情報!A2020,所属情報!$A:$A,0)),"")</f>
        <v>492578</v>
      </c>
      <c r="M2020" t="str">
        <f t="shared" si="93"/>
        <v>村上　凛太朗 (3)</v>
      </c>
      <c r="N2020" t="str">
        <f t="shared" si="94"/>
        <v>ﾑﾗｶﾐ ﾘﾝﾀﾛｳ</v>
      </c>
      <c r="O2020" t="str">
        <f t="shared" si="95"/>
        <v>MURAKAMI Rintaro (05)</v>
      </c>
      <c r="P2020">
        <f>IFERROR(INDEX(リスト!$AE:$AE,MATCH($G2020,リスト!$AD:$AD,0)),"")</f>
        <v>49</v>
      </c>
      <c r="Q2020" t="str">
        <f>IFERROR(INDEX(リスト!$AH:$AH,MATCH($J2020,リスト!$AG:$AG,0)),"")</f>
        <v>JPN</v>
      </c>
      <c r="R2020" s="118" t="str">
        <f>IF($B2020="","",TEXT(RIGHT($E2020,6)*1000+COUNTIF($E$2:$E2020,$E2020),"000000000"))</f>
        <v>050826004</v>
      </c>
    </row>
    <row r="2021" spans="1:18" customFormat="1" x14ac:dyDescent="0.45">
      <c r="A2021" t="s">
        <v>1947</v>
      </c>
      <c r="B2021">
        <v>2020</v>
      </c>
      <c r="C2021" t="s">
        <v>6324</v>
      </c>
      <c r="D2021" t="s">
        <v>6325</v>
      </c>
      <c r="E2021">
        <v>20060111</v>
      </c>
      <c r="F2021">
        <v>3</v>
      </c>
      <c r="G2021" t="s">
        <v>4976</v>
      </c>
      <c r="H2021" s="2" t="s">
        <v>7293</v>
      </c>
      <c r="I2021" t="s">
        <v>47</v>
      </c>
      <c r="J2021" t="s">
        <v>6497</v>
      </c>
      <c r="L2021">
        <f>IFERROR(INDEX(所属情報!$E:$E,MATCH(男子登録情報!A2021,所属情報!$A:$A,0)),"")</f>
        <v>492578</v>
      </c>
      <c r="M2021" t="str">
        <f t="shared" si="93"/>
        <v>重見　大地 (3)</v>
      </c>
      <c r="N2021" t="str">
        <f t="shared" si="94"/>
        <v>ｼｹﾞﾐ ﾀﾞｲﾁ</v>
      </c>
      <c r="O2021" t="str">
        <f t="shared" si="95"/>
        <v>SHIGEMI Daichi (06)</v>
      </c>
      <c r="P2021">
        <f>IFERROR(INDEX(リスト!$AE:$AE,MATCH($G2021,リスト!$AD:$AD,0)),"")</f>
        <v>27</v>
      </c>
      <c r="Q2021" t="str">
        <f>IFERROR(INDEX(リスト!$AH:$AH,MATCH($J2021,リスト!$AG:$AG,0)),"")</f>
        <v>JPN</v>
      </c>
      <c r="R2021" s="118" t="str">
        <f>IF($B2021="","",TEXT(RIGHT($E2021,6)*1000+COUNTIF($E$2:$E2021,$E2021),"000000000"))</f>
        <v>060111001</v>
      </c>
    </row>
    <row r="2022" spans="1:18" customFormat="1" x14ac:dyDescent="0.45">
      <c r="A2022" t="s">
        <v>546</v>
      </c>
      <c r="B2022">
        <v>2021</v>
      </c>
      <c r="C2022" t="s">
        <v>2782</v>
      </c>
      <c r="D2022" t="s">
        <v>2783</v>
      </c>
      <c r="E2022">
        <v>20040404</v>
      </c>
      <c r="F2022">
        <v>4</v>
      </c>
      <c r="G2022" t="s">
        <v>4975</v>
      </c>
      <c r="H2022" s="2" t="s">
        <v>221</v>
      </c>
      <c r="I2022" t="s">
        <v>64</v>
      </c>
      <c r="J2022" t="s">
        <v>6497</v>
      </c>
      <c r="L2022">
        <f>IFERROR(INDEX(所属情報!$E:$E,MATCH(男子登録情報!A2022,所属情報!$A:$A,0)),"")</f>
        <v>492356</v>
      </c>
      <c r="M2022" t="str">
        <f t="shared" si="93"/>
        <v>渡邊　航多 (4)</v>
      </c>
      <c r="N2022" t="str">
        <f t="shared" si="94"/>
        <v>ﾜﾀﾅﾍﾞ ｺｳﾀ</v>
      </c>
      <c r="O2022" t="str">
        <f t="shared" si="95"/>
        <v>WATANABE Kota (04)</v>
      </c>
      <c r="P2022">
        <f>IFERROR(INDEX(リスト!$AE:$AE,MATCH($G2022,リスト!$AD:$AD,0)),"")</f>
        <v>28</v>
      </c>
      <c r="Q2022" t="str">
        <f>IFERROR(INDEX(リスト!$AH:$AH,MATCH($J2022,リスト!$AG:$AG,0)),"")</f>
        <v>JPN</v>
      </c>
      <c r="R2022" s="118" t="str">
        <f>IF($B2022="","",TEXT(RIGHT($E2022,6)*1000+COUNTIF($E$2:$E2022,$E2022),"000000000"))</f>
        <v>040404003</v>
      </c>
    </row>
    <row r="2023" spans="1:18" customFormat="1" x14ac:dyDescent="0.45">
      <c r="A2023" t="s">
        <v>546</v>
      </c>
      <c r="B2023">
        <v>2022</v>
      </c>
      <c r="C2023" t="s">
        <v>2784</v>
      </c>
      <c r="D2023" t="s">
        <v>2785</v>
      </c>
      <c r="E2023">
        <v>20041027</v>
      </c>
      <c r="F2023">
        <v>4</v>
      </c>
      <c r="G2023" t="s">
        <v>4975</v>
      </c>
      <c r="H2023" s="2" t="s">
        <v>3087</v>
      </c>
      <c r="I2023" t="s">
        <v>71</v>
      </c>
      <c r="J2023" t="s">
        <v>6497</v>
      </c>
      <c r="L2023">
        <f>IFERROR(INDEX(所属情報!$E:$E,MATCH(男子登録情報!A2023,所属情報!$A:$A,0)),"")</f>
        <v>492356</v>
      </c>
      <c r="M2023" t="str">
        <f t="shared" si="93"/>
        <v>松谷　颯汰 (4)</v>
      </c>
      <c r="N2023" t="str">
        <f t="shared" si="94"/>
        <v>ﾏﾂﾀﾆ ｿｳﾀ</v>
      </c>
      <c r="O2023" t="str">
        <f t="shared" si="95"/>
        <v>MATSUTANI Sota (04)</v>
      </c>
      <c r="P2023">
        <f>IFERROR(INDEX(リスト!$AE:$AE,MATCH($G2023,リスト!$AD:$AD,0)),"")</f>
        <v>28</v>
      </c>
      <c r="Q2023" t="str">
        <f>IFERROR(INDEX(リスト!$AH:$AH,MATCH($J2023,リスト!$AG:$AG,0)),"")</f>
        <v>JPN</v>
      </c>
      <c r="R2023" s="118" t="str">
        <f>IF($B2023="","",TEXT(RIGHT($E2023,6)*1000+COUNTIF($E$2:$E2023,$E2023),"000000000"))</f>
        <v>041027002</v>
      </c>
    </row>
    <row r="2024" spans="1:18" customFormat="1" x14ac:dyDescent="0.45">
      <c r="A2024" t="s">
        <v>546</v>
      </c>
      <c r="B2024">
        <v>2023</v>
      </c>
      <c r="C2024" t="s">
        <v>2786</v>
      </c>
      <c r="D2024" t="s">
        <v>2787</v>
      </c>
      <c r="E2024">
        <v>20040805</v>
      </c>
      <c r="F2024">
        <v>4</v>
      </c>
      <c r="G2024" t="s">
        <v>4975</v>
      </c>
      <c r="H2024" s="2" t="s">
        <v>3088</v>
      </c>
      <c r="I2024" t="s">
        <v>95</v>
      </c>
      <c r="J2024" t="s">
        <v>6497</v>
      </c>
      <c r="L2024">
        <f>IFERROR(INDEX(所属情報!$E:$E,MATCH(男子登録情報!A2024,所属情報!$A:$A,0)),"")</f>
        <v>492356</v>
      </c>
      <c r="M2024" t="str">
        <f t="shared" si="93"/>
        <v>能津　昴輔 (4)</v>
      </c>
      <c r="N2024" t="str">
        <f t="shared" si="94"/>
        <v>ﾉｳﾂﾞ ｺｳｽｹ</v>
      </c>
      <c r="O2024" t="str">
        <f t="shared" si="95"/>
        <v>NOZU Kosuke (04)</v>
      </c>
      <c r="P2024">
        <f>IFERROR(INDEX(リスト!$AE:$AE,MATCH($G2024,リスト!$AD:$AD,0)),"")</f>
        <v>28</v>
      </c>
      <c r="Q2024" t="str">
        <f>IFERROR(INDEX(リスト!$AH:$AH,MATCH($J2024,リスト!$AG:$AG,0)),"")</f>
        <v>JPN</v>
      </c>
      <c r="R2024" s="118" t="str">
        <f>IF($B2024="","",TEXT(RIGHT($E2024,6)*1000+COUNTIF($E$2:$E2024,$E2024),"000000000"))</f>
        <v>040805002</v>
      </c>
    </row>
    <row r="2025" spans="1:18" customFormat="1" x14ac:dyDescent="0.45">
      <c r="A2025" t="s">
        <v>546</v>
      </c>
      <c r="B2025">
        <v>2024</v>
      </c>
      <c r="C2025" t="s">
        <v>2862</v>
      </c>
      <c r="D2025" t="s">
        <v>2863</v>
      </c>
      <c r="E2025">
        <v>20040927</v>
      </c>
      <c r="F2025">
        <v>4</v>
      </c>
      <c r="G2025" t="s">
        <v>4975</v>
      </c>
      <c r="H2025" s="2" t="s">
        <v>245</v>
      </c>
      <c r="I2025" t="s">
        <v>126</v>
      </c>
      <c r="J2025" t="s">
        <v>6497</v>
      </c>
      <c r="L2025">
        <f>IFERROR(INDEX(所属情報!$E:$E,MATCH(男子登録情報!A2025,所属情報!$A:$A,0)),"")</f>
        <v>492356</v>
      </c>
      <c r="M2025" t="str">
        <f t="shared" si="93"/>
        <v>前川　賢太郎 (4)</v>
      </c>
      <c r="N2025" t="str">
        <f t="shared" si="94"/>
        <v>ﾏｴｶﾜ ｹﾝﾀﾛｳ</v>
      </c>
      <c r="O2025" t="str">
        <f t="shared" si="95"/>
        <v>MAEKAWA Kentaro (04)</v>
      </c>
      <c r="P2025">
        <f>IFERROR(INDEX(リスト!$AE:$AE,MATCH($G2025,リスト!$AD:$AD,0)),"")</f>
        <v>28</v>
      </c>
      <c r="Q2025" t="str">
        <f>IFERROR(INDEX(リスト!$AH:$AH,MATCH($J2025,リスト!$AG:$AG,0)),"")</f>
        <v>JPN</v>
      </c>
      <c r="R2025" s="118" t="str">
        <f>IF($B2025="","",TEXT(RIGHT($E2025,6)*1000+COUNTIF($E$2:$E2025,$E2025),"000000000"))</f>
        <v>040927002</v>
      </c>
    </row>
    <row r="2026" spans="1:18" customFormat="1" x14ac:dyDescent="0.45">
      <c r="A2026" t="s">
        <v>546</v>
      </c>
      <c r="B2026">
        <v>2025</v>
      </c>
      <c r="C2026" t="s">
        <v>2788</v>
      </c>
      <c r="D2026" t="s">
        <v>6326</v>
      </c>
      <c r="E2026">
        <v>20050408</v>
      </c>
      <c r="F2026">
        <v>3</v>
      </c>
      <c r="G2026" t="s">
        <v>4975</v>
      </c>
      <c r="H2026" s="2" t="s">
        <v>323</v>
      </c>
      <c r="I2026" t="s">
        <v>110</v>
      </c>
      <c r="J2026" t="s">
        <v>6497</v>
      </c>
      <c r="L2026">
        <f>IFERROR(INDEX(所属情報!$E:$E,MATCH(男子登録情報!A2026,所属情報!$A:$A,0)),"")</f>
        <v>492356</v>
      </c>
      <c r="M2026" t="str">
        <f t="shared" si="93"/>
        <v>谷　一輝 (3)</v>
      </c>
      <c r="N2026" t="str">
        <f t="shared" si="94"/>
        <v>ﾀﾆ ｶｽﾞｷ</v>
      </c>
      <c r="O2026" t="str">
        <f t="shared" si="95"/>
        <v>TANI Kazuki (05)</v>
      </c>
      <c r="P2026">
        <f>IFERROR(INDEX(リスト!$AE:$AE,MATCH($G2026,リスト!$AD:$AD,0)),"")</f>
        <v>28</v>
      </c>
      <c r="Q2026" t="str">
        <f>IFERROR(INDEX(リスト!$AH:$AH,MATCH($J2026,リスト!$AG:$AG,0)),"")</f>
        <v>JPN</v>
      </c>
      <c r="R2026" s="118" t="str">
        <f>IF($B2026="","",TEXT(RIGHT($E2026,6)*1000+COUNTIF($E$2:$E2026,$E2026),"000000000"))</f>
        <v>050408005</v>
      </c>
    </row>
    <row r="2027" spans="1:18" customFormat="1" x14ac:dyDescent="0.45">
      <c r="A2027" t="s">
        <v>546</v>
      </c>
      <c r="B2027">
        <v>2026</v>
      </c>
      <c r="C2027" t="s">
        <v>4464</v>
      </c>
      <c r="D2027" t="s">
        <v>4465</v>
      </c>
      <c r="E2027">
        <v>20061030</v>
      </c>
      <c r="F2027">
        <v>2</v>
      </c>
      <c r="G2027" t="s">
        <v>4975</v>
      </c>
      <c r="H2027" s="2" t="s">
        <v>220</v>
      </c>
      <c r="I2027" t="s">
        <v>538</v>
      </c>
      <c r="J2027" t="s">
        <v>6497</v>
      </c>
      <c r="L2027">
        <f>IFERROR(INDEX(所属情報!$E:$E,MATCH(男子登録情報!A2027,所属情報!$A:$A,0)),"")</f>
        <v>492356</v>
      </c>
      <c r="M2027" t="str">
        <f t="shared" si="93"/>
        <v>山本　玲慈 (2)</v>
      </c>
      <c r="N2027" t="str">
        <f t="shared" si="94"/>
        <v>ﾔﾏﾓﾄ ﾚｲｼﾞ</v>
      </c>
      <c r="O2027" t="str">
        <f t="shared" si="95"/>
        <v>YAMAMOTO Reiji (06)</v>
      </c>
      <c r="P2027">
        <f>IFERROR(INDEX(リスト!$AE:$AE,MATCH($G2027,リスト!$AD:$AD,0)),"")</f>
        <v>28</v>
      </c>
      <c r="Q2027" t="str">
        <f>IFERROR(INDEX(リスト!$AH:$AH,MATCH($J2027,リスト!$AG:$AG,0)),"")</f>
        <v>JPN</v>
      </c>
      <c r="R2027" s="118" t="str">
        <f>IF($B2027="","",TEXT(RIGHT($E2027,6)*1000+COUNTIF($E$2:$E2027,$E2027),"000000000"))</f>
        <v>061030002</v>
      </c>
    </row>
    <row r="2028" spans="1:18" customFormat="1" x14ac:dyDescent="0.45">
      <c r="A2028" t="s">
        <v>546</v>
      </c>
      <c r="B2028">
        <v>2027</v>
      </c>
      <c r="C2028" t="s">
        <v>4466</v>
      </c>
      <c r="D2028" t="s">
        <v>4467</v>
      </c>
      <c r="E2028">
        <v>20060706</v>
      </c>
      <c r="F2028">
        <v>2</v>
      </c>
      <c r="G2028" t="s">
        <v>4975</v>
      </c>
      <c r="H2028" s="2" t="s">
        <v>4766</v>
      </c>
      <c r="I2028" t="s">
        <v>145</v>
      </c>
      <c r="J2028" t="s">
        <v>6497</v>
      </c>
      <c r="L2028">
        <f>IFERROR(INDEX(所属情報!$E:$E,MATCH(男子登録情報!A2028,所属情報!$A:$A,0)),"")</f>
        <v>492356</v>
      </c>
      <c r="M2028" t="str">
        <f t="shared" si="93"/>
        <v>瀨戸　亮大 (2)</v>
      </c>
      <c r="N2028" t="str">
        <f t="shared" si="94"/>
        <v>ｾﾄ ﾘｮｳﾀ</v>
      </c>
      <c r="O2028" t="str">
        <f t="shared" si="95"/>
        <v>SETO Ryota (06)</v>
      </c>
      <c r="P2028">
        <f>IFERROR(INDEX(リスト!$AE:$AE,MATCH($G2028,リスト!$AD:$AD,0)),"")</f>
        <v>28</v>
      </c>
      <c r="Q2028" t="str">
        <f>IFERROR(INDEX(リスト!$AH:$AH,MATCH($J2028,リスト!$AG:$AG,0)),"")</f>
        <v>JPN</v>
      </c>
      <c r="R2028" s="118" t="str">
        <f>IF($B2028="","",TEXT(RIGHT($E2028,6)*1000+COUNTIF($E$2:$E2028,$E2028),"000000000"))</f>
        <v>060706004</v>
      </c>
    </row>
    <row r="2029" spans="1:18" customFormat="1" x14ac:dyDescent="0.45">
      <c r="A2029" t="s">
        <v>546</v>
      </c>
      <c r="B2029">
        <v>2028</v>
      </c>
      <c r="C2029" t="s">
        <v>6327</v>
      </c>
      <c r="D2029" t="s">
        <v>6328</v>
      </c>
      <c r="E2029">
        <v>20071112</v>
      </c>
      <c r="F2029">
        <v>1</v>
      </c>
      <c r="G2029" t="s">
        <v>4975</v>
      </c>
      <c r="H2029" s="2" t="s">
        <v>2899</v>
      </c>
      <c r="I2029" t="s">
        <v>64</v>
      </c>
      <c r="J2029" t="s">
        <v>6497</v>
      </c>
      <c r="L2029">
        <f>IFERROR(INDEX(所属情報!$E:$E,MATCH(男子登録情報!A2029,所属情報!$A:$A,0)),"")</f>
        <v>492356</v>
      </c>
      <c r="M2029" t="str">
        <f t="shared" si="93"/>
        <v>松尾　康汰 (1)</v>
      </c>
      <c r="N2029" t="str">
        <f t="shared" si="94"/>
        <v>ﾏﾂｵ ｺｳﾀ</v>
      </c>
      <c r="O2029" t="str">
        <f t="shared" si="95"/>
        <v>MATSUO Kota (07)</v>
      </c>
      <c r="P2029">
        <f>IFERROR(INDEX(リスト!$AE:$AE,MATCH($G2029,リスト!$AD:$AD,0)),"")</f>
        <v>28</v>
      </c>
      <c r="Q2029" t="str">
        <f>IFERROR(INDEX(リスト!$AH:$AH,MATCH($J2029,リスト!$AG:$AG,0)),"")</f>
        <v>JPN</v>
      </c>
      <c r="R2029" s="118" t="str">
        <f>IF($B2029="","",TEXT(RIGHT($E2029,6)*1000+COUNTIF($E$2:$E2029,$E2029),"000000000"))</f>
        <v>071112001</v>
      </c>
    </row>
    <row r="2030" spans="1:18" customFormat="1" x14ac:dyDescent="0.45">
      <c r="A2030" t="s">
        <v>637</v>
      </c>
      <c r="B2030">
        <v>2029</v>
      </c>
      <c r="C2030" t="s">
        <v>1886</v>
      </c>
      <c r="D2030" t="s">
        <v>1887</v>
      </c>
      <c r="E2030">
        <v>20021224</v>
      </c>
      <c r="F2030" t="s">
        <v>381</v>
      </c>
      <c r="G2030" t="s">
        <v>4989</v>
      </c>
      <c r="H2030" s="2" t="s">
        <v>389</v>
      </c>
      <c r="I2030" t="s">
        <v>103</v>
      </c>
      <c r="J2030" t="s">
        <v>6497</v>
      </c>
      <c r="L2030">
        <f>IFERROR(INDEX(所属情報!$E:$E,MATCH(男子登録情報!A2030,所属情報!$A:$A,0)),"")</f>
        <v>491054</v>
      </c>
      <c r="M2030" t="str">
        <f t="shared" si="93"/>
        <v>吉岡　流空 (M2)</v>
      </c>
      <c r="N2030" t="str">
        <f t="shared" si="94"/>
        <v>ﾖｼｵｶ ﾘｸ</v>
      </c>
      <c r="O2030" t="str">
        <f t="shared" si="95"/>
        <v>YOSHIOKA Riku (02)</v>
      </c>
      <c r="P2030">
        <f>IFERROR(INDEX(リスト!$AE:$AE,MATCH($G2030,リスト!$AD:$AD,0)),"")</f>
        <v>25</v>
      </c>
      <c r="Q2030" t="str">
        <f>IFERROR(INDEX(リスト!$AH:$AH,MATCH($J2030,リスト!$AG:$AG,0)),"")</f>
        <v>JPN</v>
      </c>
      <c r="R2030" s="118" t="str">
        <f>IF($B2030="","",TEXT(RIGHT($E2030,6)*1000+COUNTIF($E$2:$E2030,$E2030),"000000000"))</f>
        <v>021224001</v>
      </c>
    </row>
    <row r="2031" spans="1:18" customFormat="1" x14ac:dyDescent="0.45">
      <c r="A2031" t="s">
        <v>637</v>
      </c>
      <c r="B2031">
        <v>2030</v>
      </c>
      <c r="C2031" t="s">
        <v>2769</v>
      </c>
      <c r="D2031" t="s">
        <v>2770</v>
      </c>
      <c r="E2031">
        <v>20020522</v>
      </c>
      <c r="F2031" t="s">
        <v>381</v>
      </c>
      <c r="G2031" t="s">
        <v>4989</v>
      </c>
      <c r="H2031" s="2" t="s">
        <v>3084</v>
      </c>
      <c r="I2031" t="s">
        <v>95</v>
      </c>
      <c r="J2031" t="s">
        <v>6497</v>
      </c>
      <c r="L2031">
        <f>IFERROR(INDEX(所属情報!$E:$E,MATCH(男子登録情報!A2031,所属情報!$A:$A,0)),"")</f>
        <v>491054</v>
      </c>
      <c r="M2031" t="str">
        <f t="shared" si="93"/>
        <v>河島　光佑 (M2)</v>
      </c>
      <c r="N2031" t="str">
        <f t="shared" si="94"/>
        <v>ｶﾜｼﾏ ｺｳｽｹ</v>
      </c>
      <c r="O2031" t="str">
        <f t="shared" si="95"/>
        <v>KAWASHIMA Kosuke (02)</v>
      </c>
      <c r="P2031">
        <f>IFERROR(INDEX(リスト!$AE:$AE,MATCH($G2031,リスト!$AD:$AD,0)),"")</f>
        <v>25</v>
      </c>
      <c r="Q2031" t="str">
        <f>IFERROR(INDEX(リスト!$AH:$AH,MATCH($J2031,リスト!$AG:$AG,0)),"")</f>
        <v>JPN</v>
      </c>
      <c r="R2031" s="118" t="str">
        <f>IF($B2031="","",TEXT(RIGHT($E2031,6)*1000+COUNTIF($E$2:$E2031,$E2031),"000000000"))</f>
        <v>020522001</v>
      </c>
    </row>
    <row r="2032" spans="1:18" customFormat="1" x14ac:dyDescent="0.45">
      <c r="A2032" t="s">
        <v>637</v>
      </c>
      <c r="B2032">
        <v>2031</v>
      </c>
      <c r="C2032" t="s">
        <v>1888</v>
      </c>
      <c r="D2032" t="s">
        <v>1889</v>
      </c>
      <c r="E2032">
        <v>20030922</v>
      </c>
      <c r="F2032" t="s">
        <v>140</v>
      </c>
      <c r="G2032" t="s">
        <v>4989</v>
      </c>
      <c r="H2032" s="2" t="s">
        <v>43</v>
      </c>
      <c r="I2032" t="s">
        <v>302</v>
      </c>
      <c r="J2032" t="s">
        <v>6497</v>
      </c>
      <c r="L2032">
        <f>IFERROR(INDEX(所属情報!$E:$E,MATCH(男子登録情報!A2032,所属情報!$A:$A,0)),"")</f>
        <v>491054</v>
      </c>
      <c r="M2032" t="str">
        <f t="shared" si="93"/>
        <v>竹上　寛建 (M1)</v>
      </c>
      <c r="N2032" t="str">
        <f t="shared" si="94"/>
        <v>ﾀｹｶﾞﾐ ｶﾝﾀ</v>
      </c>
      <c r="O2032" t="str">
        <f t="shared" si="95"/>
        <v>TAKEGAMI Kanta (03)</v>
      </c>
      <c r="P2032">
        <f>IFERROR(INDEX(リスト!$AE:$AE,MATCH($G2032,リスト!$AD:$AD,0)),"")</f>
        <v>25</v>
      </c>
      <c r="Q2032" t="str">
        <f>IFERROR(INDEX(リスト!$AH:$AH,MATCH($J2032,リスト!$AG:$AG,0)),"")</f>
        <v>JPN</v>
      </c>
      <c r="R2032" s="118" t="str">
        <f>IF($B2032="","",TEXT(RIGHT($E2032,6)*1000+COUNTIF($E$2:$E2032,$E2032),"000000000"))</f>
        <v>030922001</v>
      </c>
    </row>
    <row r="2033" spans="1:18" customFormat="1" x14ac:dyDescent="0.45">
      <c r="A2033" t="s">
        <v>637</v>
      </c>
      <c r="B2033">
        <v>2032</v>
      </c>
      <c r="C2033" t="s">
        <v>2771</v>
      </c>
      <c r="D2033" t="s">
        <v>2772</v>
      </c>
      <c r="E2033">
        <v>20050105</v>
      </c>
      <c r="F2033">
        <v>4</v>
      </c>
      <c r="G2033" t="s">
        <v>4989</v>
      </c>
      <c r="H2033" s="2" t="s">
        <v>220</v>
      </c>
      <c r="I2033" t="s">
        <v>136</v>
      </c>
      <c r="J2033" t="s">
        <v>6497</v>
      </c>
      <c r="L2033">
        <f>IFERROR(INDEX(所属情報!$E:$E,MATCH(男子登録情報!A2033,所属情報!$A:$A,0)),"")</f>
        <v>491054</v>
      </c>
      <c r="M2033" t="str">
        <f t="shared" si="93"/>
        <v>山本　侑生 (4)</v>
      </c>
      <c r="N2033" t="str">
        <f t="shared" si="94"/>
        <v>ﾔﾏﾓﾄ ﾕｳｾｲ</v>
      </c>
      <c r="O2033" t="str">
        <f t="shared" si="95"/>
        <v>YAMAMOTO Yusei (05)</v>
      </c>
      <c r="P2033">
        <f>IFERROR(INDEX(リスト!$AE:$AE,MATCH($G2033,リスト!$AD:$AD,0)),"")</f>
        <v>25</v>
      </c>
      <c r="Q2033" t="str">
        <f>IFERROR(INDEX(リスト!$AH:$AH,MATCH($J2033,リスト!$AG:$AG,0)),"")</f>
        <v>JPN</v>
      </c>
      <c r="R2033" s="118" t="str">
        <f>IF($B2033="","",TEXT(RIGHT($E2033,6)*1000+COUNTIF($E$2:$E2033,$E2033),"000000000"))</f>
        <v>050105002</v>
      </c>
    </row>
    <row r="2034" spans="1:18" customFormat="1" x14ac:dyDescent="0.45">
      <c r="A2034" t="s">
        <v>637</v>
      </c>
      <c r="B2034">
        <v>2033</v>
      </c>
      <c r="C2034" t="s">
        <v>2773</v>
      </c>
      <c r="D2034" t="s">
        <v>2774</v>
      </c>
      <c r="E2034">
        <v>20040604</v>
      </c>
      <c r="F2034">
        <v>4</v>
      </c>
      <c r="G2034" t="s">
        <v>4989</v>
      </c>
      <c r="H2034" s="2" t="s">
        <v>460</v>
      </c>
      <c r="I2034" t="s">
        <v>216</v>
      </c>
      <c r="J2034" t="s">
        <v>6497</v>
      </c>
      <c r="L2034">
        <f>IFERROR(INDEX(所属情報!$E:$E,MATCH(男子登録情報!A2034,所属情報!$A:$A,0)),"")</f>
        <v>491054</v>
      </c>
      <c r="M2034" t="str">
        <f t="shared" si="93"/>
        <v>大森　颯馬 (4)</v>
      </c>
      <c r="N2034" t="str">
        <f t="shared" si="94"/>
        <v>ｵｵﾓﾘ ｿｳﾏ</v>
      </c>
      <c r="O2034" t="str">
        <f t="shared" si="95"/>
        <v>OMORI Soma (04)</v>
      </c>
      <c r="P2034">
        <f>IFERROR(INDEX(リスト!$AE:$AE,MATCH($G2034,リスト!$AD:$AD,0)),"")</f>
        <v>25</v>
      </c>
      <c r="Q2034" t="str">
        <f>IFERROR(INDEX(リスト!$AH:$AH,MATCH($J2034,リスト!$AG:$AG,0)),"")</f>
        <v>JPN</v>
      </c>
      <c r="R2034" s="118" t="str">
        <f>IF($B2034="","",TEXT(RIGHT($E2034,6)*1000+COUNTIF($E$2:$E2034,$E2034),"000000000"))</f>
        <v>040604001</v>
      </c>
    </row>
    <row r="2035" spans="1:18" customFormat="1" x14ac:dyDescent="0.45">
      <c r="A2035" t="s">
        <v>637</v>
      </c>
      <c r="B2035">
        <v>2034</v>
      </c>
      <c r="C2035" t="s">
        <v>2775</v>
      </c>
      <c r="D2035" t="s">
        <v>2776</v>
      </c>
      <c r="E2035">
        <v>20041105</v>
      </c>
      <c r="F2035">
        <v>4</v>
      </c>
      <c r="G2035" t="s">
        <v>4989</v>
      </c>
      <c r="H2035" s="2" t="s">
        <v>205</v>
      </c>
      <c r="I2035" t="s">
        <v>150</v>
      </c>
      <c r="J2035" t="s">
        <v>6497</v>
      </c>
      <c r="L2035">
        <f>IFERROR(INDEX(所属情報!$E:$E,MATCH(男子登録情報!A2035,所属情報!$A:$A,0)),"")</f>
        <v>491054</v>
      </c>
      <c r="M2035" t="str">
        <f t="shared" si="93"/>
        <v>石川　直樹 (4)</v>
      </c>
      <c r="N2035" t="str">
        <f t="shared" si="94"/>
        <v>ｲｼｶﾜ ﾅｵｷ</v>
      </c>
      <c r="O2035" t="str">
        <f t="shared" si="95"/>
        <v>ISHIKAWA Naoki (04)</v>
      </c>
      <c r="P2035">
        <f>IFERROR(INDEX(リスト!$AE:$AE,MATCH($G2035,リスト!$AD:$AD,0)),"")</f>
        <v>25</v>
      </c>
      <c r="Q2035" t="str">
        <f>IFERROR(INDEX(リスト!$AH:$AH,MATCH($J2035,リスト!$AG:$AG,0)),"")</f>
        <v>JPN</v>
      </c>
      <c r="R2035" s="118" t="str">
        <f>IF($B2035="","",TEXT(RIGHT($E2035,6)*1000+COUNTIF($E$2:$E2035,$E2035),"000000000"))</f>
        <v>041105004</v>
      </c>
    </row>
    <row r="2036" spans="1:18" customFormat="1" x14ac:dyDescent="0.45">
      <c r="A2036" t="s">
        <v>637</v>
      </c>
      <c r="B2036">
        <v>2035</v>
      </c>
      <c r="C2036" t="s">
        <v>2777</v>
      </c>
      <c r="D2036" t="s">
        <v>436</v>
      </c>
      <c r="E2036">
        <v>20040611</v>
      </c>
      <c r="F2036">
        <v>4</v>
      </c>
      <c r="G2036" t="s">
        <v>4989</v>
      </c>
      <c r="H2036" s="2" t="s">
        <v>164</v>
      </c>
      <c r="I2036" t="s">
        <v>219</v>
      </c>
      <c r="J2036" t="s">
        <v>6497</v>
      </c>
      <c r="L2036">
        <f>IFERROR(INDEX(所属情報!$E:$E,MATCH(男子登録情報!A2036,所属情報!$A:$A,0)),"")</f>
        <v>491054</v>
      </c>
      <c r="M2036" t="str">
        <f t="shared" si="93"/>
        <v>木村　快 (4)</v>
      </c>
      <c r="N2036" t="str">
        <f t="shared" si="94"/>
        <v>ｷﾑﾗ ｶｲ</v>
      </c>
      <c r="O2036" t="str">
        <f t="shared" si="95"/>
        <v>KIMURA Kai (04)</v>
      </c>
      <c r="P2036">
        <f>IFERROR(INDEX(リスト!$AE:$AE,MATCH($G2036,リスト!$AD:$AD,0)),"")</f>
        <v>25</v>
      </c>
      <c r="Q2036" t="str">
        <f>IFERROR(INDEX(リスト!$AH:$AH,MATCH($J2036,リスト!$AG:$AG,0)),"")</f>
        <v>JPN</v>
      </c>
      <c r="R2036" s="118" t="str">
        <f>IF($B2036="","",TEXT(RIGHT($E2036,6)*1000+COUNTIF($E$2:$E2036,$E2036),"000000000"))</f>
        <v>040611003</v>
      </c>
    </row>
    <row r="2037" spans="1:18" customFormat="1" x14ac:dyDescent="0.45">
      <c r="A2037" t="s">
        <v>637</v>
      </c>
      <c r="B2037">
        <v>2036</v>
      </c>
      <c r="C2037" t="s">
        <v>4519</v>
      </c>
      <c r="D2037" t="s">
        <v>4520</v>
      </c>
      <c r="E2037">
        <v>20051207</v>
      </c>
      <c r="F2037">
        <v>3</v>
      </c>
      <c r="G2037" t="s">
        <v>4989</v>
      </c>
      <c r="H2037" s="2" t="s">
        <v>4941</v>
      </c>
      <c r="I2037" t="s">
        <v>356</v>
      </c>
      <c r="J2037" t="s">
        <v>6497</v>
      </c>
      <c r="L2037">
        <f>IFERROR(INDEX(所属情報!$E:$E,MATCH(男子登録情報!A2037,所属情報!$A:$A,0)),"")</f>
        <v>491054</v>
      </c>
      <c r="M2037" t="str">
        <f t="shared" si="93"/>
        <v>今城　拓磨 (3)</v>
      </c>
      <c r="N2037" t="str">
        <f t="shared" si="94"/>
        <v>ｲﾏｼﾞｮｳ ﾀｸﾏ</v>
      </c>
      <c r="O2037" t="str">
        <f t="shared" si="95"/>
        <v>IMAJO Takuma (05)</v>
      </c>
      <c r="P2037">
        <f>IFERROR(INDEX(リスト!$AE:$AE,MATCH($G2037,リスト!$AD:$AD,0)),"")</f>
        <v>25</v>
      </c>
      <c r="Q2037" t="str">
        <f>IFERROR(INDEX(リスト!$AH:$AH,MATCH($J2037,リスト!$AG:$AG,0)),"")</f>
        <v>JPN</v>
      </c>
      <c r="R2037" s="118" t="str">
        <f>IF($B2037="","",TEXT(RIGHT($E2037,6)*1000+COUNTIF($E$2:$E2037,$E2037),"000000000"))</f>
        <v>051207003</v>
      </c>
    </row>
    <row r="2038" spans="1:18" customFormat="1" x14ac:dyDescent="0.45">
      <c r="A2038" t="s">
        <v>637</v>
      </c>
      <c r="B2038">
        <v>2037</v>
      </c>
      <c r="C2038" t="s">
        <v>4521</v>
      </c>
      <c r="D2038" t="s">
        <v>4522</v>
      </c>
      <c r="E2038">
        <v>20051107</v>
      </c>
      <c r="F2038">
        <v>3</v>
      </c>
      <c r="G2038" t="s">
        <v>4989</v>
      </c>
      <c r="H2038" s="2" t="s">
        <v>164</v>
      </c>
      <c r="I2038" t="s">
        <v>145</v>
      </c>
      <c r="J2038" t="s">
        <v>6497</v>
      </c>
      <c r="L2038">
        <f>IFERROR(INDEX(所属情報!$E:$E,MATCH(男子登録情報!A2038,所属情報!$A:$A,0)),"")</f>
        <v>491054</v>
      </c>
      <c r="M2038" t="str">
        <f t="shared" si="93"/>
        <v>木村　亮汰 (3)</v>
      </c>
      <c r="N2038" t="str">
        <f t="shared" si="94"/>
        <v>ｷﾑﾗ ﾘｮｳﾀ</v>
      </c>
      <c r="O2038" t="str">
        <f t="shared" si="95"/>
        <v>KIMURA Ryota (05)</v>
      </c>
      <c r="P2038">
        <f>IFERROR(INDEX(リスト!$AE:$AE,MATCH($G2038,リスト!$AD:$AD,0)),"")</f>
        <v>25</v>
      </c>
      <c r="Q2038" t="str">
        <f>IFERROR(INDEX(リスト!$AH:$AH,MATCH($J2038,リスト!$AG:$AG,0)),"")</f>
        <v>JPN</v>
      </c>
      <c r="R2038" s="118" t="str">
        <f>IF($B2038="","",TEXT(RIGHT($E2038,6)*1000+COUNTIF($E$2:$E2038,$E2038),"000000000"))</f>
        <v>051107003</v>
      </c>
    </row>
    <row r="2039" spans="1:18" customFormat="1" x14ac:dyDescent="0.45">
      <c r="A2039" t="s">
        <v>637</v>
      </c>
      <c r="B2039">
        <v>2038</v>
      </c>
      <c r="C2039" t="s">
        <v>6329</v>
      </c>
      <c r="D2039" t="s">
        <v>6330</v>
      </c>
      <c r="E2039">
        <v>20060524</v>
      </c>
      <c r="F2039">
        <v>2</v>
      </c>
      <c r="G2039" t="s">
        <v>4989</v>
      </c>
      <c r="H2039" s="2" t="s">
        <v>7294</v>
      </c>
      <c r="I2039" t="s">
        <v>267</v>
      </c>
      <c r="J2039" t="s">
        <v>6497</v>
      </c>
      <c r="L2039">
        <f>IFERROR(INDEX(所属情報!$E:$E,MATCH(男子登録情報!A2039,所属情報!$A:$A,0)),"")</f>
        <v>491054</v>
      </c>
      <c r="M2039" t="str">
        <f t="shared" si="93"/>
        <v>今下　結士 (2)</v>
      </c>
      <c r="N2039" t="str">
        <f t="shared" si="94"/>
        <v>ｲﾏｼﾀ ﾕｲﾄ</v>
      </c>
      <c r="O2039" t="str">
        <f t="shared" si="95"/>
        <v>IMASHITA Yuito (06)</v>
      </c>
      <c r="P2039">
        <f>IFERROR(INDEX(リスト!$AE:$AE,MATCH($G2039,リスト!$AD:$AD,0)),"")</f>
        <v>25</v>
      </c>
      <c r="Q2039" t="str">
        <f>IFERROR(INDEX(リスト!$AH:$AH,MATCH($J2039,リスト!$AG:$AG,0)),"")</f>
        <v>JPN</v>
      </c>
      <c r="R2039" s="118" t="str">
        <f>IF($B2039="","",TEXT(RIGHT($E2039,6)*1000+COUNTIF($E$2:$E2039,$E2039),"000000000"))</f>
        <v>060524001</v>
      </c>
    </row>
    <row r="2040" spans="1:18" customFormat="1" x14ac:dyDescent="0.45">
      <c r="A2040" t="s">
        <v>637</v>
      </c>
      <c r="B2040">
        <v>2039</v>
      </c>
      <c r="C2040" t="s">
        <v>6331</v>
      </c>
      <c r="D2040" t="s">
        <v>6332</v>
      </c>
      <c r="E2040">
        <v>20060908</v>
      </c>
      <c r="F2040">
        <v>2</v>
      </c>
      <c r="G2040" t="s">
        <v>4989</v>
      </c>
      <c r="H2040" s="2" t="s">
        <v>288</v>
      </c>
      <c r="I2040" t="s">
        <v>90</v>
      </c>
      <c r="J2040" t="s">
        <v>6497</v>
      </c>
      <c r="L2040">
        <f>IFERROR(INDEX(所属情報!$E:$E,MATCH(男子登録情報!A2040,所属情報!$A:$A,0)),"")</f>
        <v>491054</v>
      </c>
      <c r="M2040" t="str">
        <f t="shared" si="93"/>
        <v>西川　翔悟 (2)</v>
      </c>
      <c r="N2040" t="str">
        <f t="shared" si="94"/>
        <v>ﾆｼｶﾜ ｼｮｳｺﾞ</v>
      </c>
      <c r="O2040" t="str">
        <f t="shared" si="95"/>
        <v>NISHIKAWA Shogo (06)</v>
      </c>
      <c r="P2040">
        <f>IFERROR(INDEX(リスト!$AE:$AE,MATCH($G2040,リスト!$AD:$AD,0)),"")</f>
        <v>25</v>
      </c>
      <c r="Q2040" t="str">
        <f>IFERROR(INDEX(リスト!$AH:$AH,MATCH($J2040,リスト!$AG:$AG,0)),"")</f>
        <v>JPN</v>
      </c>
      <c r="R2040" s="118" t="str">
        <f>IF($B2040="","",TEXT(RIGHT($E2040,6)*1000+COUNTIF($E$2:$E2040,$E2040),"000000000"))</f>
        <v>060908003</v>
      </c>
    </row>
    <row r="2041" spans="1:18" customFormat="1" x14ac:dyDescent="0.45">
      <c r="A2041" t="s">
        <v>637</v>
      </c>
      <c r="B2041">
        <v>2040</v>
      </c>
      <c r="C2041" t="s">
        <v>6333</v>
      </c>
      <c r="D2041" t="s">
        <v>6334</v>
      </c>
      <c r="E2041">
        <v>20060904</v>
      </c>
      <c r="F2041">
        <v>2</v>
      </c>
      <c r="G2041" t="s">
        <v>4989</v>
      </c>
      <c r="H2041" s="2" t="s">
        <v>111</v>
      </c>
      <c r="I2041" t="s">
        <v>7295</v>
      </c>
      <c r="J2041" t="s">
        <v>6497</v>
      </c>
      <c r="L2041">
        <f>IFERROR(INDEX(所属情報!$E:$E,MATCH(男子登録情報!A2041,所属情報!$A:$A,0)),"")</f>
        <v>491054</v>
      </c>
      <c r="M2041" t="str">
        <f t="shared" si="93"/>
        <v>岡本　凰佑 (2)</v>
      </c>
      <c r="N2041" t="str">
        <f t="shared" si="94"/>
        <v>ｵｶﾓﾄ ｵｳｽｹ</v>
      </c>
      <c r="O2041" t="str">
        <f t="shared" si="95"/>
        <v>OKAMOTO Osuke (06)</v>
      </c>
      <c r="P2041">
        <f>IFERROR(INDEX(リスト!$AE:$AE,MATCH($G2041,リスト!$AD:$AD,0)),"")</f>
        <v>25</v>
      </c>
      <c r="Q2041" t="str">
        <f>IFERROR(INDEX(リスト!$AH:$AH,MATCH($J2041,リスト!$AG:$AG,0)),"")</f>
        <v>JPN</v>
      </c>
      <c r="R2041" s="118" t="str">
        <f>IF($B2041="","",TEXT(RIGHT($E2041,6)*1000+COUNTIF($E$2:$E2041,$E2041),"000000000"))</f>
        <v>060904001</v>
      </c>
    </row>
    <row r="2042" spans="1:18" customFormat="1" x14ac:dyDescent="0.45">
      <c r="A2042" t="s">
        <v>637</v>
      </c>
      <c r="B2042">
        <v>2041</v>
      </c>
      <c r="C2042" t="s">
        <v>6335</v>
      </c>
      <c r="D2042" t="s">
        <v>6336</v>
      </c>
      <c r="E2042">
        <v>20060802</v>
      </c>
      <c r="F2042">
        <v>2</v>
      </c>
      <c r="G2042" t="s">
        <v>4989</v>
      </c>
      <c r="H2042" s="2" t="s">
        <v>268</v>
      </c>
      <c r="I2042" t="s">
        <v>356</v>
      </c>
      <c r="J2042" t="s">
        <v>6497</v>
      </c>
      <c r="L2042">
        <f>IFERROR(INDEX(所属情報!$E:$E,MATCH(男子登録情報!A2042,所属情報!$A:$A,0)),"")</f>
        <v>491054</v>
      </c>
      <c r="M2042" t="str">
        <f t="shared" si="93"/>
        <v>山﨑　匠真 (2)</v>
      </c>
      <c r="N2042" t="str">
        <f t="shared" si="94"/>
        <v>ﾔﾏｻｷ ﾀｸﾏ</v>
      </c>
      <c r="O2042" t="str">
        <f t="shared" si="95"/>
        <v>YAMASAKI Takuma (06)</v>
      </c>
      <c r="P2042">
        <f>IFERROR(INDEX(リスト!$AE:$AE,MATCH($G2042,リスト!$AD:$AD,0)),"")</f>
        <v>25</v>
      </c>
      <c r="Q2042" t="str">
        <f>IFERROR(INDEX(リスト!$AH:$AH,MATCH($J2042,リスト!$AG:$AG,0)),"")</f>
        <v>JPN</v>
      </c>
      <c r="R2042" s="118" t="str">
        <f>IF($B2042="","",TEXT(RIGHT($E2042,6)*1000+COUNTIF($E$2:$E2042,$E2042),"000000000"))</f>
        <v>060802001</v>
      </c>
    </row>
    <row r="2043" spans="1:18" customFormat="1" x14ac:dyDescent="0.45">
      <c r="A2043" t="s">
        <v>637</v>
      </c>
      <c r="B2043">
        <v>2042</v>
      </c>
      <c r="C2043" t="s">
        <v>6337</v>
      </c>
      <c r="D2043" t="s">
        <v>6338</v>
      </c>
      <c r="E2043">
        <v>20070117</v>
      </c>
      <c r="F2043">
        <v>2</v>
      </c>
      <c r="G2043" t="s">
        <v>4989</v>
      </c>
      <c r="H2043" s="2" t="s">
        <v>7296</v>
      </c>
      <c r="I2043" t="s">
        <v>509</v>
      </c>
      <c r="J2043" t="s">
        <v>6497</v>
      </c>
      <c r="L2043">
        <f>IFERROR(INDEX(所属情報!$E:$E,MATCH(男子登録情報!A2043,所属情報!$A:$A,0)),"")</f>
        <v>491054</v>
      </c>
      <c r="M2043" t="str">
        <f t="shared" si="93"/>
        <v>山部　宗一郎 (2)</v>
      </c>
      <c r="N2043" t="str">
        <f t="shared" si="94"/>
        <v>ﾔﾏﾍﾞ ｿｳｲﾁﾛｳ</v>
      </c>
      <c r="O2043" t="str">
        <f t="shared" si="95"/>
        <v>YAMABE Soichiro (07)</v>
      </c>
      <c r="P2043">
        <f>IFERROR(INDEX(リスト!$AE:$AE,MATCH($G2043,リスト!$AD:$AD,0)),"")</f>
        <v>25</v>
      </c>
      <c r="Q2043" t="str">
        <f>IFERROR(INDEX(リスト!$AH:$AH,MATCH($J2043,リスト!$AG:$AG,0)),"")</f>
        <v>JPN</v>
      </c>
      <c r="R2043" s="118" t="str">
        <f>IF($B2043="","",TEXT(RIGHT($E2043,6)*1000+COUNTIF($E$2:$E2043,$E2043),"000000000"))</f>
        <v>070117003</v>
      </c>
    </row>
    <row r="2044" spans="1:18" customFormat="1" x14ac:dyDescent="0.45">
      <c r="A2044" t="s">
        <v>637</v>
      </c>
      <c r="B2044">
        <v>2043</v>
      </c>
      <c r="C2044" t="s">
        <v>6339</v>
      </c>
      <c r="D2044" t="s">
        <v>6340</v>
      </c>
      <c r="E2044">
        <v>20060528</v>
      </c>
      <c r="F2044">
        <v>2</v>
      </c>
      <c r="G2044" t="s">
        <v>4989</v>
      </c>
      <c r="H2044" s="2" t="s">
        <v>96</v>
      </c>
      <c r="I2044" t="s">
        <v>71</v>
      </c>
      <c r="J2044" t="s">
        <v>6497</v>
      </c>
      <c r="L2044">
        <f>IFERROR(INDEX(所属情報!$E:$E,MATCH(男子登録情報!A2044,所属情報!$A:$A,0)),"")</f>
        <v>491054</v>
      </c>
      <c r="M2044" t="str">
        <f t="shared" si="93"/>
        <v>安藤　聡汰 (2)</v>
      </c>
      <c r="N2044" t="str">
        <f t="shared" si="94"/>
        <v>ｱﾝﾄﾞｳ ｿｳﾀ</v>
      </c>
      <c r="O2044" t="str">
        <f t="shared" si="95"/>
        <v>ANDO Sota (06)</v>
      </c>
      <c r="P2044">
        <f>IFERROR(INDEX(リスト!$AE:$AE,MATCH($G2044,リスト!$AD:$AD,0)),"")</f>
        <v>25</v>
      </c>
      <c r="Q2044" t="str">
        <f>IFERROR(INDEX(リスト!$AH:$AH,MATCH($J2044,リスト!$AG:$AG,0)),"")</f>
        <v>JPN</v>
      </c>
      <c r="R2044" s="118" t="str">
        <f>IF($B2044="","",TEXT(RIGHT($E2044,6)*1000+COUNTIF($E$2:$E2044,$E2044),"000000000"))</f>
        <v>060528001</v>
      </c>
    </row>
    <row r="2045" spans="1:18" customFormat="1" x14ac:dyDescent="0.45">
      <c r="A2045" t="s">
        <v>535</v>
      </c>
      <c r="B2045">
        <v>2044</v>
      </c>
      <c r="C2045" t="s">
        <v>2696</v>
      </c>
      <c r="D2045" t="s">
        <v>2697</v>
      </c>
      <c r="E2045">
        <v>20040730</v>
      </c>
      <c r="F2045">
        <v>4</v>
      </c>
      <c r="G2045" t="s">
        <v>4975</v>
      </c>
      <c r="H2045" s="2" t="s">
        <v>341</v>
      </c>
      <c r="I2045" t="s">
        <v>3065</v>
      </c>
      <c r="J2045" t="s">
        <v>6497</v>
      </c>
      <c r="L2045">
        <f>IFERROR(INDEX(所属情報!$E:$E,MATCH(男子登録情報!A2045,所属情報!$A:$A,0)),"")</f>
        <v>492237</v>
      </c>
      <c r="M2045" t="str">
        <f t="shared" si="93"/>
        <v>青木　陽良 (4)</v>
      </c>
      <c r="N2045" t="str">
        <f t="shared" si="94"/>
        <v>ｱｵｷ ﾀｶﾗ</v>
      </c>
      <c r="O2045" t="str">
        <f t="shared" si="95"/>
        <v>AOKI Takara (04)</v>
      </c>
      <c r="P2045">
        <f>IFERROR(INDEX(リスト!$AE:$AE,MATCH($G2045,リスト!$AD:$AD,0)),"")</f>
        <v>28</v>
      </c>
      <c r="Q2045" t="str">
        <f>IFERROR(INDEX(リスト!$AH:$AH,MATCH($J2045,リスト!$AG:$AG,0)),"")</f>
        <v>JPN</v>
      </c>
      <c r="R2045" s="118" t="str">
        <f>IF($B2045="","",TEXT(RIGHT($E2045,6)*1000+COUNTIF($E$2:$E2045,$E2045),"000000000"))</f>
        <v>040730003</v>
      </c>
    </row>
    <row r="2046" spans="1:18" customFormat="1" x14ac:dyDescent="0.45">
      <c r="A2046" t="s">
        <v>535</v>
      </c>
      <c r="B2046">
        <v>2045</v>
      </c>
      <c r="C2046" t="s">
        <v>2698</v>
      </c>
      <c r="D2046" t="s">
        <v>2699</v>
      </c>
      <c r="E2046">
        <v>20050117</v>
      </c>
      <c r="F2046">
        <v>4</v>
      </c>
      <c r="G2046" t="s">
        <v>5119</v>
      </c>
      <c r="H2046" s="2" t="s">
        <v>3066</v>
      </c>
      <c r="I2046" t="s">
        <v>148</v>
      </c>
      <c r="J2046" t="s">
        <v>6497</v>
      </c>
      <c r="L2046">
        <f>IFERROR(INDEX(所属情報!$E:$E,MATCH(男子登録情報!A2046,所属情報!$A:$A,0)),"")</f>
        <v>492237</v>
      </c>
      <c r="M2046" t="str">
        <f t="shared" si="93"/>
        <v>相原　海斗 (4)</v>
      </c>
      <c r="N2046" t="str">
        <f t="shared" si="94"/>
        <v>ｱｲﾊﾞﾗ ｶｲﾄ</v>
      </c>
      <c r="O2046" t="str">
        <f t="shared" si="95"/>
        <v>AIBARA Kaito (05)</v>
      </c>
      <c r="P2046">
        <f>IFERROR(INDEX(リスト!$AE:$AE,MATCH($G2046,リスト!$AD:$AD,0)),"")</f>
        <v>38</v>
      </c>
      <c r="Q2046" t="str">
        <f>IFERROR(INDEX(リスト!$AH:$AH,MATCH($J2046,リスト!$AG:$AG,0)),"")</f>
        <v>JPN</v>
      </c>
      <c r="R2046" s="118" t="str">
        <f>IF($B2046="","",TEXT(RIGHT($E2046,6)*1000+COUNTIF($E$2:$E2046,$E2046),"000000000"))</f>
        <v>050117003</v>
      </c>
    </row>
    <row r="2047" spans="1:18" customFormat="1" x14ac:dyDescent="0.45">
      <c r="A2047" t="s">
        <v>535</v>
      </c>
      <c r="B2047">
        <v>2046</v>
      </c>
      <c r="C2047" t="s">
        <v>2700</v>
      </c>
      <c r="D2047" t="s">
        <v>455</v>
      </c>
      <c r="E2047">
        <v>20040923</v>
      </c>
      <c r="F2047">
        <v>4</v>
      </c>
      <c r="G2047" t="s">
        <v>4984</v>
      </c>
      <c r="H2047" s="2" t="s">
        <v>102</v>
      </c>
      <c r="I2047" t="s">
        <v>53</v>
      </c>
      <c r="J2047" t="s">
        <v>6497</v>
      </c>
      <c r="L2047">
        <f>IFERROR(INDEX(所属情報!$E:$E,MATCH(男子登録情報!A2047,所属情報!$A:$A,0)),"")</f>
        <v>492237</v>
      </c>
      <c r="M2047" t="str">
        <f t="shared" si="93"/>
        <v>中村　公紀 (4)</v>
      </c>
      <c r="N2047" t="str">
        <f t="shared" si="94"/>
        <v>ﾅｶﾑﾗ ｺｳｷ</v>
      </c>
      <c r="O2047" t="str">
        <f t="shared" si="95"/>
        <v>NAKAMURA Koki (04)</v>
      </c>
      <c r="P2047">
        <f>IFERROR(INDEX(リスト!$AE:$AE,MATCH($G2047,リスト!$AD:$AD,0)),"")</f>
        <v>49</v>
      </c>
      <c r="Q2047" t="str">
        <f>IFERROR(INDEX(リスト!$AH:$AH,MATCH($J2047,リスト!$AG:$AG,0)),"")</f>
        <v>JPN</v>
      </c>
      <c r="R2047" s="118" t="str">
        <f>IF($B2047="","",TEXT(RIGHT($E2047,6)*1000+COUNTIF($E$2:$E2047,$E2047),"000000000"))</f>
        <v>040923002</v>
      </c>
    </row>
    <row r="2048" spans="1:18" customFormat="1" x14ac:dyDescent="0.45">
      <c r="A2048" t="s">
        <v>535</v>
      </c>
      <c r="B2048">
        <v>2047</v>
      </c>
      <c r="C2048" t="s">
        <v>2701</v>
      </c>
      <c r="D2048" t="s">
        <v>2702</v>
      </c>
      <c r="E2048">
        <v>20040702</v>
      </c>
      <c r="F2048">
        <v>4</v>
      </c>
      <c r="G2048" t="s">
        <v>4984</v>
      </c>
      <c r="H2048" s="2" t="s">
        <v>202</v>
      </c>
      <c r="I2048" t="s">
        <v>648</v>
      </c>
      <c r="J2048" t="s">
        <v>6497</v>
      </c>
      <c r="L2048">
        <f>IFERROR(INDEX(所属情報!$E:$E,MATCH(男子登録情報!A2048,所属情報!$A:$A,0)),"")</f>
        <v>492237</v>
      </c>
      <c r="M2048" t="str">
        <f t="shared" si="93"/>
        <v>山口　悟 (4)</v>
      </c>
      <c r="N2048" t="str">
        <f t="shared" si="94"/>
        <v>ﾔﾏｸﾞﾁ ｻﾄﾙ</v>
      </c>
      <c r="O2048" t="str">
        <f t="shared" si="95"/>
        <v>YAMAGUCHI Satoru (04)</v>
      </c>
      <c r="P2048">
        <f>IFERROR(INDEX(リスト!$AE:$AE,MATCH($G2048,リスト!$AD:$AD,0)),"")</f>
        <v>49</v>
      </c>
      <c r="Q2048" t="str">
        <f>IFERROR(INDEX(リスト!$AH:$AH,MATCH($J2048,リスト!$AG:$AG,0)),"")</f>
        <v>JPN</v>
      </c>
      <c r="R2048" s="118" t="str">
        <f>IF($B2048="","",TEXT(RIGHT($E2048,6)*1000+COUNTIF($E$2:$E2048,$E2048),"000000000"))</f>
        <v>040702006</v>
      </c>
    </row>
    <row r="2049" spans="1:18" customFormat="1" x14ac:dyDescent="0.45">
      <c r="A2049" t="s">
        <v>535</v>
      </c>
      <c r="B2049">
        <v>2048</v>
      </c>
      <c r="C2049" t="s">
        <v>2703</v>
      </c>
      <c r="D2049" t="s">
        <v>2704</v>
      </c>
      <c r="E2049">
        <v>20030520</v>
      </c>
      <c r="F2049">
        <v>4</v>
      </c>
      <c r="G2049" t="s">
        <v>4984</v>
      </c>
      <c r="H2049" s="2" t="s">
        <v>1690</v>
      </c>
      <c r="I2049" t="s">
        <v>47</v>
      </c>
      <c r="J2049" t="s">
        <v>6497</v>
      </c>
      <c r="L2049">
        <f>IFERROR(INDEX(所属情報!$E:$E,MATCH(男子登録情報!A2049,所属情報!$A:$A,0)),"")</f>
        <v>492237</v>
      </c>
      <c r="M2049" t="str">
        <f t="shared" si="93"/>
        <v>藤川　大地 (4)</v>
      </c>
      <c r="N2049" t="str">
        <f t="shared" si="94"/>
        <v>ﾌｼﾞｶﾜ ﾀﾞｲﾁ</v>
      </c>
      <c r="O2049" t="str">
        <f t="shared" si="95"/>
        <v>FUJIKAWA Daichi (03)</v>
      </c>
      <c r="P2049">
        <f>IFERROR(INDEX(リスト!$AE:$AE,MATCH($G2049,リスト!$AD:$AD,0)),"")</f>
        <v>49</v>
      </c>
      <c r="Q2049" t="str">
        <f>IFERROR(INDEX(リスト!$AH:$AH,MATCH($J2049,リスト!$AG:$AG,0)),"")</f>
        <v>JPN</v>
      </c>
      <c r="R2049" s="118" t="str">
        <f>IF($B2049="","",TEXT(RIGHT($E2049,6)*1000+COUNTIF($E$2:$E2049,$E2049),"000000000"))</f>
        <v>030520002</v>
      </c>
    </row>
    <row r="2050" spans="1:18" customFormat="1" x14ac:dyDescent="0.45">
      <c r="A2050" t="s">
        <v>535</v>
      </c>
      <c r="B2050">
        <v>2049</v>
      </c>
      <c r="C2050" t="s">
        <v>2705</v>
      </c>
      <c r="D2050" t="s">
        <v>2706</v>
      </c>
      <c r="E2050">
        <v>20041112</v>
      </c>
      <c r="F2050">
        <v>4</v>
      </c>
      <c r="G2050" t="s">
        <v>4984</v>
      </c>
      <c r="H2050" s="2" t="s">
        <v>452</v>
      </c>
      <c r="I2050" t="s">
        <v>53</v>
      </c>
      <c r="J2050" t="s">
        <v>6497</v>
      </c>
      <c r="L2050">
        <f>IFERROR(INDEX(所属情報!$E:$E,MATCH(男子登録情報!A2050,所属情報!$A:$A,0)),"")</f>
        <v>492237</v>
      </c>
      <c r="M2050" t="str">
        <f t="shared" si="93"/>
        <v>野上　煌輝 (4)</v>
      </c>
      <c r="N2050" t="str">
        <f t="shared" si="94"/>
        <v>ﾉｶﾞﾐ ｺｳｷ</v>
      </c>
      <c r="O2050" t="str">
        <f t="shared" si="95"/>
        <v>NOGAMI Koki (04)</v>
      </c>
      <c r="P2050">
        <f>IFERROR(INDEX(リスト!$AE:$AE,MATCH($G2050,リスト!$AD:$AD,0)),"")</f>
        <v>49</v>
      </c>
      <c r="Q2050" t="str">
        <f>IFERROR(INDEX(リスト!$AH:$AH,MATCH($J2050,リスト!$AG:$AG,0)),"")</f>
        <v>JPN</v>
      </c>
      <c r="R2050" s="118" t="str">
        <f>IF($B2050="","",TEXT(RIGHT($E2050,6)*1000+COUNTIF($E$2:$E2050,$E2050),"000000000"))</f>
        <v>041112005</v>
      </c>
    </row>
    <row r="2051" spans="1:18" customFormat="1" x14ac:dyDescent="0.45">
      <c r="A2051" t="s">
        <v>535</v>
      </c>
      <c r="B2051">
        <v>2050</v>
      </c>
      <c r="C2051" t="s">
        <v>2707</v>
      </c>
      <c r="D2051" t="s">
        <v>2708</v>
      </c>
      <c r="E2051">
        <v>20040427</v>
      </c>
      <c r="F2051">
        <v>4</v>
      </c>
      <c r="G2051" t="s">
        <v>4984</v>
      </c>
      <c r="H2051" s="2" t="s">
        <v>3067</v>
      </c>
      <c r="I2051" t="s">
        <v>222</v>
      </c>
      <c r="J2051" t="s">
        <v>6497</v>
      </c>
      <c r="L2051">
        <f>IFERROR(INDEX(所属情報!$E:$E,MATCH(男子登録情報!A2051,所属情報!$A:$A,0)),"")</f>
        <v>492237</v>
      </c>
      <c r="M2051" t="str">
        <f t="shared" ref="M2051:M2114" si="96">$C2051&amp;" "&amp;"("&amp;$F2051&amp;")"</f>
        <v>江金　翔太 (4)</v>
      </c>
      <c r="N2051" t="str">
        <f t="shared" ref="N2051:N2114" si="97">$D2051</f>
        <v>ｴｶﾞﾈ ｼｮｳﾀ</v>
      </c>
      <c r="O2051" t="str">
        <f t="shared" ref="O2051:O2114" si="98">$H2051&amp;" "&amp;$I2051&amp;" "&amp;"("&amp;MID($E2051,3,2)&amp;")"</f>
        <v>EGANE Shota (04)</v>
      </c>
      <c r="P2051">
        <f>IFERROR(INDEX(リスト!$AE:$AE,MATCH($G2051,リスト!$AD:$AD,0)),"")</f>
        <v>49</v>
      </c>
      <c r="Q2051" t="str">
        <f>IFERROR(INDEX(リスト!$AH:$AH,MATCH($J2051,リスト!$AG:$AG,0)),"")</f>
        <v>JPN</v>
      </c>
      <c r="R2051" s="118" t="str">
        <f>IF($B2051="","",TEXT(RIGHT($E2051,6)*1000+COUNTIF($E$2:$E2051,$E2051),"000000000"))</f>
        <v>040427003</v>
      </c>
    </row>
    <row r="2052" spans="1:18" customFormat="1" x14ac:dyDescent="0.45">
      <c r="A2052" t="s">
        <v>535</v>
      </c>
      <c r="B2052">
        <v>2051</v>
      </c>
      <c r="C2052" t="s">
        <v>2709</v>
      </c>
      <c r="D2052" t="s">
        <v>1742</v>
      </c>
      <c r="E2052">
        <v>20041227</v>
      </c>
      <c r="F2052">
        <v>4</v>
      </c>
      <c r="G2052" t="s">
        <v>4975</v>
      </c>
      <c r="H2052" s="2" t="s">
        <v>168</v>
      </c>
      <c r="I2052" t="s">
        <v>370</v>
      </c>
      <c r="J2052" t="s">
        <v>6497</v>
      </c>
      <c r="L2052">
        <f>IFERROR(INDEX(所属情報!$E:$E,MATCH(男子登録情報!A2052,所属情報!$A:$A,0)),"")</f>
        <v>492237</v>
      </c>
      <c r="M2052" t="str">
        <f t="shared" si="96"/>
        <v>増田　良暉 (4)</v>
      </c>
      <c r="N2052" t="str">
        <f t="shared" si="97"/>
        <v>ﾏｽﾀﾞ ﾖｼｷ</v>
      </c>
      <c r="O2052" t="str">
        <f t="shared" si="98"/>
        <v>MASUDA Yoshiki (04)</v>
      </c>
      <c r="P2052">
        <f>IFERROR(INDEX(リスト!$AE:$AE,MATCH($G2052,リスト!$AD:$AD,0)),"")</f>
        <v>28</v>
      </c>
      <c r="Q2052" t="str">
        <f>IFERROR(INDEX(リスト!$AH:$AH,MATCH($J2052,リスト!$AG:$AG,0)),"")</f>
        <v>JPN</v>
      </c>
      <c r="R2052" s="118" t="str">
        <f>IF($B2052="","",TEXT(RIGHT($E2052,6)*1000+COUNTIF($E$2:$E2052,$E2052),"000000000"))</f>
        <v>041227003</v>
      </c>
    </row>
    <row r="2053" spans="1:18" customFormat="1" x14ac:dyDescent="0.45">
      <c r="A2053" t="s">
        <v>535</v>
      </c>
      <c r="B2053">
        <v>2052</v>
      </c>
      <c r="C2053" t="s">
        <v>2710</v>
      </c>
      <c r="D2053" t="s">
        <v>2711</v>
      </c>
      <c r="E2053">
        <v>20040428</v>
      </c>
      <c r="F2053">
        <v>4</v>
      </c>
      <c r="G2053" t="s">
        <v>4984</v>
      </c>
      <c r="H2053" s="2" t="s">
        <v>3068</v>
      </c>
      <c r="I2053" t="s">
        <v>1318</v>
      </c>
      <c r="J2053" t="s">
        <v>6497</v>
      </c>
      <c r="L2053">
        <f>IFERROR(INDEX(所属情報!$E:$E,MATCH(男子登録情報!A2053,所属情報!$A:$A,0)),"")</f>
        <v>492237</v>
      </c>
      <c r="M2053" t="str">
        <f t="shared" si="96"/>
        <v>玉井　成樹 (4)</v>
      </c>
      <c r="N2053" t="str">
        <f t="shared" si="97"/>
        <v>ﾀﾏｲ ﾅﾙｷ</v>
      </c>
      <c r="O2053" t="str">
        <f t="shared" si="98"/>
        <v>TAMAI Naruki (04)</v>
      </c>
      <c r="P2053">
        <f>IFERROR(INDEX(リスト!$AE:$AE,MATCH($G2053,リスト!$AD:$AD,0)),"")</f>
        <v>49</v>
      </c>
      <c r="Q2053" t="str">
        <f>IFERROR(INDEX(リスト!$AH:$AH,MATCH($J2053,リスト!$AG:$AG,0)),"")</f>
        <v>JPN</v>
      </c>
      <c r="R2053" s="118" t="str">
        <f>IF($B2053="","",TEXT(RIGHT($E2053,6)*1000+COUNTIF($E$2:$E2053,$E2053),"000000000"))</f>
        <v>040428002</v>
      </c>
    </row>
    <row r="2054" spans="1:18" customFormat="1" x14ac:dyDescent="0.45">
      <c r="A2054" t="s">
        <v>535</v>
      </c>
      <c r="B2054">
        <v>2053</v>
      </c>
      <c r="C2054" t="s">
        <v>2712</v>
      </c>
      <c r="D2054" t="s">
        <v>2713</v>
      </c>
      <c r="E2054">
        <v>20041123</v>
      </c>
      <c r="F2054">
        <v>4</v>
      </c>
      <c r="G2054" t="s">
        <v>4975</v>
      </c>
      <c r="H2054" s="2" t="s">
        <v>3069</v>
      </c>
      <c r="I2054" t="s">
        <v>3070</v>
      </c>
      <c r="J2054" t="s">
        <v>6497</v>
      </c>
      <c r="L2054">
        <f>IFERROR(INDEX(所属情報!$E:$E,MATCH(男子登録情報!A2054,所属情報!$A:$A,0)),"")</f>
        <v>492237</v>
      </c>
      <c r="M2054" t="str">
        <f t="shared" si="96"/>
        <v>矢田　一徳 (4)</v>
      </c>
      <c r="N2054" t="str">
        <f t="shared" si="97"/>
        <v>ﾔﾀ ｲｯﾄｸ</v>
      </c>
      <c r="O2054" t="str">
        <f t="shared" si="98"/>
        <v>YATA Ittoku (04)</v>
      </c>
      <c r="P2054">
        <f>IFERROR(INDEX(リスト!$AE:$AE,MATCH($G2054,リスト!$AD:$AD,0)),"")</f>
        <v>28</v>
      </c>
      <c r="Q2054" t="str">
        <f>IFERROR(INDEX(リスト!$AH:$AH,MATCH($J2054,リスト!$AG:$AG,0)),"")</f>
        <v>JPN</v>
      </c>
      <c r="R2054" s="118" t="str">
        <f>IF($B2054="","",TEXT(RIGHT($E2054,6)*1000+COUNTIF($E$2:$E2054,$E2054),"000000000"))</f>
        <v>041123001</v>
      </c>
    </row>
    <row r="2055" spans="1:18" customFormat="1" x14ac:dyDescent="0.45">
      <c r="A2055" t="s">
        <v>535</v>
      </c>
      <c r="B2055">
        <v>2054</v>
      </c>
      <c r="C2055" t="s">
        <v>2714</v>
      </c>
      <c r="D2055" t="s">
        <v>2715</v>
      </c>
      <c r="E2055">
        <v>20050326</v>
      </c>
      <c r="F2055">
        <v>4</v>
      </c>
      <c r="G2055" t="s">
        <v>4984</v>
      </c>
      <c r="H2055" s="2" t="s">
        <v>794</v>
      </c>
      <c r="I2055" t="s">
        <v>110</v>
      </c>
      <c r="J2055" t="s">
        <v>6497</v>
      </c>
      <c r="L2055">
        <f>IFERROR(INDEX(所属情報!$E:$E,MATCH(男子登録情報!A2055,所属情報!$A:$A,0)),"")</f>
        <v>492237</v>
      </c>
      <c r="M2055" t="str">
        <f t="shared" si="96"/>
        <v>横手　一輝 (4)</v>
      </c>
      <c r="N2055" t="str">
        <f t="shared" si="97"/>
        <v>ﾖｺﾃ ｶｽﾞｷ</v>
      </c>
      <c r="O2055" t="str">
        <f t="shared" si="98"/>
        <v>YOKOTE Kazuki (05)</v>
      </c>
      <c r="P2055">
        <f>IFERROR(INDEX(リスト!$AE:$AE,MATCH($G2055,リスト!$AD:$AD,0)),"")</f>
        <v>49</v>
      </c>
      <c r="Q2055" t="str">
        <f>IFERROR(INDEX(リスト!$AH:$AH,MATCH($J2055,リスト!$AG:$AG,0)),"")</f>
        <v>JPN</v>
      </c>
      <c r="R2055" s="118" t="str">
        <f>IF($B2055="","",TEXT(RIGHT($E2055,6)*1000+COUNTIF($E$2:$E2055,$E2055),"000000000"))</f>
        <v>050326001</v>
      </c>
    </row>
    <row r="2056" spans="1:18" customFormat="1" x14ac:dyDescent="0.45">
      <c r="A2056" t="s">
        <v>535</v>
      </c>
      <c r="B2056">
        <v>2055</v>
      </c>
      <c r="C2056" t="s">
        <v>4376</v>
      </c>
      <c r="D2056" t="s">
        <v>4377</v>
      </c>
      <c r="E2056">
        <v>20050728</v>
      </c>
      <c r="F2056">
        <v>3</v>
      </c>
      <c r="G2056" t="s">
        <v>4975</v>
      </c>
      <c r="H2056" s="2" t="s">
        <v>4900</v>
      </c>
      <c r="I2056" t="s">
        <v>4901</v>
      </c>
      <c r="J2056" t="s">
        <v>6497</v>
      </c>
      <c r="L2056">
        <f>IFERROR(INDEX(所属情報!$E:$E,MATCH(男子登録情報!A2056,所属情報!$A:$A,0)),"")</f>
        <v>492237</v>
      </c>
      <c r="M2056" t="str">
        <f t="shared" si="96"/>
        <v>本山　凱生 (3)</v>
      </c>
      <c r="N2056" t="str">
        <f t="shared" si="97"/>
        <v>ﾓﾄﾔﾏ ｶｲｾｲ</v>
      </c>
      <c r="O2056" t="str">
        <f t="shared" si="98"/>
        <v>MOTOYAMA Kaisei (05)</v>
      </c>
      <c r="P2056">
        <f>IFERROR(INDEX(リスト!$AE:$AE,MATCH($G2056,リスト!$AD:$AD,0)),"")</f>
        <v>28</v>
      </c>
      <c r="Q2056" t="str">
        <f>IFERROR(INDEX(リスト!$AH:$AH,MATCH($J2056,リスト!$AG:$AG,0)),"")</f>
        <v>JPN</v>
      </c>
      <c r="R2056" s="118" t="str">
        <f>IF($B2056="","",TEXT(RIGHT($E2056,6)*1000+COUNTIF($E$2:$E2056,$E2056),"000000000"))</f>
        <v>050728002</v>
      </c>
    </row>
    <row r="2057" spans="1:18" customFormat="1" x14ac:dyDescent="0.45">
      <c r="A2057" t="s">
        <v>535</v>
      </c>
      <c r="B2057">
        <v>2056</v>
      </c>
      <c r="C2057" t="s">
        <v>4378</v>
      </c>
      <c r="D2057" t="s">
        <v>4379</v>
      </c>
      <c r="E2057">
        <v>20050801</v>
      </c>
      <c r="F2057">
        <v>3</v>
      </c>
      <c r="G2057" t="s">
        <v>4975</v>
      </c>
      <c r="H2057" s="2" t="s">
        <v>4902</v>
      </c>
      <c r="I2057" t="s">
        <v>225</v>
      </c>
      <c r="J2057" t="s">
        <v>6497</v>
      </c>
      <c r="L2057">
        <f>IFERROR(INDEX(所属情報!$E:$E,MATCH(男子登録情報!A2057,所属情報!$A:$A,0)),"")</f>
        <v>492237</v>
      </c>
      <c r="M2057" t="str">
        <f t="shared" si="96"/>
        <v>島瀬　裕次 (3)</v>
      </c>
      <c r="N2057" t="str">
        <f t="shared" si="97"/>
        <v>ｼﾏｾ ﾕｳｼﾞ</v>
      </c>
      <c r="O2057" t="str">
        <f t="shared" si="98"/>
        <v>SHIMASE Yuji (05)</v>
      </c>
      <c r="P2057">
        <f>IFERROR(INDEX(リスト!$AE:$AE,MATCH($G2057,リスト!$AD:$AD,0)),"")</f>
        <v>28</v>
      </c>
      <c r="Q2057" t="str">
        <f>IFERROR(INDEX(リスト!$AH:$AH,MATCH($J2057,リスト!$AG:$AG,0)),"")</f>
        <v>JPN</v>
      </c>
      <c r="R2057" s="118" t="str">
        <f>IF($B2057="","",TEXT(RIGHT($E2057,6)*1000+COUNTIF($E$2:$E2057,$E2057),"000000000"))</f>
        <v>050801002</v>
      </c>
    </row>
    <row r="2058" spans="1:18" customFormat="1" x14ac:dyDescent="0.45">
      <c r="A2058" t="s">
        <v>535</v>
      </c>
      <c r="B2058">
        <v>2057</v>
      </c>
      <c r="C2058" t="s">
        <v>4380</v>
      </c>
      <c r="D2058" t="s">
        <v>4381</v>
      </c>
      <c r="E2058">
        <v>20050425</v>
      </c>
      <c r="F2058">
        <v>3</v>
      </c>
      <c r="G2058" t="s">
        <v>4984</v>
      </c>
      <c r="H2058" s="2" t="s">
        <v>4632</v>
      </c>
      <c r="I2058" t="s">
        <v>254</v>
      </c>
      <c r="J2058" t="s">
        <v>6497</v>
      </c>
      <c r="L2058">
        <f>IFERROR(INDEX(所属情報!$E:$E,MATCH(男子登録情報!A2058,所属情報!$A:$A,0)),"")</f>
        <v>492237</v>
      </c>
      <c r="M2058" t="str">
        <f t="shared" si="96"/>
        <v>福島　晴 (3)</v>
      </c>
      <c r="N2058" t="str">
        <f t="shared" si="97"/>
        <v>ﾌｸｼﾏ ﾊﾙ</v>
      </c>
      <c r="O2058" t="str">
        <f t="shared" si="98"/>
        <v>FUKUSHIMA Haru (05)</v>
      </c>
      <c r="P2058">
        <f>IFERROR(INDEX(リスト!$AE:$AE,MATCH($G2058,リスト!$AD:$AD,0)),"")</f>
        <v>49</v>
      </c>
      <c r="Q2058" t="str">
        <f>IFERROR(INDEX(リスト!$AH:$AH,MATCH($J2058,リスト!$AG:$AG,0)),"")</f>
        <v>JPN</v>
      </c>
      <c r="R2058" s="118" t="str">
        <f>IF($B2058="","",TEXT(RIGHT($E2058,6)*1000+COUNTIF($E$2:$E2058,$E2058),"000000000"))</f>
        <v>050425003</v>
      </c>
    </row>
    <row r="2059" spans="1:18" customFormat="1" x14ac:dyDescent="0.45">
      <c r="A2059" t="s">
        <v>535</v>
      </c>
      <c r="B2059">
        <v>2058</v>
      </c>
      <c r="C2059" t="s">
        <v>4382</v>
      </c>
      <c r="D2059" t="s">
        <v>4383</v>
      </c>
      <c r="E2059">
        <v>20050228</v>
      </c>
      <c r="F2059">
        <v>3</v>
      </c>
      <c r="G2059" t="s">
        <v>4975</v>
      </c>
      <c r="H2059" s="2" t="s">
        <v>650</v>
      </c>
      <c r="I2059" t="s">
        <v>335</v>
      </c>
      <c r="J2059" t="s">
        <v>6497</v>
      </c>
      <c r="L2059">
        <f>IFERROR(INDEX(所属情報!$E:$E,MATCH(男子登録情報!A2059,所属情報!$A:$A,0)),"")</f>
        <v>492237</v>
      </c>
      <c r="M2059" t="str">
        <f t="shared" si="96"/>
        <v>下村　響生 (3)</v>
      </c>
      <c r="N2059" t="str">
        <f t="shared" si="97"/>
        <v>ｼﾓﾑﾗ ﾋﾋﾞｷ</v>
      </c>
      <c r="O2059" t="str">
        <f t="shared" si="98"/>
        <v>SHIMOMURA Hibiki (05)</v>
      </c>
      <c r="P2059">
        <f>IFERROR(INDEX(リスト!$AE:$AE,MATCH($G2059,リスト!$AD:$AD,0)),"")</f>
        <v>28</v>
      </c>
      <c r="Q2059" t="str">
        <f>IFERROR(INDEX(リスト!$AH:$AH,MATCH($J2059,リスト!$AG:$AG,0)),"")</f>
        <v>JPN</v>
      </c>
      <c r="R2059" s="118" t="str">
        <f>IF($B2059="","",TEXT(RIGHT($E2059,6)*1000+COUNTIF($E$2:$E2059,$E2059),"000000000"))</f>
        <v>050228001</v>
      </c>
    </row>
    <row r="2060" spans="1:18" customFormat="1" x14ac:dyDescent="0.45">
      <c r="A2060" t="s">
        <v>535</v>
      </c>
      <c r="B2060">
        <v>2059</v>
      </c>
      <c r="C2060" t="s">
        <v>4384</v>
      </c>
      <c r="D2060" t="s">
        <v>4385</v>
      </c>
      <c r="E2060">
        <v>20040907</v>
      </c>
      <c r="F2060">
        <v>4</v>
      </c>
      <c r="G2060" t="s">
        <v>4984</v>
      </c>
      <c r="H2060" s="2" t="s">
        <v>4903</v>
      </c>
      <c r="I2060" t="s">
        <v>514</v>
      </c>
      <c r="J2060" t="s">
        <v>6497</v>
      </c>
      <c r="L2060">
        <f>IFERROR(INDEX(所属情報!$E:$E,MATCH(男子登録情報!A2060,所属情報!$A:$A,0)),"")</f>
        <v>492237</v>
      </c>
      <c r="M2060" t="str">
        <f t="shared" si="96"/>
        <v>稲岡　憲侑 (4)</v>
      </c>
      <c r="N2060" t="str">
        <f t="shared" si="97"/>
        <v>ｲﾅｵｶ ﾉﾘﾕｷ</v>
      </c>
      <c r="O2060" t="str">
        <f t="shared" si="98"/>
        <v>INAOKA Noriyuki (04)</v>
      </c>
      <c r="P2060">
        <f>IFERROR(INDEX(リスト!$AE:$AE,MATCH($G2060,リスト!$AD:$AD,0)),"")</f>
        <v>49</v>
      </c>
      <c r="Q2060" t="str">
        <f>IFERROR(INDEX(リスト!$AH:$AH,MATCH($J2060,リスト!$AG:$AG,0)),"")</f>
        <v>JPN</v>
      </c>
      <c r="R2060" s="118" t="str">
        <f>IF($B2060="","",TEXT(RIGHT($E2060,6)*1000+COUNTIF($E$2:$E2060,$E2060),"000000000"))</f>
        <v>040907006</v>
      </c>
    </row>
    <row r="2061" spans="1:18" customFormat="1" x14ac:dyDescent="0.45">
      <c r="A2061" t="s">
        <v>535</v>
      </c>
      <c r="B2061">
        <v>2060</v>
      </c>
      <c r="C2061" t="s">
        <v>4386</v>
      </c>
      <c r="D2061" t="s">
        <v>4387</v>
      </c>
      <c r="E2061">
        <v>20041029</v>
      </c>
      <c r="F2061">
        <v>4</v>
      </c>
      <c r="G2061" t="s">
        <v>4984</v>
      </c>
      <c r="H2061" s="2" t="s">
        <v>585</v>
      </c>
      <c r="I2061" t="s">
        <v>807</v>
      </c>
      <c r="J2061" t="s">
        <v>6497</v>
      </c>
      <c r="L2061">
        <f>IFERROR(INDEX(所属情報!$E:$E,MATCH(男子登録情報!A2061,所属情報!$A:$A,0)),"")</f>
        <v>492237</v>
      </c>
      <c r="M2061" t="str">
        <f t="shared" si="96"/>
        <v>辻　飛向 (4)</v>
      </c>
      <c r="N2061" t="str">
        <f t="shared" si="97"/>
        <v>ﾂｼﾞ ﾋﾅﾀ</v>
      </c>
      <c r="O2061" t="str">
        <f t="shared" si="98"/>
        <v>TSUJI Hinata (04)</v>
      </c>
      <c r="P2061">
        <f>IFERROR(INDEX(リスト!$AE:$AE,MATCH($G2061,リスト!$AD:$AD,0)),"")</f>
        <v>49</v>
      </c>
      <c r="Q2061" t="str">
        <f>IFERROR(INDEX(リスト!$AH:$AH,MATCH($J2061,リスト!$AG:$AG,0)),"")</f>
        <v>JPN</v>
      </c>
      <c r="R2061" s="118" t="str">
        <f>IF($B2061="","",TEXT(RIGHT($E2061,6)*1000+COUNTIF($E$2:$E2061,$E2061),"000000000"))</f>
        <v>041029002</v>
      </c>
    </row>
    <row r="2062" spans="1:18" customFormat="1" x14ac:dyDescent="0.45">
      <c r="A2062" t="s">
        <v>535</v>
      </c>
      <c r="B2062">
        <v>2061</v>
      </c>
      <c r="C2062" t="s">
        <v>4388</v>
      </c>
      <c r="D2062" t="s">
        <v>4389</v>
      </c>
      <c r="E2062">
        <v>20050617</v>
      </c>
      <c r="F2062">
        <v>3</v>
      </c>
      <c r="G2062" t="s">
        <v>4984</v>
      </c>
      <c r="H2062" s="2" t="s">
        <v>1793</v>
      </c>
      <c r="I2062" t="s">
        <v>351</v>
      </c>
      <c r="J2062" t="s">
        <v>6497</v>
      </c>
      <c r="L2062">
        <f>IFERROR(INDEX(所属情報!$E:$E,MATCH(男子登録情報!A2062,所属情報!$A:$A,0)),"")</f>
        <v>492237</v>
      </c>
      <c r="M2062" t="str">
        <f t="shared" si="96"/>
        <v>瀬川　柊也 (3)</v>
      </c>
      <c r="N2062" t="str">
        <f t="shared" si="97"/>
        <v>ｾｶﾞﾜ ｼｭｳﾔ</v>
      </c>
      <c r="O2062" t="str">
        <f t="shared" si="98"/>
        <v>SEGAWA Shuya (05)</v>
      </c>
      <c r="P2062">
        <f>IFERROR(INDEX(リスト!$AE:$AE,MATCH($G2062,リスト!$AD:$AD,0)),"")</f>
        <v>49</v>
      </c>
      <c r="Q2062" t="str">
        <f>IFERROR(INDEX(リスト!$AH:$AH,MATCH($J2062,リスト!$AG:$AG,0)),"")</f>
        <v>JPN</v>
      </c>
      <c r="R2062" s="118" t="str">
        <f>IF($B2062="","",TEXT(RIGHT($E2062,6)*1000+COUNTIF($E$2:$E2062,$E2062),"000000000"))</f>
        <v>050617002</v>
      </c>
    </row>
    <row r="2063" spans="1:18" customFormat="1" x14ac:dyDescent="0.45">
      <c r="A2063" t="s">
        <v>535</v>
      </c>
      <c r="B2063">
        <v>2062</v>
      </c>
      <c r="C2063" t="s">
        <v>4390</v>
      </c>
      <c r="D2063" t="s">
        <v>4391</v>
      </c>
      <c r="E2063">
        <v>20050804</v>
      </c>
      <c r="F2063">
        <v>3</v>
      </c>
      <c r="G2063" t="s">
        <v>4984</v>
      </c>
      <c r="H2063" s="2" t="s">
        <v>111</v>
      </c>
      <c r="I2063" t="s">
        <v>527</v>
      </c>
      <c r="J2063" t="s">
        <v>6497</v>
      </c>
      <c r="L2063">
        <f>IFERROR(INDEX(所属情報!$E:$E,MATCH(男子登録情報!A2063,所属情報!$A:$A,0)),"")</f>
        <v>492237</v>
      </c>
      <c r="M2063" t="str">
        <f t="shared" si="96"/>
        <v>岡本　風太 (3)</v>
      </c>
      <c r="N2063" t="str">
        <f t="shared" si="97"/>
        <v>ｵｶﾓﾄ ﾌｳﾀ</v>
      </c>
      <c r="O2063" t="str">
        <f t="shared" si="98"/>
        <v>OKAMOTO Futa (05)</v>
      </c>
      <c r="P2063">
        <f>IFERROR(INDEX(リスト!$AE:$AE,MATCH($G2063,リスト!$AD:$AD,0)),"")</f>
        <v>49</v>
      </c>
      <c r="Q2063" t="str">
        <f>IFERROR(INDEX(リスト!$AH:$AH,MATCH($J2063,リスト!$AG:$AG,0)),"")</f>
        <v>JPN</v>
      </c>
      <c r="R2063" s="118" t="str">
        <f>IF($B2063="","",TEXT(RIGHT($E2063,6)*1000+COUNTIF($E$2:$E2063,$E2063),"000000000"))</f>
        <v>050804003</v>
      </c>
    </row>
    <row r="2064" spans="1:18" customFormat="1" x14ac:dyDescent="0.45">
      <c r="A2064" t="s">
        <v>535</v>
      </c>
      <c r="B2064">
        <v>2063</v>
      </c>
      <c r="C2064" t="s">
        <v>4392</v>
      </c>
      <c r="D2064" t="s">
        <v>4393</v>
      </c>
      <c r="E2064">
        <v>20040328</v>
      </c>
      <c r="F2064">
        <v>4</v>
      </c>
      <c r="G2064" t="s">
        <v>4975</v>
      </c>
      <c r="H2064" s="2" t="s">
        <v>4904</v>
      </c>
      <c r="I2064" t="s">
        <v>69</v>
      </c>
      <c r="J2064" t="s">
        <v>6497</v>
      </c>
      <c r="L2064">
        <f>IFERROR(INDEX(所属情報!$E:$E,MATCH(男子登録情報!A2064,所属情報!$A:$A,0)),"")</f>
        <v>492237</v>
      </c>
      <c r="M2064" t="str">
        <f t="shared" si="96"/>
        <v>松上　隼和 (4)</v>
      </c>
      <c r="N2064" t="str">
        <f t="shared" si="97"/>
        <v>ﾏﾂｶﾞﾐ ﾊﾔﾄ</v>
      </c>
      <c r="O2064" t="str">
        <f t="shared" si="98"/>
        <v>MATSUGAMI Hayato (04)</v>
      </c>
      <c r="P2064">
        <f>IFERROR(INDEX(リスト!$AE:$AE,MATCH($G2064,リスト!$AD:$AD,0)),"")</f>
        <v>28</v>
      </c>
      <c r="Q2064" t="str">
        <f>IFERROR(INDEX(リスト!$AH:$AH,MATCH($J2064,リスト!$AG:$AG,0)),"")</f>
        <v>JPN</v>
      </c>
      <c r="R2064" s="118" t="str">
        <f>IF($B2064="","",TEXT(RIGHT($E2064,6)*1000+COUNTIF($E$2:$E2064,$E2064),"000000000"))</f>
        <v>040328001</v>
      </c>
    </row>
    <row r="2065" spans="1:18" customFormat="1" x14ac:dyDescent="0.45">
      <c r="A2065" t="s">
        <v>535</v>
      </c>
      <c r="B2065">
        <v>2064</v>
      </c>
      <c r="C2065" t="s">
        <v>6341</v>
      </c>
      <c r="D2065" t="s">
        <v>6342</v>
      </c>
      <c r="E2065">
        <v>20050411</v>
      </c>
      <c r="F2065">
        <v>3</v>
      </c>
      <c r="G2065" t="s">
        <v>4999</v>
      </c>
      <c r="H2065" s="2" t="s">
        <v>1329</v>
      </c>
      <c r="I2065" t="s">
        <v>409</v>
      </c>
      <c r="J2065" t="s">
        <v>6497</v>
      </c>
      <c r="L2065">
        <f>IFERROR(INDEX(所属情報!$E:$E,MATCH(男子登録情報!A2065,所属情報!$A:$A,0)),"")</f>
        <v>492237</v>
      </c>
      <c r="M2065" t="str">
        <f t="shared" si="96"/>
        <v>秋山　雅貴 (3)</v>
      </c>
      <c r="N2065" t="str">
        <f t="shared" si="97"/>
        <v>ｱｷﾔﾏ ﾏｻﾀｶ</v>
      </c>
      <c r="O2065" t="str">
        <f t="shared" si="98"/>
        <v>AKIYAMA Masataka (05)</v>
      </c>
      <c r="P2065">
        <f>IFERROR(INDEX(リスト!$AE:$AE,MATCH($G2065,リスト!$AD:$AD,0)),"")</f>
        <v>36</v>
      </c>
      <c r="Q2065" t="str">
        <f>IFERROR(INDEX(リスト!$AH:$AH,MATCH($J2065,リスト!$AG:$AG,0)),"")</f>
        <v>JPN</v>
      </c>
      <c r="R2065" s="118" t="str">
        <f>IF($B2065="","",TEXT(RIGHT($E2065,6)*1000+COUNTIF($E$2:$E2065,$E2065),"000000000"))</f>
        <v>050411004</v>
      </c>
    </row>
    <row r="2066" spans="1:18" customFormat="1" x14ac:dyDescent="0.45">
      <c r="A2066" t="s">
        <v>535</v>
      </c>
      <c r="B2066">
        <v>2065</v>
      </c>
      <c r="C2066" t="s">
        <v>6343</v>
      </c>
      <c r="D2066" t="s">
        <v>6344</v>
      </c>
      <c r="E2066">
        <v>20060722</v>
      </c>
      <c r="F2066">
        <v>2</v>
      </c>
      <c r="G2066" t="s">
        <v>4975</v>
      </c>
      <c r="H2066" s="2" t="s">
        <v>7297</v>
      </c>
      <c r="I2066" t="s">
        <v>7298</v>
      </c>
      <c r="J2066" t="s">
        <v>6497</v>
      </c>
      <c r="L2066">
        <f>IFERROR(INDEX(所属情報!$E:$E,MATCH(男子登録情報!A2066,所属情報!$A:$A,0)),"")</f>
        <v>492237</v>
      </c>
      <c r="M2066" t="str">
        <f t="shared" si="96"/>
        <v>市丸　弥興 (2)</v>
      </c>
      <c r="N2066" t="str">
        <f t="shared" si="97"/>
        <v>ｲﾁﾏﾙ ﾔｵｷ</v>
      </c>
      <c r="O2066" t="str">
        <f t="shared" si="98"/>
        <v>ICHIMARU Yaoki (06)</v>
      </c>
      <c r="P2066">
        <f>IFERROR(INDEX(リスト!$AE:$AE,MATCH($G2066,リスト!$AD:$AD,0)),"")</f>
        <v>28</v>
      </c>
      <c r="Q2066" t="str">
        <f>IFERROR(INDEX(リスト!$AH:$AH,MATCH($J2066,リスト!$AG:$AG,0)),"")</f>
        <v>JPN</v>
      </c>
      <c r="R2066" s="118" t="str">
        <f>IF($B2066="","",TEXT(RIGHT($E2066,6)*1000+COUNTIF($E$2:$E2066,$E2066),"000000000"))</f>
        <v>060722002</v>
      </c>
    </row>
    <row r="2067" spans="1:18" customFormat="1" x14ac:dyDescent="0.45">
      <c r="A2067" t="s">
        <v>535</v>
      </c>
      <c r="B2067">
        <v>2066</v>
      </c>
      <c r="C2067" t="s">
        <v>6345</v>
      </c>
      <c r="D2067" t="s">
        <v>6346</v>
      </c>
      <c r="E2067">
        <v>20060717</v>
      </c>
      <c r="F2067">
        <v>2</v>
      </c>
      <c r="G2067" t="s">
        <v>4975</v>
      </c>
      <c r="H2067" s="2" t="s">
        <v>7299</v>
      </c>
      <c r="I2067" t="s">
        <v>104</v>
      </c>
      <c r="J2067" t="s">
        <v>6497</v>
      </c>
      <c r="L2067">
        <f>IFERROR(INDEX(所属情報!$E:$E,MATCH(男子登録情報!A2067,所属情報!$A:$A,0)),"")</f>
        <v>492237</v>
      </c>
      <c r="M2067" t="str">
        <f t="shared" si="96"/>
        <v>神谷　健悟 (2)</v>
      </c>
      <c r="N2067" t="str">
        <f t="shared" si="97"/>
        <v>ｶﾐﾔ ｹﾝｺﾞ</v>
      </c>
      <c r="O2067" t="str">
        <f t="shared" si="98"/>
        <v>KAMIYA Kengo (06)</v>
      </c>
      <c r="P2067">
        <f>IFERROR(INDEX(リスト!$AE:$AE,MATCH($G2067,リスト!$AD:$AD,0)),"")</f>
        <v>28</v>
      </c>
      <c r="Q2067" t="str">
        <f>IFERROR(INDEX(リスト!$AH:$AH,MATCH($J2067,リスト!$AG:$AG,0)),"")</f>
        <v>JPN</v>
      </c>
      <c r="R2067" s="118" t="str">
        <f>IF($B2067="","",TEXT(RIGHT($E2067,6)*1000+COUNTIF($E$2:$E2067,$E2067),"000000000"))</f>
        <v>060717004</v>
      </c>
    </row>
    <row r="2068" spans="1:18" customFormat="1" x14ac:dyDescent="0.45">
      <c r="A2068" t="s">
        <v>535</v>
      </c>
      <c r="B2068">
        <v>2067</v>
      </c>
      <c r="C2068" t="s">
        <v>6347</v>
      </c>
      <c r="D2068" t="s">
        <v>6348</v>
      </c>
      <c r="E2068">
        <v>20061023</v>
      </c>
      <c r="F2068">
        <v>2</v>
      </c>
      <c r="G2068" t="s">
        <v>4975</v>
      </c>
      <c r="H2068" s="2" t="s">
        <v>1323</v>
      </c>
      <c r="I2068" t="s">
        <v>7300</v>
      </c>
      <c r="J2068" t="s">
        <v>6497</v>
      </c>
      <c r="L2068">
        <f>IFERROR(INDEX(所属情報!$E:$E,MATCH(男子登録情報!A2068,所属情報!$A:$A,0)),"")</f>
        <v>492237</v>
      </c>
      <c r="M2068" t="str">
        <f t="shared" si="96"/>
        <v>籔内　福康 (2)</v>
      </c>
      <c r="N2068" t="str">
        <f t="shared" si="97"/>
        <v>ﾔﾌﾞｳﾁ ﾌｸﾔｽ</v>
      </c>
      <c r="O2068" t="str">
        <f t="shared" si="98"/>
        <v>YABUUCHI Fukuyasu (06)</v>
      </c>
      <c r="P2068">
        <f>IFERROR(INDEX(リスト!$AE:$AE,MATCH($G2068,リスト!$AD:$AD,0)),"")</f>
        <v>28</v>
      </c>
      <c r="Q2068" t="str">
        <f>IFERROR(INDEX(リスト!$AH:$AH,MATCH($J2068,リスト!$AG:$AG,0)),"")</f>
        <v>JPN</v>
      </c>
      <c r="R2068" s="118" t="str">
        <f>IF($B2068="","",TEXT(RIGHT($E2068,6)*1000+COUNTIF($E$2:$E2068,$E2068),"000000000"))</f>
        <v>061023003</v>
      </c>
    </row>
    <row r="2069" spans="1:18" customFormat="1" x14ac:dyDescent="0.45">
      <c r="A2069" t="s">
        <v>535</v>
      </c>
      <c r="B2069">
        <v>2068</v>
      </c>
      <c r="C2069" t="s">
        <v>6349</v>
      </c>
      <c r="D2069" t="s">
        <v>6350</v>
      </c>
      <c r="E2069">
        <v>20060703</v>
      </c>
      <c r="F2069">
        <v>2</v>
      </c>
      <c r="G2069" t="s">
        <v>4984</v>
      </c>
      <c r="H2069" s="2" t="s">
        <v>2925</v>
      </c>
      <c r="I2069" t="s">
        <v>544</v>
      </c>
      <c r="J2069" t="s">
        <v>6497</v>
      </c>
      <c r="L2069">
        <f>IFERROR(INDEX(所属情報!$E:$E,MATCH(男子登録情報!A2069,所属情報!$A:$A,0)),"")</f>
        <v>492237</v>
      </c>
      <c r="M2069" t="str">
        <f t="shared" si="96"/>
        <v>野口　誠太 (2)</v>
      </c>
      <c r="N2069" t="str">
        <f t="shared" si="97"/>
        <v>ﾉｸﾞﾁ ｾｲﾀ</v>
      </c>
      <c r="O2069" t="str">
        <f t="shared" si="98"/>
        <v>NOGUCHI Seita (06)</v>
      </c>
      <c r="P2069">
        <f>IFERROR(INDEX(リスト!$AE:$AE,MATCH($G2069,リスト!$AD:$AD,0)),"")</f>
        <v>49</v>
      </c>
      <c r="Q2069" t="str">
        <f>IFERROR(INDEX(リスト!$AH:$AH,MATCH($J2069,リスト!$AG:$AG,0)),"")</f>
        <v>JPN</v>
      </c>
      <c r="R2069" s="118" t="str">
        <f>IF($B2069="","",TEXT(RIGHT($E2069,6)*1000+COUNTIF($E$2:$E2069,$E2069),"000000000"))</f>
        <v>060703001</v>
      </c>
    </row>
    <row r="2070" spans="1:18" customFormat="1" x14ac:dyDescent="0.45">
      <c r="A2070" t="s">
        <v>535</v>
      </c>
      <c r="B2070">
        <v>2069</v>
      </c>
      <c r="C2070" t="s">
        <v>6351</v>
      </c>
      <c r="D2070" t="s">
        <v>6352</v>
      </c>
      <c r="E2070">
        <v>20060617</v>
      </c>
      <c r="F2070">
        <v>2</v>
      </c>
      <c r="G2070" t="s">
        <v>4984</v>
      </c>
      <c r="H2070" s="2" t="s">
        <v>7301</v>
      </c>
      <c r="I2070" t="s">
        <v>234</v>
      </c>
      <c r="J2070" t="s">
        <v>6497</v>
      </c>
      <c r="L2070">
        <f>IFERROR(INDEX(所属情報!$E:$E,MATCH(男子登録情報!A2070,所属情報!$A:$A,0)),"")</f>
        <v>492237</v>
      </c>
      <c r="M2070" t="str">
        <f t="shared" si="96"/>
        <v>神山　凌馬 (2)</v>
      </c>
      <c r="N2070" t="str">
        <f t="shared" si="97"/>
        <v>ｶﾐﾔﾏ ﾘｮｳﾏ</v>
      </c>
      <c r="O2070" t="str">
        <f t="shared" si="98"/>
        <v>KAMIYAMA Ryoma (06)</v>
      </c>
      <c r="P2070">
        <f>IFERROR(INDEX(リスト!$AE:$AE,MATCH($G2070,リスト!$AD:$AD,0)),"")</f>
        <v>49</v>
      </c>
      <c r="Q2070" t="str">
        <f>IFERROR(INDEX(リスト!$AH:$AH,MATCH($J2070,リスト!$AG:$AG,0)),"")</f>
        <v>JPN</v>
      </c>
      <c r="R2070" s="118" t="str">
        <f>IF($B2070="","",TEXT(RIGHT($E2070,6)*1000+COUNTIF($E$2:$E2070,$E2070),"000000000"))</f>
        <v>060617002</v>
      </c>
    </row>
    <row r="2071" spans="1:18" customFormat="1" x14ac:dyDescent="0.45">
      <c r="A2071" t="s">
        <v>535</v>
      </c>
      <c r="B2071">
        <v>2070</v>
      </c>
      <c r="C2071" t="s">
        <v>6353</v>
      </c>
      <c r="D2071" t="s">
        <v>6354</v>
      </c>
      <c r="E2071">
        <v>20060510</v>
      </c>
      <c r="F2071">
        <v>2</v>
      </c>
      <c r="G2071" t="s">
        <v>4984</v>
      </c>
      <c r="H2071" s="2" t="s">
        <v>81</v>
      </c>
      <c r="I2071" t="s">
        <v>3061</v>
      </c>
      <c r="J2071" t="s">
        <v>6497</v>
      </c>
      <c r="L2071">
        <f>IFERROR(INDEX(所属情報!$E:$E,MATCH(男子登録情報!A2071,所属情報!$A:$A,0)),"")</f>
        <v>492237</v>
      </c>
      <c r="M2071" t="str">
        <f t="shared" si="96"/>
        <v>小林　葵 (2)</v>
      </c>
      <c r="N2071" t="str">
        <f t="shared" si="97"/>
        <v>ｺﾊﾞﾔｼ ｱｵｲ</v>
      </c>
      <c r="O2071" t="str">
        <f t="shared" si="98"/>
        <v>KOBAYASHI Aoi (06)</v>
      </c>
      <c r="P2071">
        <f>IFERROR(INDEX(リスト!$AE:$AE,MATCH($G2071,リスト!$AD:$AD,0)),"")</f>
        <v>49</v>
      </c>
      <c r="Q2071" t="str">
        <f>IFERROR(INDEX(リスト!$AH:$AH,MATCH($J2071,リスト!$AG:$AG,0)),"")</f>
        <v>JPN</v>
      </c>
      <c r="R2071" s="118" t="str">
        <f>IF($B2071="","",TEXT(RIGHT($E2071,6)*1000+COUNTIF($E$2:$E2071,$E2071),"000000000"))</f>
        <v>060510004</v>
      </c>
    </row>
    <row r="2072" spans="1:18" customFormat="1" x14ac:dyDescent="0.45">
      <c r="A2072" t="s">
        <v>535</v>
      </c>
      <c r="B2072">
        <v>2071</v>
      </c>
      <c r="C2072" t="s">
        <v>6355</v>
      </c>
      <c r="D2072" t="s">
        <v>6356</v>
      </c>
      <c r="E2072">
        <v>20060810</v>
      </c>
      <c r="F2072">
        <v>2</v>
      </c>
      <c r="G2072" t="s">
        <v>4975</v>
      </c>
      <c r="H2072" s="2" t="s">
        <v>124</v>
      </c>
      <c r="I2072" t="s">
        <v>7302</v>
      </c>
      <c r="J2072" t="s">
        <v>6497</v>
      </c>
      <c r="L2072">
        <f>IFERROR(INDEX(所属情報!$E:$E,MATCH(男子登録情報!A2072,所属情報!$A:$A,0)),"")</f>
        <v>492237</v>
      </c>
      <c r="M2072" t="str">
        <f t="shared" si="96"/>
        <v>林　琉輝 (2)</v>
      </c>
      <c r="N2072" t="str">
        <f t="shared" si="97"/>
        <v>ﾊﾔｼ ﾙｷ</v>
      </c>
      <c r="O2072" t="str">
        <f t="shared" si="98"/>
        <v>HAYASHI Ruki (06)</v>
      </c>
      <c r="P2072">
        <f>IFERROR(INDEX(リスト!$AE:$AE,MATCH($G2072,リスト!$AD:$AD,0)),"")</f>
        <v>28</v>
      </c>
      <c r="Q2072" t="str">
        <f>IFERROR(INDEX(リスト!$AH:$AH,MATCH($J2072,リスト!$AG:$AG,0)),"")</f>
        <v>JPN</v>
      </c>
      <c r="R2072" s="118" t="str">
        <f>IF($B2072="","",TEXT(RIGHT($E2072,6)*1000+COUNTIF($E$2:$E2072,$E2072),"000000000"))</f>
        <v>060810001</v>
      </c>
    </row>
    <row r="2073" spans="1:18" customFormat="1" x14ac:dyDescent="0.45">
      <c r="A2073" t="s">
        <v>535</v>
      </c>
      <c r="B2073">
        <v>2072</v>
      </c>
      <c r="C2073" t="s">
        <v>6357</v>
      </c>
      <c r="D2073" t="s">
        <v>6358</v>
      </c>
      <c r="E2073">
        <v>20060629</v>
      </c>
      <c r="F2073">
        <v>2</v>
      </c>
      <c r="G2073" t="s">
        <v>4984</v>
      </c>
      <c r="H2073" s="2" t="s">
        <v>467</v>
      </c>
      <c r="I2073" t="s">
        <v>201</v>
      </c>
      <c r="J2073" t="s">
        <v>6497</v>
      </c>
      <c r="L2073">
        <f>IFERROR(INDEX(所属情報!$E:$E,MATCH(男子登録情報!A2073,所属情報!$A:$A,0)),"")</f>
        <v>492237</v>
      </c>
      <c r="M2073" t="str">
        <f t="shared" si="96"/>
        <v>南　遥翔 (2)</v>
      </c>
      <c r="N2073" t="str">
        <f t="shared" si="97"/>
        <v>ﾐﾅﾐ ﾊﾙﾄ</v>
      </c>
      <c r="O2073" t="str">
        <f t="shared" si="98"/>
        <v>MINAMI Haruto (06)</v>
      </c>
      <c r="P2073">
        <f>IFERROR(INDEX(リスト!$AE:$AE,MATCH($G2073,リスト!$AD:$AD,0)),"")</f>
        <v>49</v>
      </c>
      <c r="Q2073" t="str">
        <f>IFERROR(INDEX(リスト!$AH:$AH,MATCH($J2073,リスト!$AG:$AG,0)),"")</f>
        <v>JPN</v>
      </c>
      <c r="R2073" s="118" t="str">
        <f>IF($B2073="","",TEXT(RIGHT($E2073,6)*1000+COUNTIF($E$2:$E2073,$E2073),"000000000"))</f>
        <v>060629003</v>
      </c>
    </row>
    <row r="2074" spans="1:18" customFormat="1" x14ac:dyDescent="0.45">
      <c r="A2074" t="s">
        <v>535</v>
      </c>
      <c r="B2074">
        <v>2073</v>
      </c>
      <c r="C2074" t="s">
        <v>6359</v>
      </c>
      <c r="D2074" t="s">
        <v>6360</v>
      </c>
      <c r="E2074">
        <v>20050828</v>
      </c>
      <c r="F2074">
        <v>2</v>
      </c>
      <c r="G2074" t="s">
        <v>4975</v>
      </c>
      <c r="H2074" s="2" t="s">
        <v>4879</v>
      </c>
      <c r="I2074" t="s">
        <v>71</v>
      </c>
      <c r="J2074" t="s">
        <v>6497</v>
      </c>
      <c r="L2074">
        <f>IFERROR(INDEX(所属情報!$E:$E,MATCH(男子登録情報!A2074,所属情報!$A:$A,0)),"")</f>
        <v>492237</v>
      </c>
      <c r="M2074" t="str">
        <f t="shared" si="96"/>
        <v>小山　颯太 (2)</v>
      </c>
      <c r="N2074" t="str">
        <f t="shared" si="97"/>
        <v>ｺﾔﾏ ｿｳﾀ</v>
      </c>
      <c r="O2074" t="str">
        <f t="shared" si="98"/>
        <v>KOYAMA Sota (05)</v>
      </c>
      <c r="P2074">
        <f>IFERROR(INDEX(リスト!$AE:$AE,MATCH($G2074,リスト!$AD:$AD,0)),"")</f>
        <v>28</v>
      </c>
      <c r="Q2074" t="str">
        <f>IFERROR(INDEX(リスト!$AH:$AH,MATCH($J2074,リスト!$AG:$AG,0)),"")</f>
        <v>JPN</v>
      </c>
      <c r="R2074" s="118" t="str">
        <f>IF($B2074="","",TEXT(RIGHT($E2074,6)*1000+COUNTIF($E$2:$E2074,$E2074),"000000000"))</f>
        <v>050828001</v>
      </c>
    </row>
    <row r="2075" spans="1:18" customFormat="1" x14ac:dyDescent="0.45">
      <c r="A2075" t="s">
        <v>535</v>
      </c>
      <c r="B2075">
        <v>2074</v>
      </c>
      <c r="C2075" t="s">
        <v>6361</v>
      </c>
      <c r="D2075" t="s">
        <v>6362</v>
      </c>
      <c r="E2075">
        <v>20060601</v>
      </c>
      <c r="F2075">
        <v>2</v>
      </c>
      <c r="G2075" t="s">
        <v>4984</v>
      </c>
      <c r="H2075" s="2" t="s">
        <v>7303</v>
      </c>
      <c r="I2075" t="s">
        <v>4837</v>
      </c>
      <c r="J2075" t="s">
        <v>6497</v>
      </c>
      <c r="L2075">
        <f>IFERROR(INDEX(所属情報!$E:$E,MATCH(男子登録情報!A2075,所属情報!$A:$A,0)),"")</f>
        <v>492237</v>
      </c>
      <c r="M2075" t="str">
        <f t="shared" si="96"/>
        <v>細井　杜晄 (2)</v>
      </c>
      <c r="N2075" t="str">
        <f t="shared" si="97"/>
        <v>ﾎｿｲ ﾄｱ</v>
      </c>
      <c r="O2075" t="str">
        <f t="shared" si="98"/>
        <v>HOSOI Toa (06)</v>
      </c>
      <c r="P2075">
        <f>IFERROR(INDEX(リスト!$AE:$AE,MATCH($G2075,リスト!$AD:$AD,0)),"")</f>
        <v>49</v>
      </c>
      <c r="Q2075" t="str">
        <f>IFERROR(INDEX(リスト!$AH:$AH,MATCH($J2075,リスト!$AG:$AG,0)),"")</f>
        <v>JPN</v>
      </c>
      <c r="R2075" s="118" t="str">
        <f>IF($B2075="","",TEXT(RIGHT($E2075,6)*1000+COUNTIF($E$2:$E2075,$E2075),"000000000"))</f>
        <v>060601003</v>
      </c>
    </row>
    <row r="2076" spans="1:18" customFormat="1" x14ac:dyDescent="0.45">
      <c r="A2076" t="s">
        <v>535</v>
      </c>
      <c r="B2076">
        <v>2075</v>
      </c>
      <c r="C2076" t="s">
        <v>6363</v>
      </c>
      <c r="D2076" t="s">
        <v>6364</v>
      </c>
      <c r="E2076">
        <v>20060403</v>
      </c>
      <c r="F2076">
        <v>2</v>
      </c>
      <c r="G2076" t="s">
        <v>4975</v>
      </c>
      <c r="H2076" s="2" t="s">
        <v>81</v>
      </c>
      <c r="I2076" t="s">
        <v>136</v>
      </c>
      <c r="J2076" t="s">
        <v>6497</v>
      </c>
      <c r="L2076">
        <f>IFERROR(INDEX(所属情報!$E:$E,MATCH(男子登録情報!A2076,所属情報!$A:$A,0)),"")</f>
        <v>492237</v>
      </c>
      <c r="M2076" t="str">
        <f t="shared" si="96"/>
        <v>小林　勇惺 (2)</v>
      </c>
      <c r="N2076" t="str">
        <f t="shared" si="97"/>
        <v>ｺﾊﾞﾔｼ ﾕｳｾｲ</v>
      </c>
      <c r="O2076" t="str">
        <f t="shared" si="98"/>
        <v>KOBAYASHI Yusei (06)</v>
      </c>
      <c r="P2076">
        <f>IFERROR(INDEX(リスト!$AE:$AE,MATCH($G2076,リスト!$AD:$AD,0)),"")</f>
        <v>28</v>
      </c>
      <c r="Q2076" t="str">
        <f>IFERROR(INDEX(リスト!$AH:$AH,MATCH($J2076,リスト!$AG:$AG,0)),"")</f>
        <v>JPN</v>
      </c>
      <c r="R2076" s="118" t="str">
        <f>IF($B2076="","",TEXT(RIGHT($E2076,6)*1000+COUNTIF($E$2:$E2076,$E2076),"000000000"))</f>
        <v>060403003</v>
      </c>
    </row>
    <row r="2077" spans="1:18" customFormat="1" x14ac:dyDescent="0.45">
      <c r="A2077" t="s">
        <v>535</v>
      </c>
      <c r="B2077">
        <v>2076</v>
      </c>
      <c r="C2077" t="s">
        <v>6365</v>
      </c>
      <c r="D2077" t="s">
        <v>6366</v>
      </c>
      <c r="E2077">
        <v>20060911</v>
      </c>
      <c r="F2077">
        <v>2</v>
      </c>
      <c r="G2077" t="s">
        <v>4975</v>
      </c>
      <c r="H2077" s="2" t="s">
        <v>7304</v>
      </c>
      <c r="I2077" t="s">
        <v>356</v>
      </c>
      <c r="J2077" t="s">
        <v>6497</v>
      </c>
      <c r="L2077">
        <f>IFERROR(INDEX(所属情報!$E:$E,MATCH(男子登録情報!A2077,所属情報!$A:$A,0)),"")</f>
        <v>492237</v>
      </c>
      <c r="M2077" t="str">
        <f t="shared" si="96"/>
        <v>由良　拓磨 (2)</v>
      </c>
      <c r="N2077" t="str">
        <f t="shared" si="97"/>
        <v>ﾕﾗ ﾀｸﾏ</v>
      </c>
      <c r="O2077" t="str">
        <f t="shared" si="98"/>
        <v>YURA Takuma (06)</v>
      </c>
      <c r="P2077">
        <f>IFERROR(INDEX(リスト!$AE:$AE,MATCH($G2077,リスト!$AD:$AD,0)),"")</f>
        <v>28</v>
      </c>
      <c r="Q2077" t="str">
        <f>IFERROR(INDEX(リスト!$AH:$AH,MATCH($J2077,リスト!$AG:$AG,0)),"")</f>
        <v>JPN</v>
      </c>
      <c r="R2077" s="118" t="str">
        <f>IF($B2077="","",TEXT(RIGHT($E2077,6)*1000+COUNTIF($E$2:$E2077,$E2077),"000000000"))</f>
        <v>060911004</v>
      </c>
    </row>
    <row r="2078" spans="1:18" customFormat="1" x14ac:dyDescent="0.45">
      <c r="A2078" t="s">
        <v>535</v>
      </c>
      <c r="B2078">
        <v>2077</v>
      </c>
      <c r="C2078" t="s">
        <v>6367</v>
      </c>
      <c r="D2078" t="s">
        <v>6368</v>
      </c>
      <c r="E2078">
        <v>20070213</v>
      </c>
      <c r="F2078">
        <v>2</v>
      </c>
      <c r="G2078" t="s">
        <v>4975</v>
      </c>
      <c r="H2078" s="2" t="s">
        <v>220</v>
      </c>
      <c r="I2078" t="s">
        <v>27</v>
      </c>
      <c r="J2078" t="s">
        <v>6497</v>
      </c>
      <c r="L2078">
        <f>IFERROR(INDEX(所属情報!$E:$E,MATCH(男子登録情報!A2078,所属情報!$A:$A,0)),"")</f>
        <v>492237</v>
      </c>
      <c r="M2078" t="str">
        <f t="shared" si="96"/>
        <v>山本　倖太郎 (2)</v>
      </c>
      <c r="N2078" t="str">
        <f t="shared" si="97"/>
        <v>ﾔﾏﾓﾄ ｺｳﾀﾛｳ</v>
      </c>
      <c r="O2078" t="str">
        <f t="shared" si="98"/>
        <v>YAMAMOTO Kotaro (07)</v>
      </c>
      <c r="P2078">
        <f>IFERROR(INDEX(リスト!$AE:$AE,MATCH($G2078,リスト!$AD:$AD,0)),"")</f>
        <v>28</v>
      </c>
      <c r="Q2078" t="str">
        <f>IFERROR(INDEX(リスト!$AH:$AH,MATCH($J2078,リスト!$AG:$AG,0)),"")</f>
        <v>JPN</v>
      </c>
      <c r="R2078" s="118" t="str">
        <f>IF($B2078="","",TEXT(RIGHT($E2078,6)*1000+COUNTIF($E$2:$E2078,$E2078),"000000000"))</f>
        <v>070213001</v>
      </c>
    </row>
    <row r="2079" spans="1:18" customFormat="1" x14ac:dyDescent="0.45">
      <c r="A2079" t="s">
        <v>535</v>
      </c>
      <c r="B2079">
        <v>2078</v>
      </c>
      <c r="C2079" t="s">
        <v>6369</v>
      </c>
      <c r="D2079" t="s">
        <v>6370</v>
      </c>
      <c r="E2079">
        <v>20061011</v>
      </c>
      <c r="F2079">
        <v>2</v>
      </c>
      <c r="G2079" t="s">
        <v>4975</v>
      </c>
      <c r="H2079" s="2" t="s">
        <v>4879</v>
      </c>
      <c r="I2079" t="s">
        <v>69</v>
      </c>
      <c r="J2079" t="s">
        <v>6497</v>
      </c>
      <c r="L2079">
        <f>IFERROR(INDEX(所属情報!$E:$E,MATCH(男子登録情報!A2079,所属情報!$A:$A,0)),"")</f>
        <v>492237</v>
      </c>
      <c r="M2079" t="str">
        <f t="shared" si="96"/>
        <v>香山　隼人 (2)</v>
      </c>
      <c r="N2079" t="str">
        <f t="shared" si="97"/>
        <v>ｺｳﾔﾏ ﾊﾔﾄ</v>
      </c>
      <c r="O2079" t="str">
        <f t="shared" si="98"/>
        <v>KOYAMA Hayato (06)</v>
      </c>
      <c r="P2079">
        <f>IFERROR(INDEX(リスト!$AE:$AE,MATCH($G2079,リスト!$AD:$AD,0)),"")</f>
        <v>28</v>
      </c>
      <c r="Q2079" t="str">
        <f>IFERROR(INDEX(リスト!$AH:$AH,MATCH($J2079,リスト!$AG:$AG,0)),"")</f>
        <v>JPN</v>
      </c>
      <c r="R2079" s="118" t="str">
        <f>IF($B2079="","",TEXT(RIGHT($E2079,6)*1000+COUNTIF($E$2:$E2079,$E2079),"000000000"))</f>
        <v>061011004</v>
      </c>
    </row>
    <row r="2080" spans="1:18" customFormat="1" x14ac:dyDescent="0.45">
      <c r="A2080" t="s">
        <v>535</v>
      </c>
      <c r="B2080">
        <v>2079</v>
      </c>
      <c r="C2080" t="s">
        <v>6371</v>
      </c>
      <c r="D2080" t="s">
        <v>6372</v>
      </c>
      <c r="E2080">
        <v>20060912</v>
      </c>
      <c r="F2080">
        <v>2</v>
      </c>
      <c r="G2080" t="s">
        <v>4984</v>
      </c>
      <c r="H2080" s="2" t="s">
        <v>7305</v>
      </c>
      <c r="I2080" t="s">
        <v>4591</v>
      </c>
      <c r="J2080" t="s">
        <v>6497</v>
      </c>
      <c r="L2080">
        <f>IFERROR(INDEX(所属情報!$E:$E,MATCH(男子登録情報!A2080,所属情報!$A:$A,0)),"")</f>
        <v>492237</v>
      </c>
      <c r="M2080" t="str">
        <f t="shared" si="96"/>
        <v>今口　瑛大 (2)</v>
      </c>
      <c r="N2080" t="str">
        <f t="shared" si="97"/>
        <v>ｲﾏｸﾞﾁ ｴｲﾀ</v>
      </c>
      <c r="O2080" t="str">
        <f t="shared" si="98"/>
        <v>IMAGUCHI Eita (06)</v>
      </c>
      <c r="P2080">
        <f>IFERROR(INDEX(リスト!$AE:$AE,MATCH($G2080,リスト!$AD:$AD,0)),"")</f>
        <v>49</v>
      </c>
      <c r="Q2080" t="str">
        <f>IFERROR(INDEX(リスト!$AH:$AH,MATCH($J2080,リスト!$AG:$AG,0)),"")</f>
        <v>JPN</v>
      </c>
      <c r="R2080" s="118" t="str">
        <f>IF($B2080="","",TEXT(RIGHT($E2080,6)*1000+COUNTIF($E$2:$E2080,$E2080),"000000000"))</f>
        <v>060912003</v>
      </c>
    </row>
    <row r="2081" spans="1:18" customFormat="1" x14ac:dyDescent="0.45">
      <c r="A2081" t="s">
        <v>535</v>
      </c>
      <c r="B2081">
        <v>2080</v>
      </c>
      <c r="C2081" t="s">
        <v>6373</v>
      </c>
      <c r="D2081" t="s">
        <v>6374</v>
      </c>
      <c r="E2081">
        <v>20060521</v>
      </c>
      <c r="F2081">
        <v>2</v>
      </c>
      <c r="G2081" t="s">
        <v>4975</v>
      </c>
      <c r="H2081" s="2" t="s">
        <v>7306</v>
      </c>
      <c r="I2081" t="s">
        <v>167</v>
      </c>
      <c r="J2081" t="s">
        <v>6497</v>
      </c>
      <c r="L2081">
        <f>IFERROR(INDEX(所属情報!$E:$E,MATCH(男子登録情報!A2081,所属情報!$A:$A,0)),"")</f>
        <v>492237</v>
      </c>
      <c r="M2081" t="str">
        <f t="shared" si="96"/>
        <v>岩佐　和哉 (2)</v>
      </c>
      <c r="N2081" t="str">
        <f t="shared" si="97"/>
        <v>ｲﾜｻ ｶｽﾞﾔ</v>
      </c>
      <c r="O2081" t="str">
        <f t="shared" si="98"/>
        <v>IWASA Kazuya (06)</v>
      </c>
      <c r="P2081">
        <f>IFERROR(INDEX(リスト!$AE:$AE,MATCH($G2081,リスト!$AD:$AD,0)),"")</f>
        <v>28</v>
      </c>
      <c r="Q2081" t="str">
        <f>IFERROR(INDEX(リスト!$AH:$AH,MATCH($J2081,リスト!$AG:$AG,0)),"")</f>
        <v>JPN</v>
      </c>
      <c r="R2081" s="118" t="str">
        <f>IF($B2081="","",TEXT(RIGHT($E2081,6)*1000+COUNTIF($E$2:$E2081,$E2081),"000000000"))</f>
        <v>060521002</v>
      </c>
    </row>
    <row r="2082" spans="1:18" customFormat="1" x14ac:dyDescent="0.45">
      <c r="A2082" t="s">
        <v>535</v>
      </c>
      <c r="B2082">
        <v>2081</v>
      </c>
      <c r="C2082" t="s">
        <v>6375</v>
      </c>
      <c r="D2082" t="s">
        <v>6376</v>
      </c>
      <c r="E2082">
        <v>20060922</v>
      </c>
      <c r="F2082">
        <v>2</v>
      </c>
      <c r="G2082" t="s">
        <v>4984</v>
      </c>
      <c r="H2082" s="2" t="s">
        <v>70</v>
      </c>
      <c r="I2082" t="s">
        <v>284</v>
      </c>
      <c r="J2082" t="s">
        <v>6497</v>
      </c>
      <c r="L2082">
        <f>IFERROR(INDEX(所属情報!$E:$E,MATCH(男子登録情報!A2082,所属情報!$A:$A,0)),"")</f>
        <v>492237</v>
      </c>
      <c r="M2082" t="str">
        <f t="shared" si="96"/>
        <v>上田　猛尊 (2)</v>
      </c>
      <c r="N2082" t="str">
        <f t="shared" si="97"/>
        <v>ｳｴﾀﾞ ﾀｹﾙ</v>
      </c>
      <c r="O2082" t="str">
        <f t="shared" si="98"/>
        <v>UEDA Takeru (06)</v>
      </c>
      <c r="P2082">
        <f>IFERROR(INDEX(リスト!$AE:$AE,MATCH($G2082,リスト!$AD:$AD,0)),"")</f>
        <v>49</v>
      </c>
      <c r="Q2082" t="str">
        <f>IFERROR(INDEX(リスト!$AH:$AH,MATCH($J2082,リスト!$AG:$AG,0)),"")</f>
        <v>JPN</v>
      </c>
      <c r="R2082" s="118" t="str">
        <f>IF($B2082="","",TEXT(RIGHT($E2082,6)*1000+COUNTIF($E$2:$E2082,$E2082),"000000000"))</f>
        <v>060922003</v>
      </c>
    </row>
    <row r="2083" spans="1:18" customFormat="1" x14ac:dyDescent="0.45">
      <c r="A2083" t="s">
        <v>535</v>
      </c>
      <c r="B2083">
        <v>2082</v>
      </c>
      <c r="C2083" t="s">
        <v>6377</v>
      </c>
      <c r="D2083" t="s">
        <v>6378</v>
      </c>
      <c r="E2083">
        <v>20060815</v>
      </c>
      <c r="F2083">
        <v>2</v>
      </c>
      <c r="G2083" t="s">
        <v>4984</v>
      </c>
      <c r="H2083" s="2" t="s">
        <v>120</v>
      </c>
      <c r="I2083" t="s">
        <v>446</v>
      </c>
      <c r="J2083" t="s">
        <v>6497</v>
      </c>
      <c r="L2083">
        <f>IFERROR(INDEX(所属情報!$E:$E,MATCH(男子登録情報!A2083,所属情報!$A:$A,0)),"")</f>
        <v>492237</v>
      </c>
      <c r="M2083" t="str">
        <f t="shared" si="96"/>
        <v>佐藤　駿樹 (2)</v>
      </c>
      <c r="N2083" t="str">
        <f t="shared" si="97"/>
        <v>ｻﾄｳ ｼｭﾝｷ</v>
      </c>
      <c r="O2083" t="str">
        <f t="shared" si="98"/>
        <v>SATO Shunki (06)</v>
      </c>
      <c r="P2083">
        <f>IFERROR(INDEX(リスト!$AE:$AE,MATCH($G2083,リスト!$AD:$AD,0)),"")</f>
        <v>49</v>
      </c>
      <c r="Q2083" t="str">
        <f>IFERROR(INDEX(リスト!$AH:$AH,MATCH($J2083,リスト!$AG:$AG,0)),"")</f>
        <v>JPN</v>
      </c>
      <c r="R2083" s="118" t="str">
        <f>IF($B2083="","",TEXT(RIGHT($E2083,6)*1000+COUNTIF($E$2:$E2083,$E2083),"000000000"))</f>
        <v>060815004</v>
      </c>
    </row>
    <row r="2084" spans="1:18" customFormat="1" x14ac:dyDescent="0.45">
      <c r="A2084" t="s">
        <v>4969</v>
      </c>
      <c r="B2084">
        <v>2083</v>
      </c>
      <c r="C2084" t="s">
        <v>6379</v>
      </c>
      <c r="D2084" t="s">
        <v>6380</v>
      </c>
      <c r="E2084">
        <v>20050413</v>
      </c>
      <c r="F2084">
        <v>3</v>
      </c>
      <c r="G2084" t="s">
        <v>4984</v>
      </c>
      <c r="H2084" s="2" t="s">
        <v>7307</v>
      </c>
      <c r="I2084" t="s">
        <v>144</v>
      </c>
      <c r="J2084" t="s">
        <v>6497</v>
      </c>
      <c r="L2084">
        <f>IFERROR(INDEX(所属情報!$E:$E,MATCH(男子登録情報!A2084,所属情報!$A:$A,0)),"")</f>
        <v>492524</v>
      </c>
      <c r="M2084" t="str">
        <f t="shared" si="96"/>
        <v>森澤　祐太 (3)</v>
      </c>
      <c r="N2084" t="str">
        <f t="shared" si="97"/>
        <v>ﾓﾘｻﾞﾜ ﾕｳﾀ</v>
      </c>
      <c r="O2084" t="str">
        <f t="shared" si="98"/>
        <v>MORIZAWA Yuta (05)</v>
      </c>
      <c r="P2084">
        <f>IFERROR(INDEX(リスト!$AE:$AE,MATCH($G2084,リスト!$AD:$AD,0)),"")</f>
        <v>49</v>
      </c>
      <c r="Q2084" t="str">
        <f>IFERROR(INDEX(リスト!$AH:$AH,MATCH($J2084,リスト!$AG:$AG,0)),"")</f>
        <v>JPN</v>
      </c>
      <c r="R2084" s="118" t="str">
        <f>IF($B2084="","",TEXT(RIGHT($E2084,6)*1000+COUNTIF($E$2:$E2084,$E2084),"000000000"))</f>
        <v>050413003</v>
      </c>
    </row>
    <row r="2085" spans="1:18" customFormat="1" x14ac:dyDescent="0.45">
      <c r="A2085" t="s">
        <v>4969</v>
      </c>
      <c r="B2085">
        <v>2084</v>
      </c>
      <c r="C2085" t="s">
        <v>6381</v>
      </c>
      <c r="D2085" t="s">
        <v>6382</v>
      </c>
      <c r="E2085">
        <v>20050527</v>
      </c>
      <c r="F2085">
        <v>3</v>
      </c>
      <c r="G2085" t="s">
        <v>4978</v>
      </c>
      <c r="H2085" s="2" t="s">
        <v>354</v>
      </c>
      <c r="I2085" t="s">
        <v>57</v>
      </c>
      <c r="J2085" t="s">
        <v>6497</v>
      </c>
      <c r="L2085">
        <f>IFERROR(INDEX(所属情報!$E:$E,MATCH(男子登録情報!A2085,所属情報!$A:$A,0)),"")</f>
        <v>492524</v>
      </c>
      <c r="M2085" t="str">
        <f t="shared" si="96"/>
        <v>岩田　拓也 (3)</v>
      </c>
      <c r="N2085" t="str">
        <f t="shared" si="97"/>
        <v>ｲﾜﾀ ﾀｸﾔ</v>
      </c>
      <c r="O2085" t="str">
        <f t="shared" si="98"/>
        <v>IWATA Takuya (05)</v>
      </c>
      <c r="P2085">
        <f>IFERROR(INDEX(リスト!$AE:$AE,MATCH($G2085,リスト!$AD:$AD,0)),"")</f>
        <v>30</v>
      </c>
      <c r="Q2085" t="str">
        <f>IFERROR(INDEX(リスト!$AH:$AH,MATCH($J2085,リスト!$AG:$AG,0)),"")</f>
        <v>JPN</v>
      </c>
      <c r="R2085" s="118" t="str">
        <f>IF($B2085="","",TEXT(RIGHT($E2085,6)*1000+COUNTIF($E$2:$E2085,$E2085),"000000000"))</f>
        <v>050527004</v>
      </c>
    </row>
    <row r="2086" spans="1:18" customFormat="1" x14ac:dyDescent="0.45">
      <c r="A2086" t="s">
        <v>4969</v>
      </c>
      <c r="B2086">
        <v>2085</v>
      </c>
      <c r="C2086" t="s">
        <v>6383</v>
      </c>
      <c r="D2086" t="s">
        <v>6384</v>
      </c>
      <c r="E2086">
        <v>20050624</v>
      </c>
      <c r="F2086">
        <v>3</v>
      </c>
      <c r="G2086" t="s">
        <v>4976</v>
      </c>
      <c r="H2086" s="2" t="s">
        <v>224</v>
      </c>
      <c r="I2086" t="s">
        <v>42</v>
      </c>
      <c r="J2086" t="s">
        <v>6497</v>
      </c>
      <c r="L2086">
        <f>IFERROR(INDEX(所属情報!$E:$E,MATCH(男子登録情報!A2086,所属情報!$A:$A,0)),"")</f>
        <v>492524</v>
      </c>
      <c r="M2086" t="str">
        <f t="shared" si="96"/>
        <v>井上　拓海 (3)</v>
      </c>
      <c r="N2086" t="str">
        <f t="shared" si="97"/>
        <v>ｲﾉｳｴ ﾀｸﾐ</v>
      </c>
      <c r="O2086" t="str">
        <f t="shared" si="98"/>
        <v>INOUE Takumi (05)</v>
      </c>
      <c r="P2086">
        <f>IFERROR(INDEX(リスト!$AE:$AE,MATCH($G2086,リスト!$AD:$AD,0)),"")</f>
        <v>27</v>
      </c>
      <c r="Q2086" t="str">
        <f>IFERROR(INDEX(リスト!$AH:$AH,MATCH($J2086,リスト!$AG:$AG,0)),"")</f>
        <v>JPN</v>
      </c>
      <c r="R2086" s="118" t="str">
        <f>IF($B2086="","",TEXT(RIGHT($E2086,6)*1000+COUNTIF($E$2:$E2086,$E2086),"000000000"))</f>
        <v>050624002</v>
      </c>
    </row>
    <row r="2087" spans="1:18" customFormat="1" x14ac:dyDescent="0.45">
      <c r="A2087" t="s">
        <v>4969</v>
      </c>
      <c r="B2087">
        <v>2086</v>
      </c>
      <c r="C2087" t="s">
        <v>6385</v>
      </c>
      <c r="D2087" t="s">
        <v>6386</v>
      </c>
      <c r="E2087">
        <v>20060227</v>
      </c>
      <c r="F2087">
        <v>3</v>
      </c>
      <c r="G2087" t="s">
        <v>4976</v>
      </c>
      <c r="H2087" s="2" t="s">
        <v>7308</v>
      </c>
      <c r="I2087" t="s">
        <v>1339</v>
      </c>
      <c r="J2087" t="s">
        <v>6497</v>
      </c>
      <c r="L2087">
        <f>IFERROR(INDEX(所属情報!$E:$E,MATCH(男子登録情報!A2087,所属情報!$A:$A,0)),"")</f>
        <v>492524</v>
      </c>
      <c r="M2087" t="str">
        <f t="shared" si="96"/>
        <v>中須賀　郁人 (3)</v>
      </c>
      <c r="N2087" t="str">
        <f t="shared" si="97"/>
        <v>ﾅｶｽｶﾞ ｲｸﾄ</v>
      </c>
      <c r="O2087" t="str">
        <f t="shared" si="98"/>
        <v>NAKASUGA Ikuto (06)</v>
      </c>
      <c r="P2087">
        <f>IFERROR(INDEX(リスト!$AE:$AE,MATCH($G2087,リスト!$AD:$AD,0)),"")</f>
        <v>27</v>
      </c>
      <c r="Q2087" t="str">
        <f>IFERROR(INDEX(リスト!$AH:$AH,MATCH($J2087,リスト!$AG:$AG,0)),"")</f>
        <v>JPN</v>
      </c>
      <c r="R2087" s="118" t="str">
        <f>IF($B2087="","",TEXT(RIGHT($E2087,6)*1000+COUNTIF($E$2:$E2087,$E2087),"000000000"))</f>
        <v>060227001</v>
      </c>
    </row>
    <row r="2088" spans="1:18" customFormat="1" x14ac:dyDescent="0.45">
      <c r="A2088" t="s">
        <v>4969</v>
      </c>
      <c r="B2088">
        <v>2087</v>
      </c>
      <c r="C2088" t="s">
        <v>6387</v>
      </c>
      <c r="D2088" t="s">
        <v>6388</v>
      </c>
      <c r="E2088">
        <v>20061118</v>
      </c>
      <c r="F2088">
        <v>2</v>
      </c>
      <c r="G2088" t="s">
        <v>4984</v>
      </c>
      <c r="H2088" s="2" t="s">
        <v>7309</v>
      </c>
      <c r="I2088" t="s">
        <v>7310</v>
      </c>
      <c r="J2088" t="s">
        <v>6497</v>
      </c>
      <c r="L2088">
        <f>IFERROR(INDEX(所属情報!$E:$E,MATCH(男子登録情報!A2088,所属情報!$A:$A,0)),"")</f>
        <v>492524</v>
      </c>
      <c r="M2088" t="str">
        <f t="shared" si="96"/>
        <v>山村　卓万 (2)</v>
      </c>
      <c r="N2088" t="str">
        <f t="shared" si="97"/>
        <v>ﾔﾏﾑﾗ ﾀｸﾏ</v>
      </c>
      <c r="O2088" t="str">
        <f t="shared" si="98"/>
        <v>TAKUMA Yamamura (06)</v>
      </c>
      <c r="P2088">
        <f>IFERROR(INDEX(リスト!$AE:$AE,MATCH($G2088,リスト!$AD:$AD,0)),"")</f>
        <v>49</v>
      </c>
      <c r="Q2088" t="str">
        <f>IFERROR(INDEX(リスト!$AH:$AH,MATCH($J2088,リスト!$AG:$AG,0)),"")</f>
        <v>JPN</v>
      </c>
      <c r="R2088" s="118" t="str">
        <f>IF($B2088="","",TEXT(RIGHT($E2088,6)*1000+COUNTIF($E$2:$E2088,$E2088),"000000000"))</f>
        <v>061118004</v>
      </c>
    </row>
    <row r="2089" spans="1:18" customFormat="1" x14ac:dyDescent="0.45">
      <c r="A2089" t="s">
        <v>4969</v>
      </c>
      <c r="B2089">
        <v>2088</v>
      </c>
      <c r="C2089" t="s">
        <v>6389</v>
      </c>
      <c r="D2089" t="s">
        <v>6390</v>
      </c>
      <c r="E2089">
        <v>20050427</v>
      </c>
      <c r="F2089">
        <v>3</v>
      </c>
      <c r="G2089" t="s">
        <v>4984</v>
      </c>
      <c r="H2089" s="2" t="s">
        <v>220</v>
      </c>
      <c r="I2089" t="s">
        <v>85</v>
      </c>
      <c r="J2089" t="s">
        <v>6497</v>
      </c>
      <c r="L2089">
        <f>IFERROR(INDEX(所属情報!$E:$E,MATCH(男子登録情報!A2089,所属情報!$A:$A,0)),"")</f>
        <v>492524</v>
      </c>
      <c r="M2089" t="str">
        <f t="shared" si="96"/>
        <v>山本　京吾 (3)</v>
      </c>
      <c r="N2089" t="str">
        <f t="shared" si="97"/>
        <v>ﾔﾏﾓﾄ ｹｲｺﾞ</v>
      </c>
      <c r="O2089" t="str">
        <f t="shared" si="98"/>
        <v>YAMAMOTO Keigo (05)</v>
      </c>
      <c r="P2089">
        <f>IFERROR(INDEX(リスト!$AE:$AE,MATCH($G2089,リスト!$AD:$AD,0)),"")</f>
        <v>49</v>
      </c>
      <c r="Q2089" t="str">
        <f>IFERROR(INDEX(リスト!$AH:$AH,MATCH($J2089,リスト!$AG:$AG,0)),"")</f>
        <v>JPN</v>
      </c>
      <c r="R2089" s="118" t="str">
        <f>IF($B2089="","",TEXT(RIGHT($E2089,6)*1000+COUNTIF($E$2:$E2089,$E2089),"000000000"))</f>
        <v>050427003</v>
      </c>
    </row>
    <row r="2090" spans="1:18" customFormat="1" x14ac:dyDescent="0.45">
      <c r="A2090" t="s">
        <v>588</v>
      </c>
      <c r="B2090">
        <v>2089</v>
      </c>
      <c r="C2090" t="s">
        <v>1951</v>
      </c>
      <c r="D2090" t="s">
        <v>1952</v>
      </c>
      <c r="E2090">
        <v>19980405</v>
      </c>
      <c r="F2090">
        <v>6</v>
      </c>
      <c r="G2090" t="s">
        <v>4976</v>
      </c>
      <c r="H2090" s="2" t="s">
        <v>628</v>
      </c>
      <c r="I2090" t="s">
        <v>330</v>
      </c>
      <c r="J2090" t="s">
        <v>6497</v>
      </c>
      <c r="L2090">
        <f>IFERROR(INDEX(所属情報!$E:$E,MATCH(男子登録情報!A2090,所属情報!$A:$A,0)),"")</f>
        <v>492219</v>
      </c>
      <c r="M2090" t="str">
        <f t="shared" si="96"/>
        <v>飯田　啓太 (6)</v>
      </c>
      <c r="N2090" t="str">
        <f t="shared" si="97"/>
        <v>ｲｲﾀﾞ ｹｲﾀ</v>
      </c>
      <c r="O2090" t="str">
        <f t="shared" si="98"/>
        <v>IIDA Keita (98)</v>
      </c>
      <c r="P2090">
        <f>IFERROR(INDEX(リスト!$AE:$AE,MATCH($G2090,リスト!$AD:$AD,0)),"")</f>
        <v>27</v>
      </c>
      <c r="Q2090" t="str">
        <f>IFERROR(INDEX(リスト!$AH:$AH,MATCH($J2090,リスト!$AG:$AG,0)),"")</f>
        <v>JPN</v>
      </c>
      <c r="R2090" s="118" t="str">
        <f>IF($B2090="","",TEXT(RIGHT($E2090,6)*1000+COUNTIF($E$2:$E2090,$E2090),"000000000"))</f>
        <v>980405001</v>
      </c>
    </row>
    <row r="2091" spans="1:18" customFormat="1" x14ac:dyDescent="0.45">
      <c r="A2091" t="s">
        <v>588</v>
      </c>
      <c r="B2091">
        <v>2090</v>
      </c>
      <c r="C2091" t="s">
        <v>1953</v>
      </c>
      <c r="D2091" t="s">
        <v>1954</v>
      </c>
      <c r="E2091">
        <v>20000725</v>
      </c>
      <c r="F2091">
        <v>6</v>
      </c>
      <c r="G2091" t="s">
        <v>4976</v>
      </c>
      <c r="H2091" s="2" t="s">
        <v>380</v>
      </c>
      <c r="I2091" t="s">
        <v>342</v>
      </c>
      <c r="J2091" t="s">
        <v>6497</v>
      </c>
      <c r="L2091">
        <f>IFERROR(INDEX(所属情報!$E:$E,MATCH(男子登録情報!A2091,所属情報!$A:$A,0)),"")</f>
        <v>492219</v>
      </c>
      <c r="M2091" t="str">
        <f t="shared" si="96"/>
        <v>大西　慶 (6)</v>
      </c>
      <c r="N2091" t="str">
        <f t="shared" si="97"/>
        <v>ｵｵﾆｼ ｹｲ</v>
      </c>
      <c r="O2091" t="str">
        <f t="shared" si="98"/>
        <v>ONISHI Kei (00)</v>
      </c>
      <c r="P2091">
        <f>IFERROR(INDEX(リスト!$AE:$AE,MATCH($G2091,リスト!$AD:$AD,0)),"")</f>
        <v>27</v>
      </c>
      <c r="Q2091" t="str">
        <f>IFERROR(INDEX(リスト!$AH:$AH,MATCH($J2091,リスト!$AG:$AG,0)),"")</f>
        <v>JPN</v>
      </c>
      <c r="R2091" s="118" t="str">
        <f>IF($B2091="","",TEXT(RIGHT($E2091,6)*1000+COUNTIF($E$2:$E2091,$E2091),"000000000"))</f>
        <v>000725001</v>
      </c>
    </row>
    <row r="2092" spans="1:18" customFormat="1" x14ac:dyDescent="0.45">
      <c r="A2092" t="s">
        <v>588</v>
      </c>
      <c r="B2092">
        <v>2091</v>
      </c>
      <c r="C2092" t="s">
        <v>2789</v>
      </c>
      <c r="D2092" t="s">
        <v>1956</v>
      </c>
      <c r="E2092">
        <v>20020508</v>
      </c>
      <c r="F2092">
        <v>5</v>
      </c>
      <c r="G2092" t="s">
        <v>4976</v>
      </c>
      <c r="H2092" s="2" t="s">
        <v>245</v>
      </c>
      <c r="I2092" t="s">
        <v>228</v>
      </c>
      <c r="J2092" t="s">
        <v>6497</v>
      </c>
      <c r="L2092">
        <f>IFERROR(INDEX(所属情報!$E:$E,MATCH(男子登録情報!A2092,所属情報!$A:$A,0)),"")</f>
        <v>492219</v>
      </c>
      <c r="M2092" t="str">
        <f t="shared" si="96"/>
        <v>前川　駿佑 (5)</v>
      </c>
      <c r="N2092" t="str">
        <f t="shared" si="97"/>
        <v>ﾏｴｶﾜ ｼｭﾝｽｹ</v>
      </c>
      <c r="O2092" t="str">
        <f t="shared" si="98"/>
        <v>MAEKAWA Shunsuke (02)</v>
      </c>
      <c r="P2092">
        <f>IFERROR(INDEX(リスト!$AE:$AE,MATCH($G2092,リスト!$AD:$AD,0)),"")</f>
        <v>27</v>
      </c>
      <c r="Q2092" t="str">
        <f>IFERROR(INDEX(リスト!$AH:$AH,MATCH($J2092,リスト!$AG:$AG,0)),"")</f>
        <v>JPN</v>
      </c>
      <c r="R2092" s="118" t="str">
        <f>IF($B2092="","",TEXT(RIGHT($E2092,6)*1000+COUNTIF($E$2:$E2092,$E2092),"000000000"))</f>
        <v>020508001</v>
      </c>
    </row>
    <row r="2093" spans="1:18" customFormat="1" x14ac:dyDescent="0.45">
      <c r="A2093" t="s">
        <v>588</v>
      </c>
      <c r="B2093">
        <v>2092</v>
      </c>
      <c r="C2093" t="s">
        <v>1957</v>
      </c>
      <c r="D2093" t="s">
        <v>1958</v>
      </c>
      <c r="E2093">
        <v>20020529</v>
      </c>
      <c r="F2093">
        <v>5</v>
      </c>
      <c r="G2093" t="s">
        <v>4976</v>
      </c>
      <c r="H2093" s="2" t="s">
        <v>154</v>
      </c>
      <c r="I2093" t="s">
        <v>107</v>
      </c>
      <c r="J2093" t="s">
        <v>6497</v>
      </c>
      <c r="L2093">
        <f>IFERROR(INDEX(所属情報!$E:$E,MATCH(男子登録情報!A2093,所属情報!$A:$A,0)),"")</f>
        <v>492219</v>
      </c>
      <c r="M2093" t="str">
        <f t="shared" si="96"/>
        <v>松村　安晃 (5)</v>
      </c>
      <c r="N2093" t="str">
        <f t="shared" si="97"/>
        <v>ﾏﾂﾑﾗ ﾔｽｱｷ</v>
      </c>
      <c r="O2093" t="str">
        <f t="shared" si="98"/>
        <v>MATSUMURA Yasuaki (02)</v>
      </c>
      <c r="P2093">
        <f>IFERROR(INDEX(リスト!$AE:$AE,MATCH($G2093,リスト!$AD:$AD,0)),"")</f>
        <v>27</v>
      </c>
      <c r="Q2093" t="str">
        <f>IFERROR(INDEX(リスト!$AH:$AH,MATCH($J2093,リスト!$AG:$AG,0)),"")</f>
        <v>JPN</v>
      </c>
      <c r="R2093" s="118" t="str">
        <f>IF($B2093="","",TEXT(RIGHT($E2093,6)*1000+COUNTIF($E$2:$E2093,$E2093),"000000000"))</f>
        <v>020529001</v>
      </c>
    </row>
    <row r="2094" spans="1:18" customFormat="1" x14ac:dyDescent="0.45">
      <c r="A2094" t="s">
        <v>588</v>
      </c>
      <c r="B2094">
        <v>2093</v>
      </c>
      <c r="C2094" t="s">
        <v>2790</v>
      </c>
      <c r="D2094" t="s">
        <v>2791</v>
      </c>
      <c r="E2094">
        <v>20030422</v>
      </c>
      <c r="F2094">
        <v>4</v>
      </c>
      <c r="G2094" t="s">
        <v>4976</v>
      </c>
      <c r="H2094" s="2" t="s">
        <v>477</v>
      </c>
      <c r="I2094" t="s">
        <v>549</v>
      </c>
      <c r="J2094" t="s">
        <v>6497</v>
      </c>
      <c r="L2094">
        <f>IFERROR(INDEX(所属情報!$E:$E,MATCH(男子登録情報!A2094,所属情報!$A:$A,0)),"")</f>
        <v>492219</v>
      </c>
      <c r="M2094" t="str">
        <f t="shared" si="96"/>
        <v>伊部　龍之介 (4)</v>
      </c>
      <c r="N2094" t="str">
        <f t="shared" si="97"/>
        <v>ｲﾍﾞ ﾘｭｳﾉｽｹ</v>
      </c>
      <c r="O2094" t="str">
        <f t="shared" si="98"/>
        <v>IBE Ryunosuke (03)</v>
      </c>
      <c r="P2094">
        <f>IFERROR(INDEX(リスト!$AE:$AE,MATCH($G2094,リスト!$AD:$AD,0)),"")</f>
        <v>27</v>
      </c>
      <c r="Q2094" t="str">
        <f>IFERROR(INDEX(リスト!$AH:$AH,MATCH($J2094,リスト!$AG:$AG,0)),"")</f>
        <v>JPN</v>
      </c>
      <c r="R2094" s="118" t="str">
        <f>IF($B2094="","",TEXT(RIGHT($E2094,6)*1000+COUNTIF($E$2:$E2094,$E2094),"000000000"))</f>
        <v>030422001</v>
      </c>
    </row>
    <row r="2095" spans="1:18" customFormat="1" x14ac:dyDescent="0.45">
      <c r="A2095" t="s">
        <v>588</v>
      </c>
      <c r="B2095">
        <v>2094</v>
      </c>
      <c r="C2095" t="s">
        <v>2792</v>
      </c>
      <c r="D2095" t="s">
        <v>2793</v>
      </c>
      <c r="E2095">
        <v>20030808</v>
      </c>
      <c r="F2095">
        <v>4</v>
      </c>
      <c r="G2095" t="s">
        <v>4976</v>
      </c>
      <c r="H2095" s="2" t="s">
        <v>1560</v>
      </c>
      <c r="I2095" t="s">
        <v>3089</v>
      </c>
      <c r="J2095" t="s">
        <v>6497</v>
      </c>
      <c r="L2095">
        <f>IFERROR(INDEX(所属情報!$E:$E,MATCH(男子登録情報!A2095,所属情報!$A:$A,0)),"")</f>
        <v>492219</v>
      </c>
      <c r="M2095" t="str">
        <f t="shared" si="96"/>
        <v>岩城　光伸 (4)</v>
      </c>
      <c r="N2095" t="str">
        <f t="shared" si="97"/>
        <v>ｲﾜｷ ﾃﾙﾉﾌﾞ</v>
      </c>
      <c r="O2095" t="str">
        <f t="shared" si="98"/>
        <v>IWAKI Terunobu (03)</v>
      </c>
      <c r="P2095">
        <f>IFERROR(INDEX(リスト!$AE:$AE,MATCH($G2095,リスト!$AD:$AD,0)),"")</f>
        <v>27</v>
      </c>
      <c r="Q2095" t="str">
        <f>IFERROR(INDEX(リスト!$AH:$AH,MATCH($J2095,リスト!$AG:$AG,0)),"")</f>
        <v>JPN</v>
      </c>
      <c r="R2095" s="118" t="str">
        <f>IF($B2095="","",TEXT(RIGHT($E2095,6)*1000+COUNTIF($E$2:$E2095,$E2095),"000000000"))</f>
        <v>030808001</v>
      </c>
    </row>
    <row r="2096" spans="1:18" customFormat="1" x14ac:dyDescent="0.45">
      <c r="A2096" t="s">
        <v>588</v>
      </c>
      <c r="B2096">
        <v>2095</v>
      </c>
      <c r="C2096" t="s">
        <v>4549</v>
      </c>
      <c r="D2096" t="s">
        <v>4550</v>
      </c>
      <c r="E2096">
        <v>20040313</v>
      </c>
      <c r="F2096">
        <v>4</v>
      </c>
      <c r="G2096" t="s">
        <v>4976</v>
      </c>
      <c r="H2096" s="2" t="s">
        <v>4948</v>
      </c>
      <c r="I2096" t="s">
        <v>4949</v>
      </c>
      <c r="J2096" t="s">
        <v>6497</v>
      </c>
      <c r="L2096">
        <f>IFERROR(INDEX(所属情報!$E:$E,MATCH(男子登録情報!A2096,所属情報!$A:$A,0)),"")</f>
        <v>492219</v>
      </c>
      <c r="M2096" t="str">
        <f t="shared" si="96"/>
        <v>五島　颯愛 (4)</v>
      </c>
      <c r="N2096" t="str">
        <f t="shared" si="97"/>
        <v>ｺﾞｼﾏ ｿｳｱ</v>
      </c>
      <c r="O2096" t="str">
        <f t="shared" si="98"/>
        <v>GOSHIMA Soa (04)</v>
      </c>
      <c r="P2096">
        <f>IFERROR(INDEX(リスト!$AE:$AE,MATCH($G2096,リスト!$AD:$AD,0)),"")</f>
        <v>27</v>
      </c>
      <c r="Q2096" t="str">
        <f>IFERROR(INDEX(リスト!$AH:$AH,MATCH($J2096,リスト!$AG:$AG,0)),"")</f>
        <v>JPN</v>
      </c>
      <c r="R2096" s="118" t="str">
        <f>IF($B2096="","",TEXT(RIGHT($E2096,6)*1000+COUNTIF($E$2:$E2096,$E2096),"000000000"))</f>
        <v>040313001</v>
      </c>
    </row>
    <row r="2097" spans="1:18" customFormat="1" x14ac:dyDescent="0.45">
      <c r="A2097" t="s">
        <v>588</v>
      </c>
      <c r="B2097">
        <v>2096</v>
      </c>
      <c r="C2097" t="s">
        <v>4551</v>
      </c>
      <c r="D2097" t="s">
        <v>4552</v>
      </c>
      <c r="E2097">
        <v>20040504</v>
      </c>
      <c r="F2097">
        <v>3</v>
      </c>
      <c r="G2097" t="s">
        <v>4976</v>
      </c>
      <c r="H2097" s="2" t="s">
        <v>4950</v>
      </c>
      <c r="I2097" t="s">
        <v>74</v>
      </c>
      <c r="J2097" t="s">
        <v>6497</v>
      </c>
      <c r="L2097">
        <f>IFERROR(INDEX(所属情報!$E:$E,MATCH(男子登録情報!A2097,所属情報!$A:$A,0)),"")</f>
        <v>492219</v>
      </c>
      <c r="M2097" t="str">
        <f t="shared" si="96"/>
        <v>木瀬　裕介 (3)</v>
      </c>
      <c r="N2097" t="str">
        <f t="shared" si="97"/>
        <v>ｷｾ ﾕｳｽｹ</v>
      </c>
      <c r="O2097" t="str">
        <f t="shared" si="98"/>
        <v>KISE Yusuke (04)</v>
      </c>
      <c r="P2097">
        <f>IFERROR(INDEX(リスト!$AE:$AE,MATCH($G2097,リスト!$AD:$AD,0)),"")</f>
        <v>27</v>
      </c>
      <c r="Q2097" t="str">
        <f>IFERROR(INDEX(リスト!$AH:$AH,MATCH($J2097,リスト!$AG:$AG,0)),"")</f>
        <v>JPN</v>
      </c>
      <c r="R2097" s="118" t="str">
        <f>IF($B2097="","",TEXT(RIGHT($E2097,6)*1000+COUNTIF($E$2:$E2097,$E2097),"000000000"))</f>
        <v>040504003</v>
      </c>
    </row>
    <row r="2098" spans="1:18" customFormat="1" x14ac:dyDescent="0.45">
      <c r="A2098" t="s">
        <v>588</v>
      </c>
      <c r="B2098">
        <v>2097</v>
      </c>
      <c r="C2098" t="s">
        <v>6391</v>
      </c>
      <c r="D2098" t="s">
        <v>6392</v>
      </c>
      <c r="E2098">
        <v>20050601</v>
      </c>
      <c r="F2098">
        <v>2</v>
      </c>
      <c r="G2098" t="s">
        <v>4976</v>
      </c>
      <c r="H2098" s="2" t="s">
        <v>1378</v>
      </c>
      <c r="I2098" t="s">
        <v>315</v>
      </c>
      <c r="J2098" t="s">
        <v>6497</v>
      </c>
      <c r="L2098">
        <f>IFERROR(INDEX(所属情報!$E:$E,MATCH(男子登録情報!A2098,所属情報!$A:$A,0)),"")</f>
        <v>492219</v>
      </c>
      <c r="M2098" t="str">
        <f t="shared" si="96"/>
        <v>門脇　大悟 (2)</v>
      </c>
      <c r="N2098" t="str">
        <f t="shared" si="97"/>
        <v>ｶﾄﾞﾜｷ ﾀﾞｲｺﾞ</v>
      </c>
      <c r="O2098" t="str">
        <f t="shared" si="98"/>
        <v>KADOWAKI Daigo (05)</v>
      </c>
      <c r="P2098">
        <f>IFERROR(INDEX(リスト!$AE:$AE,MATCH($G2098,リスト!$AD:$AD,0)),"")</f>
        <v>27</v>
      </c>
      <c r="Q2098" t="str">
        <f>IFERROR(INDEX(リスト!$AH:$AH,MATCH($J2098,リスト!$AG:$AG,0)),"")</f>
        <v>JPN</v>
      </c>
      <c r="R2098" s="118" t="str">
        <f>IF($B2098="","",TEXT(RIGHT($E2098,6)*1000+COUNTIF($E$2:$E2098,$E2098),"000000000"))</f>
        <v>050601001</v>
      </c>
    </row>
    <row r="2099" spans="1:18" customFormat="1" x14ac:dyDescent="0.45">
      <c r="A2099" t="s">
        <v>588</v>
      </c>
      <c r="B2099">
        <v>2098</v>
      </c>
      <c r="C2099" t="s">
        <v>6393</v>
      </c>
      <c r="D2099" t="s">
        <v>6394</v>
      </c>
      <c r="E2099">
        <v>20060520</v>
      </c>
      <c r="F2099">
        <v>2</v>
      </c>
      <c r="G2099" t="s">
        <v>4976</v>
      </c>
      <c r="H2099" s="2" t="s">
        <v>2938</v>
      </c>
      <c r="I2099" t="s">
        <v>40</v>
      </c>
      <c r="J2099" t="s">
        <v>6497</v>
      </c>
      <c r="L2099">
        <f>IFERROR(INDEX(所属情報!$E:$E,MATCH(男子登録情報!A2099,所属情報!$A:$A,0)),"")</f>
        <v>492219</v>
      </c>
      <c r="M2099" t="str">
        <f t="shared" si="96"/>
        <v>上　将也 (2)</v>
      </c>
      <c r="N2099" t="str">
        <f t="shared" si="97"/>
        <v>ｳｴ ﾏｻﾔ</v>
      </c>
      <c r="O2099" t="str">
        <f t="shared" si="98"/>
        <v>UE Masaya (06)</v>
      </c>
      <c r="P2099">
        <f>IFERROR(INDEX(リスト!$AE:$AE,MATCH($G2099,リスト!$AD:$AD,0)),"")</f>
        <v>27</v>
      </c>
      <c r="Q2099" t="str">
        <f>IFERROR(INDEX(リスト!$AH:$AH,MATCH($J2099,リスト!$AG:$AG,0)),"")</f>
        <v>JPN</v>
      </c>
      <c r="R2099" s="118" t="str">
        <f>IF($B2099="","",TEXT(RIGHT($E2099,6)*1000+COUNTIF($E$2:$E2099,$E2099),"000000000"))</f>
        <v>060520004</v>
      </c>
    </row>
    <row r="2100" spans="1:18" customFormat="1" x14ac:dyDescent="0.45">
      <c r="A2100" t="s">
        <v>588</v>
      </c>
      <c r="B2100">
        <v>2099</v>
      </c>
      <c r="C2100" t="s">
        <v>6395</v>
      </c>
      <c r="D2100" t="s">
        <v>6396</v>
      </c>
      <c r="E2100">
        <v>20050608</v>
      </c>
      <c r="F2100">
        <v>2</v>
      </c>
      <c r="G2100" t="s">
        <v>4976</v>
      </c>
      <c r="H2100" s="2" t="s">
        <v>7311</v>
      </c>
      <c r="I2100" t="s">
        <v>74</v>
      </c>
      <c r="J2100" t="s">
        <v>6497</v>
      </c>
      <c r="L2100">
        <f>IFERROR(INDEX(所属情報!$E:$E,MATCH(男子登録情報!A2100,所属情報!$A:$A,0)),"")</f>
        <v>492219</v>
      </c>
      <c r="M2100" t="str">
        <f t="shared" si="96"/>
        <v>芹田　祐輔 (2)</v>
      </c>
      <c r="N2100" t="str">
        <f t="shared" si="97"/>
        <v>ｾﾘﾀ ﾕｳｽｹ</v>
      </c>
      <c r="O2100" t="str">
        <f t="shared" si="98"/>
        <v>SERITA Yusuke (05)</v>
      </c>
      <c r="P2100">
        <f>IFERROR(INDEX(リスト!$AE:$AE,MATCH($G2100,リスト!$AD:$AD,0)),"")</f>
        <v>27</v>
      </c>
      <c r="Q2100" t="str">
        <f>IFERROR(INDEX(リスト!$AH:$AH,MATCH($J2100,リスト!$AG:$AG,0)),"")</f>
        <v>JPN</v>
      </c>
      <c r="R2100" s="118" t="str">
        <f>IF($B2100="","",TEXT(RIGHT($E2100,6)*1000+COUNTIF($E$2:$E2100,$E2100),"000000000"))</f>
        <v>050608002</v>
      </c>
    </row>
    <row r="2101" spans="1:18" customFormat="1" x14ac:dyDescent="0.45">
      <c r="A2101" t="s">
        <v>588</v>
      </c>
      <c r="B2101">
        <v>2100</v>
      </c>
      <c r="C2101" t="s">
        <v>6397</v>
      </c>
      <c r="D2101" t="s">
        <v>5458</v>
      </c>
      <c r="E2101">
        <v>20051103</v>
      </c>
      <c r="F2101">
        <v>2</v>
      </c>
      <c r="G2101" t="s">
        <v>4976</v>
      </c>
      <c r="H2101" s="2" t="s">
        <v>317</v>
      </c>
      <c r="I2101" t="s">
        <v>7064</v>
      </c>
      <c r="J2101" t="s">
        <v>6497</v>
      </c>
      <c r="L2101">
        <f>IFERROR(INDEX(所属情報!$E:$E,MATCH(男子登録情報!A2101,所属情報!$A:$A,0)),"")</f>
        <v>492219</v>
      </c>
      <c r="M2101" t="str">
        <f t="shared" si="96"/>
        <v>高木　丈太郎 (2)</v>
      </c>
      <c r="N2101" t="str">
        <f t="shared" si="97"/>
        <v>ﾀｶｷﾞ ｼﾞｮｳﾀﾛｳ</v>
      </c>
      <c r="O2101" t="str">
        <f t="shared" si="98"/>
        <v>TAKAGI Jotaro (05)</v>
      </c>
      <c r="P2101">
        <f>IFERROR(INDEX(リスト!$AE:$AE,MATCH($G2101,リスト!$AD:$AD,0)),"")</f>
        <v>27</v>
      </c>
      <c r="Q2101" t="str">
        <f>IFERROR(INDEX(リスト!$AH:$AH,MATCH($J2101,リスト!$AG:$AG,0)),"")</f>
        <v>JPN</v>
      </c>
      <c r="R2101" s="118" t="str">
        <f>IF($B2101="","",TEXT(RIGHT($E2101,6)*1000+COUNTIF($E$2:$E2101,$E2101),"000000000"))</f>
        <v>051103004</v>
      </c>
    </row>
    <row r="2102" spans="1:18" customFormat="1" x14ac:dyDescent="0.45">
      <c r="A2102" t="s">
        <v>588</v>
      </c>
      <c r="B2102">
        <v>2101</v>
      </c>
      <c r="C2102" t="s">
        <v>6398</v>
      </c>
      <c r="D2102" t="s">
        <v>6399</v>
      </c>
      <c r="E2102">
        <v>20070130</v>
      </c>
      <c r="F2102">
        <v>2</v>
      </c>
      <c r="G2102" t="s">
        <v>4979</v>
      </c>
      <c r="H2102" s="2" t="s">
        <v>7312</v>
      </c>
      <c r="I2102" t="s">
        <v>7313</v>
      </c>
      <c r="J2102" t="s">
        <v>6497</v>
      </c>
      <c r="L2102">
        <f>IFERROR(INDEX(所属情報!$E:$E,MATCH(男子登録情報!A2102,所属情報!$A:$A,0)),"")</f>
        <v>492219</v>
      </c>
      <c r="M2102" t="str">
        <f t="shared" si="96"/>
        <v>羽生　孝幸 (2)</v>
      </c>
      <c r="N2102" t="str">
        <f t="shared" si="97"/>
        <v>ﾊﾆｭｳ ﾀｶﾕｷ</v>
      </c>
      <c r="O2102" t="str">
        <f t="shared" si="98"/>
        <v>HANYU Takayuki (07)</v>
      </c>
      <c r="P2102">
        <f>IFERROR(INDEX(リスト!$AE:$AE,MATCH($G2102,リスト!$AD:$AD,0)),"")</f>
        <v>29</v>
      </c>
      <c r="Q2102" t="str">
        <f>IFERROR(INDEX(リスト!$AH:$AH,MATCH($J2102,リスト!$AG:$AG,0)),"")</f>
        <v>JPN</v>
      </c>
      <c r="R2102" s="118" t="str">
        <f>IF($B2102="","",TEXT(RIGHT($E2102,6)*1000+COUNTIF($E$2:$E2102,$E2102),"000000000"))</f>
        <v>070130002</v>
      </c>
    </row>
    <row r="2103" spans="1:18" customFormat="1" x14ac:dyDescent="0.45">
      <c r="A2103" t="s">
        <v>583</v>
      </c>
      <c r="B2103">
        <v>2102</v>
      </c>
      <c r="C2103" t="s">
        <v>2778</v>
      </c>
      <c r="D2103" t="s">
        <v>2779</v>
      </c>
      <c r="E2103">
        <v>20040525</v>
      </c>
      <c r="F2103">
        <v>4</v>
      </c>
      <c r="G2103" t="s">
        <v>4976</v>
      </c>
      <c r="H2103" s="2" t="s">
        <v>3085</v>
      </c>
      <c r="I2103" t="s">
        <v>544</v>
      </c>
      <c r="J2103" t="s">
        <v>6497</v>
      </c>
      <c r="L2103">
        <f>IFERROR(INDEX(所属情報!$E:$E,MATCH(男子登録情報!A2103,所属情報!$A:$A,0)),"")</f>
        <v>492220</v>
      </c>
      <c r="M2103" t="str">
        <f t="shared" si="96"/>
        <v>川東　世汰 (4)</v>
      </c>
      <c r="N2103" t="str">
        <f t="shared" si="97"/>
        <v>ｶﾜﾋｶﾞｼ ｾｲﾀ</v>
      </c>
      <c r="O2103" t="str">
        <f t="shared" si="98"/>
        <v>KAWAHIGASHI Seita (04)</v>
      </c>
      <c r="P2103">
        <f>IFERROR(INDEX(リスト!$AE:$AE,MATCH($G2103,リスト!$AD:$AD,0)),"")</f>
        <v>27</v>
      </c>
      <c r="Q2103" t="str">
        <f>IFERROR(INDEX(リスト!$AH:$AH,MATCH($J2103,リスト!$AG:$AG,0)),"")</f>
        <v>JPN</v>
      </c>
      <c r="R2103" s="118" t="str">
        <f>IF($B2103="","",TEXT(RIGHT($E2103,6)*1000+COUNTIF($E$2:$E2103,$E2103),"000000000"))</f>
        <v>040525002</v>
      </c>
    </row>
    <row r="2104" spans="1:18" customFormat="1" x14ac:dyDescent="0.45">
      <c r="A2104" t="s">
        <v>583</v>
      </c>
      <c r="B2104">
        <v>2103</v>
      </c>
      <c r="C2104" t="s">
        <v>2780</v>
      </c>
      <c r="D2104" t="s">
        <v>2781</v>
      </c>
      <c r="E2104">
        <v>20030428</v>
      </c>
      <c r="F2104">
        <v>4</v>
      </c>
      <c r="G2104" t="s">
        <v>4988</v>
      </c>
      <c r="H2104" s="2" t="s">
        <v>3086</v>
      </c>
      <c r="I2104" t="s">
        <v>64</v>
      </c>
      <c r="J2104" t="s">
        <v>6497</v>
      </c>
      <c r="L2104">
        <f>IFERROR(INDEX(所属情報!$E:$E,MATCH(男子登録情報!A2104,所属情報!$A:$A,0)),"")</f>
        <v>492220</v>
      </c>
      <c r="M2104" t="str">
        <f t="shared" si="96"/>
        <v>白濱　紘太 (4)</v>
      </c>
      <c r="N2104" t="str">
        <f t="shared" si="97"/>
        <v>ｼﾗﾊﾏ ｺｳﾀ</v>
      </c>
      <c r="O2104" t="str">
        <f t="shared" si="98"/>
        <v>SHIRAHAMA Kota (03)</v>
      </c>
      <c r="P2104">
        <f>IFERROR(INDEX(リスト!$AE:$AE,MATCH($G2104,リスト!$AD:$AD,0)),"")</f>
        <v>40</v>
      </c>
      <c r="Q2104" t="str">
        <f>IFERROR(INDEX(リスト!$AH:$AH,MATCH($J2104,リスト!$AG:$AG,0)),"")</f>
        <v>JPN</v>
      </c>
      <c r="R2104" s="118" t="str">
        <f>IF($B2104="","",TEXT(RIGHT($E2104,6)*1000+COUNTIF($E$2:$E2104,$E2104),"000000000"))</f>
        <v>030428001</v>
      </c>
    </row>
    <row r="2105" spans="1:18" customFormat="1" x14ac:dyDescent="0.45">
      <c r="H2105" s="2"/>
      <c r="L2105" t="str">
        <f>IFERROR(INDEX(所属情報!$E:$E,MATCH(男子登録情報!A2105,所属情報!$A:$A,0)),"")</f>
        <v/>
      </c>
      <c r="M2105" t="str">
        <f t="shared" si="96"/>
        <v xml:space="preserve"> ()</v>
      </c>
      <c r="N2105">
        <f t="shared" si="97"/>
        <v>0</v>
      </c>
      <c r="O2105" t="str">
        <f t="shared" si="98"/>
        <v xml:space="preserve">  ()</v>
      </c>
      <c r="P2105" t="str">
        <f>IFERROR(INDEX(リスト!$AE:$AE,MATCH($G2105,リスト!$AD:$AD,0)),"")</f>
        <v/>
      </c>
      <c r="Q2105" t="str">
        <f>IFERROR(INDEX(リスト!$AH:$AH,MATCH($J2105,リスト!$AG:$AG,0)),"")</f>
        <v/>
      </c>
      <c r="R2105" s="118" t="str">
        <f>IF($B2105="","",TEXT(RIGHT($E2105,6)*1000+COUNTIF($E$2:$E2105,$E2105),"000000000"))</f>
        <v/>
      </c>
    </row>
    <row r="2106" spans="1:18" customFormat="1" x14ac:dyDescent="0.45">
      <c r="A2106" t="s">
        <v>583</v>
      </c>
      <c r="B2106">
        <v>2105</v>
      </c>
      <c r="C2106" t="s">
        <v>4436</v>
      </c>
      <c r="D2106" t="s">
        <v>4437</v>
      </c>
      <c r="E2106">
        <v>20050510</v>
      </c>
      <c r="F2106">
        <v>3</v>
      </c>
      <c r="G2106" t="s">
        <v>4984</v>
      </c>
      <c r="H2106" s="2" t="s">
        <v>120</v>
      </c>
      <c r="I2106" t="s">
        <v>666</v>
      </c>
      <c r="J2106" t="s">
        <v>6497</v>
      </c>
      <c r="L2106">
        <f>IFERROR(INDEX(所属情報!$E:$E,MATCH(男子登録情報!A2106,所属情報!$A:$A,0)),"")</f>
        <v>492220</v>
      </c>
      <c r="M2106" t="str">
        <f t="shared" si="96"/>
        <v>佐藤　琉輝也 (3)</v>
      </c>
      <c r="N2106" t="str">
        <f t="shared" si="97"/>
        <v>ｻﾄｳ ﾙｷﾔ</v>
      </c>
      <c r="O2106" t="str">
        <f t="shared" si="98"/>
        <v>SATO Rukiya (05)</v>
      </c>
      <c r="P2106">
        <f>IFERROR(INDEX(リスト!$AE:$AE,MATCH($G2106,リスト!$AD:$AD,0)),"")</f>
        <v>49</v>
      </c>
      <c r="Q2106" t="str">
        <f>IFERROR(INDEX(リスト!$AH:$AH,MATCH($J2106,リスト!$AG:$AG,0)),"")</f>
        <v>JPN</v>
      </c>
      <c r="R2106" s="118" t="str">
        <f>IF($B2106="","",TEXT(RIGHT($E2106,6)*1000+COUNTIF($E$2:$E2106,$E2106),"000000000"))</f>
        <v>050510003</v>
      </c>
    </row>
    <row r="2107" spans="1:18" customFormat="1" x14ac:dyDescent="0.45">
      <c r="A2107" t="s">
        <v>583</v>
      </c>
      <c r="B2107">
        <v>2106</v>
      </c>
      <c r="C2107" t="s">
        <v>4438</v>
      </c>
      <c r="D2107" t="s">
        <v>4439</v>
      </c>
      <c r="E2107">
        <v>20050516</v>
      </c>
      <c r="F2107">
        <v>3</v>
      </c>
      <c r="G2107" t="s">
        <v>4982</v>
      </c>
      <c r="H2107" s="2" t="s">
        <v>4915</v>
      </c>
      <c r="I2107" t="s">
        <v>644</v>
      </c>
      <c r="J2107" t="s">
        <v>6497</v>
      </c>
      <c r="L2107">
        <f>IFERROR(INDEX(所属情報!$E:$E,MATCH(男子登録情報!A2107,所属情報!$A:$A,0)),"")</f>
        <v>492220</v>
      </c>
      <c r="M2107" t="str">
        <f t="shared" si="96"/>
        <v>小牧　蒼翔 (3)</v>
      </c>
      <c r="N2107" t="str">
        <f t="shared" si="97"/>
        <v>ｺﾏｷ ｱｵﾄ</v>
      </c>
      <c r="O2107" t="str">
        <f t="shared" si="98"/>
        <v>KOMAKI Aoto (05)</v>
      </c>
      <c r="P2107">
        <f>IFERROR(INDEX(リスト!$AE:$AE,MATCH($G2107,リスト!$AD:$AD,0)),"")</f>
        <v>26</v>
      </c>
      <c r="Q2107" t="str">
        <f>IFERROR(INDEX(リスト!$AH:$AH,MATCH($J2107,リスト!$AG:$AG,0)),"")</f>
        <v>JPN</v>
      </c>
      <c r="R2107" s="118" t="str">
        <f>IF($B2107="","",TEXT(RIGHT($E2107,6)*1000+COUNTIF($E$2:$E2107,$E2107),"000000000"))</f>
        <v>050516003</v>
      </c>
    </row>
    <row r="2108" spans="1:18" customFormat="1" x14ac:dyDescent="0.45">
      <c r="A2108" t="s">
        <v>583</v>
      </c>
      <c r="B2108">
        <v>2107</v>
      </c>
      <c r="C2108" t="s">
        <v>4440</v>
      </c>
      <c r="D2108" t="s">
        <v>4441</v>
      </c>
      <c r="E2108">
        <v>20050824</v>
      </c>
      <c r="F2108">
        <v>3</v>
      </c>
      <c r="G2108" t="s">
        <v>5923</v>
      </c>
      <c r="H2108" s="2" t="s">
        <v>4916</v>
      </c>
      <c r="I2108" t="s">
        <v>639</v>
      </c>
      <c r="J2108" t="s">
        <v>6497</v>
      </c>
      <c r="L2108">
        <f>IFERROR(INDEX(所属情報!$E:$E,MATCH(男子登録情報!A2108,所属情報!$A:$A,0)),"")</f>
        <v>492220</v>
      </c>
      <c r="M2108" t="str">
        <f t="shared" si="96"/>
        <v>有村　優咲 (3)</v>
      </c>
      <c r="N2108" t="str">
        <f t="shared" si="97"/>
        <v>ｱﾘﾑﾗ ﾕｳｻｸ</v>
      </c>
      <c r="O2108" t="str">
        <f t="shared" si="98"/>
        <v>ARIMURA Yusaku (05)</v>
      </c>
      <c r="P2108">
        <f>IFERROR(INDEX(リスト!$AE:$AE,MATCH($G2108,リスト!$AD:$AD,0)),"")</f>
        <v>46</v>
      </c>
      <c r="Q2108" t="str">
        <f>IFERROR(INDEX(リスト!$AH:$AH,MATCH($J2108,リスト!$AG:$AG,0)),"")</f>
        <v>JPN</v>
      </c>
      <c r="R2108" s="118" t="str">
        <f>IF($B2108="","",TEXT(RIGHT($E2108,6)*1000+COUNTIF($E$2:$E2108,$E2108),"000000000"))</f>
        <v>050824002</v>
      </c>
    </row>
    <row r="2109" spans="1:18" customFormat="1" x14ac:dyDescent="0.45">
      <c r="A2109" t="s">
        <v>583</v>
      </c>
      <c r="B2109">
        <v>2108</v>
      </c>
      <c r="C2109" t="s">
        <v>6400</v>
      </c>
      <c r="D2109" t="s">
        <v>6401</v>
      </c>
      <c r="E2109">
        <v>20070213</v>
      </c>
      <c r="F2109">
        <v>2</v>
      </c>
      <c r="G2109" t="s">
        <v>4977</v>
      </c>
      <c r="H2109" s="2" t="s">
        <v>7314</v>
      </c>
      <c r="I2109" t="s">
        <v>393</v>
      </c>
      <c r="J2109" t="s">
        <v>6497</v>
      </c>
      <c r="L2109">
        <f>IFERROR(INDEX(所属情報!$E:$E,MATCH(男子登録情報!A2109,所属情報!$A:$A,0)),"")</f>
        <v>492220</v>
      </c>
      <c r="M2109" t="str">
        <f t="shared" si="96"/>
        <v>寺岡　優 (2)</v>
      </c>
      <c r="N2109" t="str">
        <f t="shared" si="97"/>
        <v>ﾃﾗｵｶ ﾕｳ</v>
      </c>
      <c r="O2109" t="str">
        <f t="shared" si="98"/>
        <v>TERAOKA Yu (07)</v>
      </c>
      <c r="P2109">
        <f>IFERROR(INDEX(リスト!$AE:$AE,MATCH($G2109,リスト!$AD:$AD,0)),"")</f>
        <v>34</v>
      </c>
      <c r="Q2109" t="str">
        <f>IFERROR(INDEX(リスト!$AH:$AH,MATCH($J2109,リスト!$AG:$AG,0)),"")</f>
        <v>JPN</v>
      </c>
      <c r="R2109" s="118" t="str">
        <f>IF($B2109="","",TEXT(RIGHT($E2109,6)*1000+COUNTIF($E$2:$E2109,$E2109),"000000000"))</f>
        <v>070213002</v>
      </c>
    </row>
    <row r="2110" spans="1:18" customFormat="1" x14ac:dyDescent="0.45">
      <c r="A2110" t="s">
        <v>583</v>
      </c>
      <c r="B2110">
        <v>2109</v>
      </c>
      <c r="C2110" t="s">
        <v>6402</v>
      </c>
      <c r="D2110" t="s">
        <v>6403</v>
      </c>
      <c r="E2110">
        <v>20060111</v>
      </c>
      <c r="F2110">
        <v>2</v>
      </c>
      <c r="G2110" t="s">
        <v>4988</v>
      </c>
      <c r="H2110" s="2" t="s">
        <v>121</v>
      </c>
      <c r="I2110" t="s">
        <v>488</v>
      </c>
      <c r="J2110" t="s">
        <v>6497</v>
      </c>
      <c r="L2110">
        <f>IFERROR(INDEX(所属情報!$E:$E,MATCH(男子登録情報!A2110,所属情報!$A:$A,0)),"")</f>
        <v>492220</v>
      </c>
      <c r="M2110" t="str">
        <f t="shared" si="96"/>
        <v>柴田　虎次郎 (2)</v>
      </c>
      <c r="N2110" t="str">
        <f t="shared" si="97"/>
        <v>ｼﾊﾞﾀ ｺｼﾞﾛｳ</v>
      </c>
      <c r="O2110" t="str">
        <f t="shared" si="98"/>
        <v>SHIBATA Kojiro (06)</v>
      </c>
      <c r="P2110">
        <f>IFERROR(INDEX(リスト!$AE:$AE,MATCH($G2110,リスト!$AD:$AD,0)),"")</f>
        <v>40</v>
      </c>
      <c r="Q2110" t="str">
        <f>IFERROR(INDEX(リスト!$AH:$AH,MATCH($J2110,リスト!$AG:$AG,0)),"")</f>
        <v>JPN</v>
      </c>
      <c r="R2110" s="118" t="str">
        <f>IF($B2110="","",TEXT(RIGHT($E2110,6)*1000+COUNTIF($E$2:$E2110,$E2110),"000000000"))</f>
        <v>060111002</v>
      </c>
    </row>
    <row r="2111" spans="1:18" customFormat="1" x14ac:dyDescent="0.45">
      <c r="A2111" t="s">
        <v>583</v>
      </c>
      <c r="B2111">
        <v>2110</v>
      </c>
      <c r="C2111" t="s">
        <v>6404</v>
      </c>
      <c r="D2111" t="s">
        <v>6405</v>
      </c>
      <c r="E2111">
        <v>20060823</v>
      </c>
      <c r="F2111">
        <v>2</v>
      </c>
      <c r="G2111" t="s">
        <v>4975</v>
      </c>
      <c r="H2111" s="2" t="s">
        <v>7315</v>
      </c>
      <c r="I2111" t="s">
        <v>163</v>
      </c>
      <c r="J2111" t="s">
        <v>6497</v>
      </c>
      <c r="L2111">
        <f>IFERROR(INDEX(所属情報!$E:$E,MATCH(男子登録情報!A2111,所属情報!$A:$A,0)),"")</f>
        <v>492220</v>
      </c>
      <c r="M2111" t="str">
        <f t="shared" si="96"/>
        <v>宮山　諒士 (2)</v>
      </c>
      <c r="N2111" t="str">
        <f t="shared" si="97"/>
        <v>ﾐﾔﾔﾏ ｱｷﾄ</v>
      </c>
      <c r="O2111" t="str">
        <f t="shared" si="98"/>
        <v>MIYAYAMA Akito (06)</v>
      </c>
      <c r="P2111">
        <f>IFERROR(INDEX(リスト!$AE:$AE,MATCH($G2111,リスト!$AD:$AD,0)),"")</f>
        <v>28</v>
      </c>
      <c r="Q2111" t="str">
        <f>IFERROR(INDEX(リスト!$AH:$AH,MATCH($J2111,リスト!$AG:$AG,0)),"")</f>
        <v>JPN</v>
      </c>
      <c r="R2111" s="118" t="str">
        <f>IF($B2111="","",TEXT(RIGHT($E2111,6)*1000+COUNTIF($E$2:$E2111,$E2111),"000000000"))</f>
        <v>060823001</v>
      </c>
    </row>
    <row r="2112" spans="1:18" customFormat="1" x14ac:dyDescent="0.45">
      <c r="A2112" t="s">
        <v>583</v>
      </c>
      <c r="B2112">
        <v>2111</v>
      </c>
      <c r="C2112" t="s">
        <v>6406</v>
      </c>
      <c r="D2112" t="s">
        <v>6407</v>
      </c>
      <c r="E2112">
        <v>20061228</v>
      </c>
      <c r="F2112">
        <v>2</v>
      </c>
      <c r="G2112" t="s">
        <v>4984</v>
      </c>
      <c r="H2112" s="2" t="s">
        <v>7316</v>
      </c>
      <c r="I2112" t="s">
        <v>128</v>
      </c>
      <c r="J2112" t="s">
        <v>6497</v>
      </c>
      <c r="L2112">
        <f>IFERROR(INDEX(所属情報!$E:$E,MATCH(男子登録情報!A2112,所属情報!$A:$A,0)),"")</f>
        <v>492220</v>
      </c>
      <c r="M2112" t="str">
        <f t="shared" si="96"/>
        <v>岩森　洵 (2)</v>
      </c>
      <c r="N2112" t="str">
        <f t="shared" si="97"/>
        <v>ｲﾜﾓﾘ ﾏｺﾄ</v>
      </c>
      <c r="O2112" t="str">
        <f t="shared" si="98"/>
        <v>IWAMORI Makoto (06)</v>
      </c>
      <c r="P2112">
        <f>IFERROR(INDEX(リスト!$AE:$AE,MATCH($G2112,リスト!$AD:$AD,0)),"")</f>
        <v>49</v>
      </c>
      <c r="Q2112" t="str">
        <f>IFERROR(INDEX(リスト!$AH:$AH,MATCH($J2112,リスト!$AG:$AG,0)),"")</f>
        <v>JPN</v>
      </c>
      <c r="R2112" s="118" t="str">
        <f>IF($B2112="","",TEXT(RIGHT($E2112,6)*1000+COUNTIF($E$2:$E2112,$E2112),"000000000"))</f>
        <v>061228003</v>
      </c>
    </row>
    <row r="2113" spans="1:18" customFormat="1" x14ac:dyDescent="0.45">
      <c r="A2113" t="s">
        <v>4963</v>
      </c>
      <c r="B2113">
        <v>2112</v>
      </c>
      <c r="C2113" t="s">
        <v>6408</v>
      </c>
      <c r="D2113" t="s">
        <v>6409</v>
      </c>
      <c r="E2113">
        <v>20060817</v>
      </c>
      <c r="F2113">
        <v>2</v>
      </c>
      <c r="G2113" t="s">
        <v>4984</v>
      </c>
      <c r="H2113" s="2" t="s">
        <v>1587</v>
      </c>
      <c r="I2113" t="s">
        <v>564</v>
      </c>
      <c r="J2113" t="s">
        <v>6497</v>
      </c>
      <c r="L2113">
        <f>IFERROR(INDEX(所属情報!$E:$E,MATCH(男子登録情報!A2113,所属情報!$A:$A,0)),"")</f>
        <v>492227</v>
      </c>
      <c r="M2113" t="str">
        <f t="shared" si="96"/>
        <v>青柳　颯 (2)</v>
      </c>
      <c r="N2113" t="str">
        <f t="shared" si="97"/>
        <v>ｱｵﾔｷﾞ ｲﾌﾞｷ</v>
      </c>
      <c r="O2113" t="str">
        <f t="shared" si="98"/>
        <v>AOYAGI Ibuki (06)</v>
      </c>
      <c r="P2113">
        <f>IFERROR(INDEX(リスト!$AE:$AE,MATCH($G2113,リスト!$AD:$AD,0)),"")</f>
        <v>49</v>
      </c>
      <c r="Q2113" t="str">
        <f>IFERROR(INDEX(リスト!$AH:$AH,MATCH($J2113,リスト!$AG:$AG,0)),"")</f>
        <v>JPN</v>
      </c>
      <c r="R2113" s="118" t="str">
        <f>IF($B2113="","",TEXT(RIGHT($E2113,6)*1000+COUNTIF($E$2:$E2113,$E2113),"000000000"))</f>
        <v>060817003</v>
      </c>
    </row>
    <row r="2114" spans="1:18" customFormat="1" x14ac:dyDescent="0.45">
      <c r="A2114" t="s">
        <v>597</v>
      </c>
      <c r="B2114">
        <v>2113</v>
      </c>
      <c r="C2114" t="s">
        <v>598</v>
      </c>
      <c r="D2114" t="s">
        <v>599</v>
      </c>
      <c r="E2114">
        <v>20011130</v>
      </c>
      <c r="F2114" t="s">
        <v>494</v>
      </c>
      <c r="G2114" t="s">
        <v>4975</v>
      </c>
      <c r="H2114" s="2" t="s">
        <v>600</v>
      </c>
      <c r="I2114" t="s">
        <v>64</v>
      </c>
      <c r="J2114" t="s">
        <v>6497</v>
      </c>
      <c r="L2114">
        <f>IFERROR(INDEX(所属情報!$E:$E,MATCH(男子登録情報!A2114,所属情報!$A:$A,0)),"")</f>
        <v>490050</v>
      </c>
      <c r="M2114" t="str">
        <f t="shared" si="96"/>
        <v>白矢　昂汰 (D1)</v>
      </c>
      <c r="N2114" t="str">
        <f t="shared" si="97"/>
        <v>ｼﾗﾔ ｺｳﾀ</v>
      </c>
      <c r="O2114" t="str">
        <f t="shared" si="98"/>
        <v>SHIRAYA Kota (01)</v>
      </c>
      <c r="P2114">
        <f>IFERROR(INDEX(リスト!$AE:$AE,MATCH($G2114,リスト!$AD:$AD,0)),"")</f>
        <v>28</v>
      </c>
      <c r="Q2114" t="str">
        <f>IFERROR(INDEX(リスト!$AH:$AH,MATCH($J2114,リスト!$AG:$AG,0)),"")</f>
        <v>JPN</v>
      </c>
      <c r="R2114" s="118" t="str">
        <f>IF($B2114="","",TEXT(RIGHT($E2114,6)*1000+COUNTIF($E$2:$E2114,$E2114),"000000000"))</f>
        <v>011130001</v>
      </c>
    </row>
    <row r="2115" spans="1:18" customFormat="1" x14ac:dyDescent="0.45">
      <c r="H2115" s="2"/>
      <c r="L2115" t="str">
        <f>IFERROR(INDEX(所属情報!$E:$E,MATCH(男子登録情報!A2115,所属情報!$A:$A,0)),"")</f>
        <v/>
      </c>
      <c r="M2115" t="str">
        <f t="shared" ref="M2115:M2178" si="99">$C2115&amp;" "&amp;"("&amp;$F2115&amp;")"</f>
        <v xml:space="preserve"> ()</v>
      </c>
      <c r="N2115">
        <f t="shared" ref="N2115:N2178" si="100">$D2115</f>
        <v>0</v>
      </c>
      <c r="O2115" t="str">
        <f t="shared" ref="O2115:O2178" si="101">$H2115&amp;" "&amp;$I2115&amp;" "&amp;"("&amp;MID($E2115,3,2)&amp;")"</f>
        <v xml:space="preserve">  ()</v>
      </c>
      <c r="P2115" t="str">
        <f>IFERROR(INDEX(リスト!$AE:$AE,MATCH($G2115,リスト!$AD:$AD,0)),"")</f>
        <v/>
      </c>
      <c r="Q2115" t="str">
        <f>IFERROR(INDEX(リスト!$AH:$AH,MATCH($J2115,リスト!$AG:$AG,0)),"")</f>
        <v/>
      </c>
      <c r="R2115" s="118" t="str">
        <f>IF($B2115="","",TEXT(RIGHT($E2115,6)*1000+COUNTIF($E$2:$E2115,$E2115),"000000000"))</f>
        <v/>
      </c>
    </row>
    <row r="2116" spans="1:18" customFormat="1" x14ac:dyDescent="0.45">
      <c r="A2116" t="s">
        <v>597</v>
      </c>
      <c r="B2116">
        <v>2115</v>
      </c>
      <c r="C2116" t="s">
        <v>1917</v>
      </c>
      <c r="D2116" t="s">
        <v>1918</v>
      </c>
      <c r="E2116">
        <v>20030918</v>
      </c>
      <c r="F2116" t="s">
        <v>140</v>
      </c>
      <c r="G2116" t="s">
        <v>4984</v>
      </c>
      <c r="H2116" s="2" t="s">
        <v>48</v>
      </c>
      <c r="I2116" t="s">
        <v>109</v>
      </c>
      <c r="J2116" t="s">
        <v>6497</v>
      </c>
      <c r="L2116">
        <f>IFERROR(INDEX(所属情報!$E:$E,MATCH(男子登録情報!A2116,所属情報!$A:$A,0)),"")</f>
        <v>490050</v>
      </c>
      <c r="M2116" t="str">
        <f t="shared" si="99"/>
        <v>北村　駿 (M1)</v>
      </c>
      <c r="N2116" t="str">
        <f t="shared" si="100"/>
        <v>ｷﾀﾑﾗ ｼｭﾝ</v>
      </c>
      <c r="O2116" t="str">
        <f t="shared" si="101"/>
        <v>KITAMURA Shun (03)</v>
      </c>
      <c r="P2116">
        <f>IFERROR(INDEX(リスト!$AE:$AE,MATCH($G2116,リスト!$AD:$AD,0)),"")</f>
        <v>49</v>
      </c>
      <c r="Q2116" t="str">
        <f>IFERROR(INDEX(リスト!$AH:$AH,MATCH($J2116,リスト!$AG:$AG,0)),"")</f>
        <v>JPN</v>
      </c>
      <c r="R2116" s="118" t="str">
        <f>IF($B2116="","",TEXT(RIGHT($E2116,6)*1000+COUNTIF($E$2:$E2116,$E2116),"000000000"))</f>
        <v>030918002</v>
      </c>
    </row>
    <row r="2117" spans="1:18" customFormat="1" x14ac:dyDescent="0.45">
      <c r="A2117" t="s">
        <v>597</v>
      </c>
      <c r="B2117">
        <v>2116</v>
      </c>
      <c r="C2117" t="s">
        <v>4484</v>
      </c>
      <c r="D2117" t="s">
        <v>4485</v>
      </c>
      <c r="E2117">
        <v>20050718</v>
      </c>
      <c r="F2117">
        <v>3</v>
      </c>
      <c r="G2117" t="s">
        <v>5434</v>
      </c>
      <c r="H2117" s="2" t="s">
        <v>4930</v>
      </c>
      <c r="I2117" t="s">
        <v>525</v>
      </c>
      <c r="J2117" t="s">
        <v>6497</v>
      </c>
      <c r="L2117">
        <f>IFERROR(INDEX(所属情報!$E:$E,MATCH(男子登録情報!A2117,所属情報!$A:$A,0)),"")</f>
        <v>490050</v>
      </c>
      <c r="M2117" t="str">
        <f t="shared" si="99"/>
        <v>小峰　蒼平 (3)</v>
      </c>
      <c r="N2117" t="str">
        <f t="shared" si="100"/>
        <v>ｺﾐﾈ ｿｳﾍｲ</v>
      </c>
      <c r="O2117" t="str">
        <f t="shared" si="101"/>
        <v>KOMINE Sohei (05)</v>
      </c>
      <c r="P2117">
        <f>IFERROR(INDEX(リスト!$AE:$AE,MATCH($G2117,リスト!$AD:$AD,0)),"")</f>
        <v>19</v>
      </c>
      <c r="Q2117" t="str">
        <f>IFERROR(INDEX(リスト!$AH:$AH,MATCH($J2117,リスト!$AG:$AG,0)),"")</f>
        <v>JPN</v>
      </c>
      <c r="R2117" s="118" t="str">
        <f>IF($B2117="","",TEXT(RIGHT($E2117,6)*1000+COUNTIF($E$2:$E2117,$E2117),"000000000"))</f>
        <v>050718001</v>
      </c>
    </row>
    <row r="2118" spans="1:18" customFormat="1" x14ac:dyDescent="0.45">
      <c r="A2118" t="s">
        <v>597</v>
      </c>
      <c r="B2118">
        <v>2117</v>
      </c>
      <c r="C2118" t="s">
        <v>4486</v>
      </c>
      <c r="D2118" t="s">
        <v>4487</v>
      </c>
      <c r="E2118">
        <v>20050526</v>
      </c>
      <c r="F2118">
        <v>3</v>
      </c>
      <c r="G2118" t="s">
        <v>4984</v>
      </c>
      <c r="H2118" s="2" t="s">
        <v>4931</v>
      </c>
      <c r="I2118" t="s">
        <v>179</v>
      </c>
      <c r="J2118" t="s">
        <v>6497</v>
      </c>
      <c r="L2118">
        <f>IFERROR(INDEX(所属情報!$E:$E,MATCH(男子登録情報!A2118,所属情報!$A:$A,0)),"")</f>
        <v>490050</v>
      </c>
      <c r="M2118" t="str">
        <f t="shared" si="99"/>
        <v>門野　稜平 (3)</v>
      </c>
      <c r="N2118" t="str">
        <f t="shared" si="100"/>
        <v>ｶﾄﾞﾉ ﾘｮｳﾍｲ</v>
      </c>
      <c r="O2118" t="str">
        <f t="shared" si="101"/>
        <v>KADONO Ryohei (05)</v>
      </c>
      <c r="P2118">
        <f>IFERROR(INDEX(リスト!$AE:$AE,MATCH($G2118,リスト!$AD:$AD,0)),"")</f>
        <v>49</v>
      </c>
      <c r="Q2118" t="str">
        <f>IFERROR(INDEX(リスト!$AH:$AH,MATCH($J2118,リスト!$AG:$AG,0)),"")</f>
        <v>JPN</v>
      </c>
      <c r="R2118" s="118" t="str">
        <f>IF($B2118="","",TEXT(RIGHT($E2118,6)*1000+COUNTIF($E$2:$E2118,$E2118),"000000000"))</f>
        <v>050526004</v>
      </c>
    </row>
    <row r="2119" spans="1:18" customFormat="1" x14ac:dyDescent="0.45">
      <c r="A2119" t="s">
        <v>597</v>
      </c>
      <c r="B2119">
        <v>2118</v>
      </c>
      <c r="C2119" t="s">
        <v>4488</v>
      </c>
      <c r="D2119" t="s">
        <v>4489</v>
      </c>
      <c r="E2119">
        <v>20060103</v>
      </c>
      <c r="F2119">
        <v>3</v>
      </c>
      <c r="G2119" t="s">
        <v>4976</v>
      </c>
      <c r="H2119" s="2" t="s">
        <v>105</v>
      </c>
      <c r="I2119" t="s">
        <v>147</v>
      </c>
      <c r="J2119" t="s">
        <v>6497</v>
      </c>
      <c r="L2119">
        <f>IFERROR(INDEX(所属情報!$E:$E,MATCH(男子登録情報!A2119,所属情報!$A:$A,0)),"")</f>
        <v>490050</v>
      </c>
      <c r="M2119" t="str">
        <f t="shared" si="99"/>
        <v>齊藤　樹生 (3)</v>
      </c>
      <c r="N2119" t="str">
        <f t="shared" si="100"/>
        <v>ｻｲﾄｳ ｲﾂｷ</v>
      </c>
      <c r="O2119" t="str">
        <f t="shared" si="101"/>
        <v>SAITO Itsuki (06)</v>
      </c>
      <c r="P2119">
        <f>IFERROR(INDEX(リスト!$AE:$AE,MATCH($G2119,リスト!$AD:$AD,0)),"")</f>
        <v>27</v>
      </c>
      <c r="Q2119" t="str">
        <f>IFERROR(INDEX(リスト!$AH:$AH,MATCH($J2119,リスト!$AG:$AG,0)),"")</f>
        <v>JPN</v>
      </c>
      <c r="R2119" s="118" t="str">
        <f>IF($B2119="","",TEXT(RIGHT($E2119,6)*1000+COUNTIF($E$2:$E2119,$E2119),"000000000"))</f>
        <v>060103003</v>
      </c>
    </row>
    <row r="2120" spans="1:18" customFormat="1" x14ac:dyDescent="0.45">
      <c r="A2120" t="s">
        <v>597</v>
      </c>
      <c r="B2120">
        <v>2119</v>
      </c>
      <c r="C2120" t="s">
        <v>4490</v>
      </c>
      <c r="D2120" t="s">
        <v>4491</v>
      </c>
      <c r="E2120">
        <v>20050730</v>
      </c>
      <c r="F2120">
        <v>3</v>
      </c>
      <c r="G2120" t="s">
        <v>4984</v>
      </c>
      <c r="H2120" s="2" t="s">
        <v>4932</v>
      </c>
      <c r="I2120" t="s">
        <v>275</v>
      </c>
      <c r="J2120" t="s">
        <v>6497</v>
      </c>
      <c r="L2120">
        <f>IFERROR(INDEX(所属情報!$E:$E,MATCH(男子登録情報!A2120,所属情報!$A:$A,0)),"")</f>
        <v>490050</v>
      </c>
      <c r="M2120" t="str">
        <f t="shared" si="99"/>
        <v>橋爪　啓太朗 (3)</v>
      </c>
      <c r="N2120" t="str">
        <f t="shared" si="100"/>
        <v>ﾊｼﾂﾞﾒ ｹｲﾀﾛｳ</v>
      </c>
      <c r="O2120" t="str">
        <f t="shared" si="101"/>
        <v>HASHIZUME Keitaro (05)</v>
      </c>
      <c r="P2120">
        <f>IFERROR(INDEX(リスト!$AE:$AE,MATCH($G2120,リスト!$AD:$AD,0)),"")</f>
        <v>49</v>
      </c>
      <c r="Q2120" t="str">
        <f>IFERROR(INDEX(リスト!$AH:$AH,MATCH($J2120,リスト!$AG:$AG,0)),"")</f>
        <v>JPN</v>
      </c>
      <c r="R2120" s="118" t="str">
        <f>IF($B2120="","",TEXT(RIGHT($E2120,6)*1000+COUNTIF($E$2:$E2120,$E2120),"000000000"))</f>
        <v>050730002</v>
      </c>
    </row>
    <row r="2121" spans="1:18" x14ac:dyDescent="0.45">
      <c r="A2121" t="s">
        <v>597</v>
      </c>
      <c r="B2121">
        <v>2120</v>
      </c>
      <c r="C2121" t="s">
        <v>4492</v>
      </c>
      <c r="D2121" t="s">
        <v>4493</v>
      </c>
      <c r="E2121">
        <v>20051121</v>
      </c>
      <c r="F2121">
        <v>3</v>
      </c>
      <c r="G2121" t="s">
        <v>4990</v>
      </c>
      <c r="H2121" s="2" t="s">
        <v>441</v>
      </c>
      <c r="I2121" t="s">
        <v>53</v>
      </c>
      <c r="J2121" s="2" t="s">
        <v>6497</v>
      </c>
      <c r="L2121">
        <f>IFERROR(INDEX(所属情報!$E:$E,MATCH(男子登録情報!A2121,所属情報!$A:$A,0)),"")</f>
        <v>490050</v>
      </c>
      <c r="M2121" t="str">
        <f t="shared" si="99"/>
        <v>小泉　航輝 (3)</v>
      </c>
      <c r="N2121" t="str">
        <f t="shared" si="100"/>
        <v>ｺｲｽﾞﾐ ｺｳｷ</v>
      </c>
      <c r="O2121" t="str">
        <f t="shared" si="101"/>
        <v>KOIZUMI Koki (05)</v>
      </c>
      <c r="P2121">
        <f>IFERROR(INDEX(リスト!$AE:$AE,MATCH($G2121,リスト!$AD:$AD,0)),"")</f>
        <v>35</v>
      </c>
      <c r="Q2121" t="str">
        <f>IFERROR(INDEX(リスト!$AH:$AH,MATCH($J2121,リスト!$AG:$AG,0)),"")</f>
        <v>JPN</v>
      </c>
      <c r="R2121" s="118" t="str">
        <f>IF($B2121="","",TEXT(RIGHT($E2121,6)*1000+COUNTIF($E$2:$E2121,$E2121),"000000000"))</f>
        <v>051121002</v>
      </c>
    </row>
    <row r="2122" spans="1:18" x14ac:dyDescent="0.45">
      <c r="A2122" t="s">
        <v>597</v>
      </c>
      <c r="B2122">
        <v>2121</v>
      </c>
      <c r="C2122" t="s">
        <v>4494</v>
      </c>
      <c r="D2122" t="s">
        <v>4495</v>
      </c>
      <c r="E2122">
        <v>20050702</v>
      </c>
      <c r="F2122">
        <v>3</v>
      </c>
      <c r="G2122" t="s">
        <v>4984</v>
      </c>
      <c r="H2122" s="2" t="s">
        <v>4933</v>
      </c>
      <c r="I2122" t="s">
        <v>310</v>
      </c>
      <c r="J2122" s="2" t="s">
        <v>6497</v>
      </c>
      <c r="L2122">
        <f>IFERROR(INDEX(所属情報!$E:$E,MATCH(男子登録情報!A2122,所属情報!$A:$A,0)),"")</f>
        <v>490050</v>
      </c>
      <c r="M2122" t="str">
        <f t="shared" si="99"/>
        <v>根塚　大暉 (3)</v>
      </c>
      <c r="N2122" t="str">
        <f t="shared" si="100"/>
        <v>ﾈﾂﾞｶ ﾀｲｷ</v>
      </c>
      <c r="O2122" t="str">
        <f t="shared" si="101"/>
        <v>NEZUKA Taiki (05)</v>
      </c>
      <c r="P2122">
        <f>IFERROR(INDEX(リスト!$AE:$AE,MATCH($G2122,リスト!$AD:$AD,0)),"")</f>
        <v>49</v>
      </c>
      <c r="Q2122" t="str">
        <f>IFERROR(INDEX(リスト!$AH:$AH,MATCH($J2122,リスト!$AG:$AG,0)),"")</f>
        <v>JPN</v>
      </c>
      <c r="R2122" s="118" t="str">
        <f>IF($B2122="","",TEXT(RIGHT($E2122,6)*1000+COUNTIF($E$2:$E2122,$E2122),"000000000"))</f>
        <v>050702003</v>
      </c>
    </row>
    <row r="2123" spans="1:18" x14ac:dyDescent="0.45">
      <c r="A2123" t="s">
        <v>597</v>
      </c>
      <c r="B2123">
        <v>2122</v>
      </c>
      <c r="C2123" t="s">
        <v>484</v>
      </c>
      <c r="D2123" t="s">
        <v>6410</v>
      </c>
      <c r="E2123">
        <v>20000603</v>
      </c>
      <c r="F2123" t="s">
        <v>2865</v>
      </c>
      <c r="G2123" t="s">
        <v>4975</v>
      </c>
      <c r="H2123" s="2" t="s">
        <v>485</v>
      </c>
      <c r="I2123" t="s">
        <v>480</v>
      </c>
      <c r="J2123" s="2" t="s">
        <v>6497</v>
      </c>
      <c r="L2123">
        <f>IFERROR(INDEX(所属情報!$E:$E,MATCH(男子登録情報!A2123,所属情報!$A:$A,0)),"")</f>
        <v>490050</v>
      </c>
      <c r="M2123" t="str">
        <f t="shared" si="99"/>
        <v>堀田　和志 (D2)</v>
      </c>
      <c r="N2123" t="str">
        <f t="shared" si="100"/>
        <v>ﾎﾘﾀ ｶｽﾞｼ</v>
      </c>
      <c r="O2123" t="str">
        <f t="shared" si="101"/>
        <v>HORITA Kazushi (00)</v>
      </c>
      <c r="P2123">
        <f>IFERROR(INDEX(リスト!$AE:$AE,MATCH($G2123,リスト!$AD:$AD,0)),"")</f>
        <v>28</v>
      </c>
      <c r="Q2123" t="str">
        <f>IFERROR(INDEX(リスト!$AH:$AH,MATCH($J2123,リスト!$AG:$AG,0)),"")</f>
        <v>JPN</v>
      </c>
      <c r="R2123" s="118" t="str">
        <f>IF($B2123="","",TEXT(RIGHT($E2123,6)*1000+COUNTIF($E$2:$E2123,$E2123),"000000000"))</f>
        <v>000603001</v>
      </c>
    </row>
    <row r="2124" spans="1:18" x14ac:dyDescent="0.45">
      <c r="A2124" t="s">
        <v>597</v>
      </c>
      <c r="B2124">
        <v>2123</v>
      </c>
      <c r="C2124" t="s">
        <v>6411</v>
      </c>
      <c r="D2124" t="s">
        <v>6412</v>
      </c>
      <c r="E2124">
        <v>20050427</v>
      </c>
      <c r="F2124">
        <v>3</v>
      </c>
      <c r="G2124" t="s">
        <v>4984</v>
      </c>
      <c r="H2124" s="2" t="s">
        <v>149</v>
      </c>
      <c r="I2124" t="s">
        <v>7317</v>
      </c>
      <c r="J2124" s="2" t="s">
        <v>6497</v>
      </c>
      <c r="L2124">
        <f>IFERROR(INDEX(所属情報!$E:$E,MATCH(男子登録情報!A2124,所属情報!$A:$A,0)),"")</f>
        <v>490050</v>
      </c>
      <c r="M2124" t="str">
        <f t="shared" si="99"/>
        <v>東　光春 (3)</v>
      </c>
      <c r="N2124" t="str">
        <f t="shared" si="100"/>
        <v>ﾋｶﾞｼ ﾐﾂﾊﾙ</v>
      </c>
      <c r="O2124" t="str">
        <f t="shared" si="101"/>
        <v>HIGASHI Mitsuharu (05)</v>
      </c>
      <c r="P2124">
        <f>IFERROR(INDEX(リスト!$AE:$AE,MATCH($G2124,リスト!$AD:$AD,0)),"")</f>
        <v>49</v>
      </c>
      <c r="Q2124" t="str">
        <f>IFERROR(INDEX(リスト!$AH:$AH,MATCH($J2124,リスト!$AG:$AG,0)),"")</f>
        <v>JPN</v>
      </c>
      <c r="R2124" s="118" t="str">
        <f>IF($B2124="","",TEXT(RIGHT($E2124,6)*1000+COUNTIF($E$2:$E2124,$E2124),"000000000"))</f>
        <v>050427004</v>
      </c>
    </row>
    <row r="2125" spans="1:18" x14ac:dyDescent="0.45">
      <c r="A2125" t="s">
        <v>597</v>
      </c>
      <c r="B2125">
        <v>2124</v>
      </c>
      <c r="C2125" t="s">
        <v>6413</v>
      </c>
      <c r="D2125" t="s">
        <v>6414</v>
      </c>
      <c r="E2125">
        <v>20060710</v>
      </c>
      <c r="F2125">
        <v>2</v>
      </c>
      <c r="G2125" t="s">
        <v>4980</v>
      </c>
      <c r="H2125" s="2" t="s">
        <v>7318</v>
      </c>
      <c r="I2125" t="s">
        <v>408</v>
      </c>
      <c r="J2125" s="2" t="s">
        <v>6497</v>
      </c>
      <c r="L2125">
        <f>IFERROR(INDEX(所属情報!$E:$E,MATCH(男子登録情報!A2125,所属情報!$A:$A,0)),"")</f>
        <v>490050</v>
      </c>
      <c r="M2125" t="str">
        <f t="shared" si="99"/>
        <v>芥川　蓮弥 (2)</v>
      </c>
      <c r="N2125" t="str">
        <f t="shared" si="100"/>
        <v>ｱｸﾀｶﾞﾜ ﾚﾝﾔ</v>
      </c>
      <c r="O2125" t="str">
        <f t="shared" si="101"/>
        <v>AKUTAGAWA Renya (06)</v>
      </c>
      <c r="P2125">
        <f>IFERROR(INDEX(リスト!$AE:$AE,MATCH($G2125,リスト!$AD:$AD,0)),"")</f>
        <v>33</v>
      </c>
      <c r="Q2125" t="str">
        <f>IFERROR(INDEX(リスト!$AH:$AH,MATCH($J2125,リスト!$AG:$AG,0)),"")</f>
        <v>JPN</v>
      </c>
      <c r="R2125" s="118" t="str">
        <f>IF($B2125="","",TEXT(RIGHT($E2125,6)*1000+COUNTIF($E$2:$E2125,$E2125),"000000000"))</f>
        <v>060710004</v>
      </c>
    </row>
    <row r="2126" spans="1:18" x14ac:dyDescent="0.45">
      <c r="A2126" t="s">
        <v>597</v>
      </c>
      <c r="B2126">
        <v>2125</v>
      </c>
      <c r="C2126" t="s">
        <v>6415</v>
      </c>
      <c r="D2126" t="s">
        <v>6416</v>
      </c>
      <c r="E2126">
        <v>20061116</v>
      </c>
      <c r="F2126">
        <v>2</v>
      </c>
      <c r="G2126" t="s">
        <v>4984</v>
      </c>
      <c r="H2126" s="2" t="s">
        <v>503</v>
      </c>
      <c r="I2126" t="s">
        <v>69</v>
      </c>
      <c r="J2126" s="2" t="s">
        <v>6497</v>
      </c>
      <c r="L2126">
        <f>IFERROR(INDEX(所属情報!$E:$E,MATCH(男子登録情報!A2126,所属情報!$A:$A,0)),"")</f>
        <v>490050</v>
      </c>
      <c r="M2126" t="str">
        <f t="shared" si="99"/>
        <v>久保　颯人 (2)</v>
      </c>
      <c r="N2126" t="str">
        <f t="shared" si="100"/>
        <v>ｸﾎﾞ ﾊﾔﾄ</v>
      </c>
      <c r="O2126" t="str">
        <f t="shared" si="101"/>
        <v>KUBO Hayato (06)</v>
      </c>
      <c r="P2126">
        <f>IFERROR(INDEX(リスト!$AE:$AE,MATCH($G2126,リスト!$AD:$AD,0)),"")</f>
        <v>49</v>
      </c>
      <c r="Q2126" t="str">
        <f>IFERROR(INDEX(リスト!$AH:$AH,MATCH($J2126,リスト!$AG:$AG,0)),"")</f>
        <v>JPN</v>
      </c>
      <c r="R2126" s="118" t="str">
        <f>IF($B2126="","",TEXT(RIGHT($E2126,6)*1000+COUNTIF($E$2:$E2126,$E2126),"000000000"))</f>
        <v>061116001</v>
      </c>
    </row>
    <row r="2127" spans="1:18" x14ac:dyDescent="0.45">
      <c r="A2127" t="s">
        <v>597</v>
      </c>
      <c r="B2127">
        <v>2126</v>
      </c>
      <c r="C2127" t="s">
        <v>6417</v>
      </c>
      <c r="D2127" t="s">
        <v>6418</v>
      </c>
      <c r="E2127">
        <v>20061017</v>
      </c>
      <c r="F2127">
        <v>2</v>
      </c>
      <c r="G2127" t="s">
        <v>4982</v>
      </c>
      <c r="H2127" s="2" t="s">
        <v>123</v>
      </c>
      <c r="I2127" t="s">
        <v>238</v>
      </c>
      <c r="J2127" s="2" t="s">
        <v>6497</v>
      </c>
      <c r="L2127">
        <f>IFERROR(INDEX(所属情報!$E:$E,MATCH(男子登録情報!A2127,所属情報!$A:$A,0)),"")</f>
        <v>490050</v>
      </c>
      <c r="M2127" t="str">
        <f t="shared" si="99"/>
        <v>髙田　瑞季 (2)</v>
      </c>
      <c r="N2127" t="str">
        <f t="shared" si="100"/>
        <v>ﾀｶﾀﾞ ﾐｽﾞｷ</v>
      </c>
      <c r="O2127" t="str">
        <f t="shared" si="101"/>
        <v>TAKADA Mizuki (06)</v>
      </c>
      <c r="P2127">
        <f>IFERROR(INDEX(リスト!$AE:$AE,MATCH($G2127,リスト!$AD:$AD,0)),"")</f>
        <v>26</v>
      </c>
      <c r="Q2127" t="str">
        <f>IFERROR(INDEX(リスト!$AH:$AH,MATCH($J2127,リスト!$AG:$AG,0)),"")</f>
        <v>JPN</v>
      </c>
      <c r="R2127" s="118" t="str">
        <f>IF($B2127="","",TEXT(RIGHT($E2127,6)*1000+COUNTIF($E$2:$E2127,$E2127),"000000000"))</f>
        <v>061017006</v>
      </c>
    </row>
    <row r="2128" spans="1:18" x14ac:dyDescent="0.45">
      <c r="A2128" t="s">
        <v>597</v>
      </c>
      <c r="B2128">
        <v>2127</v>
      </c>
      <c r="C2128" t="s">
        <v>6419</v>
      </c>
      <c r="D2128" t="s">
        <v>6420</v>
      </c>
      <c r="E2128">
        <v>20061025</v>
      </c>
      <c r="F2128">
        <v>2</v>
      </c>
      <c r="G2128" t="s">
        <v>4984</v>
      </c>
      <c r="H2128" s="2" t="s">
        <v>7319</v>
      </c>
      <c r="I2128" t="s">
        <v>7320</v>
      </c>
      <c r="J2128" s="2" t="s">
        <v>6926</v>
      </c>
      <c r="L2128">
        <f>IFERROR(INDEX(所属情報!$E:$E,MATCH(男子登録情報!A2128,所属情報!$A:$A,0)),"")</f>
        <v>490050</v>
      </c>
      <c r="M2128" t="str">
        <f t="shared" si="99"/>
        <v>ドゥヴリーズ　輝弥人 (2)</v>
      </c>
      <c r="N2128" t="str">
        <f t="shared" si="100"/>
        <v>ﾄﾞｩｳﾞﾘｰｽﾞ ｷﾐﾄ</v>
      </c>
      <c r="O2128" t="str">
        <f t="shared" si="101"/>
        <v>DEVRIES Kimito (06)</v>
      </c>
      <c r="P2128">
        <f>IFERROR(INDEX(リスト!$AE:$AE,MATCH($G2128,リスト!$AD:$AD,0)),"")</f>
        <v>49</v>
      </c>
      <c r="Q2128" t="str">
        <f>IFERROR(INDEX(リスト!$AH:$AH,MATCH($J2128,リスト!$AG:$AG,0)),"")</f>
        <v>DUAL1</v>
      </c>
      <c r="R2128" s="118" t="str">
        <f>IF($B2128="","",TEXT(RIGHT($E2128,6)*1000+COUNTIF($E$2:$E2128,$E2128),"000000000"))</f>
        <v>061025003</v>
      </c>
    </row>
    <row r="2129" spans="1:18" x14ac:dyDescent="0.45">
      <c r="A2129" t="s">
        <v>584</v>
      </c>
      <c r="B2129">
        <v>2128</v>
      </c>
      <c r="C2129" t="s">
        <v>6421</v>
      </c>
      <c r="D2129" t="s">
        <v>6422</v>
      </c>
      <c r="E2129">
        <v>20030304</v>
      </c>
      <c r="F2129">
        <v>6</v>
      </c>
      <c r="G2129" t="s">
        <v>4984</v>
      </c>
      <c r="H2129" s="2" t="s">
        <v>320</v>
      </c>
      <c r="I2129" t="s">
        <v>409</v>
      </c>
      <c r="J2129" s="2" t="s">
        <v>6497</v>
      </c>
      <c r="L2129">
        <f>IFERROR(INDEX(所属情報!$E:$E,MATCH(男子登録情報!A2129,所属情報!$A:$A,0)),"")</f>
        <v>500005</v>
      </c>
      <c r="M2129" t="str">
        <f t="shared" si="99"/>
        <v>中野　正隆 (6)</v>
      </c>
      <c r="N2129" t="str">
        <f t="shared" si="100"/>
        <v>ﾅｶﾉ ﾏｻﾀｶ</v>
      </c>
      <c r="O2129" t="str">
        <f t="shared" si="101"/>
        <v>NAKANO Masataka (03)</v>
      </c>
      <c r="P2129">
        <f>IFERROR(INDEX(リスト!$AE:$AE,MATCH($G2129,リスト!$AD:$AD,0)),"")</f>
        <v>49</v>
      </c>
      <c r="Q2129" t="str">
        <f>IFERROR(INDEX(リスト!$AH:$AH,MATCH($J2129,リスト!$AG:$AG,0)),"")</f>
        <v>JPN</v>
      </c>
      <c r="R2129" s="118" t="str">
        <f>IF($B2129="","",TEXT(RIGHT($E2129,6)*1000+COUNTIF($E$2:$E2129,$E2129),"000000000"))</f>
        <v>030304001</v>
      </c>
    </row>
    <row r="2130" spans="1:18" x14ac:dyDescent="0.45">
      <c r="A2130" t="s">
        <v>584</v>
      </c>
      <c r="B2130">
        <v>2129</v>
      </c>
      <c r="C2130" t="s">
        <v>6423</v>
      </c>
      <c r="D2130" t="s">
        <v>6424</v>
      </c>
      <c r="E2130">
        <v>20010822</v>
      </c>
      <c r="F2130">
        <v>6</v>
      </c>
      <c r="G2130" t="s">
        <v>4984</v>
      </c>
      <c r="H2130" s="2" t="s">
        <v>503</v>
      </c>
      <c r="I2130" t="s">
        <v>192</v>
      </c>
      <c r="J2130" s="2" t="s">
        <v>6497</v>
      </c>
      <c r="L2130">
        <f>IFERROR(INDEX(所属情報!$E:$E,MATCH(男子登録情報!A2130,所属情報!$A:$A,0)),"")</f>
        <v>500005</v>
      </c>
      <c r="M2130" t="str">
        <f t="shared" si="99"/>
        <v>久保　慎太朗 (6)</v>
      </c>
      <c r="N2130" t="str">
        <f t="shared" si="100"/>
        <v>ｸﾎﾞ ｼﾝﾀﾛｳ</v>
      </c>
      <c r="O2130" t="str">
        <f t="shared" si="101"/>
        <v>KUBO Shintaro (01)</v>
      </c>
      <c r="P2130">
        <f>IFERROR(INDEX(リスト!$AE:$AE,MATCH($G2130,リスト!$AD:$AD,0)),"")</f>
        <v>49</v>
      </c>
      <c r="Q2130" t="str">
        <f>IFERROR(INDEX(リスト!$AH:$AH,MATCH($J2130,リスト!$AG:$AG,0)),"")</f>
        <v>JPN</v>
      </c>
      <c r="R2130" s="118" t="str">
        <f>IF($B2130="","",TEXT(RIGHT($E2130,6)*1000+COUNTIF($E$2:$E2130,$E2130),"000000000"))</f>
        <v>010822001</v>
      </c>
    </row>
    <row r="2131" spans="1:18" x14ac:dyDescent="0.45">
      <c r="A2131" t="s">
        <v>584</v>
      </c>
      <c r="B2131">
        <v>2130</v>
      </c>
      <c r="C2131" t="s">
        <v>6425</v>
      </c>
      <c r="D2131" t="s">
        <v>6426</v>
      </c>
      <c r="E2131">
        <v>20031031</v>
      </c>
      <c r="F2131">
        <v>5</v>
      </c>
      <c r="G2131" t="s">
        <v>4984</v>
      </c>
      <c r="H2131" s="2" t="s">
        <v>7321</v>
      </c>
      <c r="I2131" t="s">
        <v>93</v>
      </c>
      <c r="J2131" s="2" t="s">
        <v>6497</v>
      </c>
      <c r="L2131">
        <f>IFERROR(INDEX(所属情報!$E:$E,MATCH(男子登録情報!A2131,所属情報!$A:$A,0)),"")</f>
        <v>500005</v>
      </c>
      <c r="M2131" t="str">
        <f t="shared" si="99"/>
        <v>趙　秀太 (5)</v>
      </c>
      <c r="N2131" t="str">
        <f t="shared" si="100"/>
        <v>ﾁｮｳ ｼｭｳﾀ</v>
      </c>
      <c r="O2131" t="str">
        <f t="shared" si="101"/>
        <v>CHO Shuta (03)</v>
      </c>
      <c r="P2131">
        <f>IFERROR(INDEX(リスト!$AE:$AE,MATCH($G2131,リスト!$AD:$AD,0)),"")</f>
        <v>49</v>
      </c>
      <c r="Q2131" t="str">
        <f>IFERROR(INDEX(リスト!$AH:$AH,MATCH($J2131,リスト!$AG:$AG,0)),"")</f>
        <v>JPN</v>
      </c>
      <c r="R2131" s="118" t="str">
        <f>IF($B2131="","",TEXT(RIGHT($E2131,6)*1000+COUNTIF($E$2:$E2131,$E2131),"000000000"))</f>
        <v>031031001</v>
      </c>
    </row>
    <row r="2132" spans="1:18" x14ac:dyDescent="0.45">
      <c r="A2132" t="s">
        <v>584</v>
      </c>
      <c r="B2132">
        <v>2131</v>
      </c>
      <c r="C2132" t="s">
        <v>6427</v>
      </c>
      <c r="D2132" t="s">
        <v>6428</v>
      </c>
      <c r="E2132">
        <v>20020610</v>
      </c>
      <c r="F2132">
        <v>5</v>
      </c>
      <c r="G2132" t="s">
        <v>4982</v>
      </c>
      <c r="H2132" s="2" t="s">
        <v>413</v>
      </c>
      <c r="I2132" t="s">
        <v>1931</v>
      </c>
      <c r="J2132" s="2" t="s">
        <v>6497</v>
      </c>
      <c r="L2132">
        <f>IFERROR(INDEX(所属情報!$E:$E,MATCH(男子登録情報!A2132,所属情報!$A:$A,0)),"")</f>
        <v>500005</v>
      </c>
      <c r="M2132" t="str">
        <f t="shared" si="99"/>
        <v>吉村　要 (5)</v>
      </c>
      <c r="N2132" t="str">
        <f t="shared" si="100"/>
        <v>ﾖｼﾑﾗ ｶﾅﾒ</v>
      </c>
      <c r="O2132" t="str">
        <f t="shared" si="101"/>
        <v>YOSHIMURA Kaname (02)</v>
      </c>
      <c r="P2132">
        <f>IFERROR(INDEX(リスト!$AE:$AE,MATCH($G2132,リスト!$AD:$AD,0)),"")</f>
        <v>26</v>
      </c>
      <c r="Q2132" t="str">
        <f>IFERROR(INDEX(リスト!$AH:$AH,MATCH($J2132,リスト!$AG:$AG,0)),"")</f>
        <v>JPN</v>
      </c>
      <c r="R2132" s="118" t="str">
        <f>IF($B2132="","",TEXT(RIGHT($E2132,6)*1000+COUNTIF($E$2:$E2132,$E2132),"000000000"))</f>
        <v>020610001</v>
      </c>
    </row>
    <row r="2133" spans="1:18" x14ac:dyDescent="0.45">
      <c r="A2133" t="s">
        <v>584</v>
      </c>
      <c r="B2133">
        <v>2132</v>
      </c>
      <c r="C2133" t="s">
        <v>6429</v>
      </c>
      <c r="D2133" t="s">
        <v>6430</v>
      </c>
      <c r="E2133">
        <v>20030113</v>
      </c>
      <c r="F2133">
        <v>6</v>
      </c>
      <c r="G2133" t="s">
        <v>4984</v>
      </c>
      <c r="H2133" s="2" t="s">
        <v>210</v>
      </c>
      <c r="I2133" t="s">
        <v>175</v>
      </c>
      <c r="J2133" s="2" t="s">
        <v>6497</v>
      </c>
      <c r="L2133">
        <f>IFERROR(INDEX(所属情報!$E:$E,MATCH(男子登録情報!A2133,所属情報!$A:$A,0)),"")</f>
        <v>500005</v>
      </c>
      <c r="M2133" t="str">
        <f t="shared" si="99"/>
        <v>松田　大輝 (6)</v>
      </c>
      <c r="N2133" t="str">
        <f t="shared" si="100"/>
        <v>ﾏﾂﾀﾞ ﾀﾞｲｷ</v>
      </c>
      <c r="O2133" t="str">
        <f t="shared" si="101"/>
        <v>MATSUDA Daiki (03)</v>
      </c>
      <c r="P2133">
        <f>IFERROR(INDEX(リスト!$AE:$AE,MATCH($G2133,リスト!$AD:$AD,0)),"")</f>
        <v>49</v>
      </c>
      <c r="Q2133" t="str">
        <f>IFERROR(INDEX(リスト!$AH:$AH,MATCH($J2133,リスト!$AG:$AG,0)),"")</f>
        <v>JPN</v>
      </c>
      <c r="R2133" s="118" t="str">
        <f>IF($B2133="","",TEXT(RIGHT($E2133,6)*1000+COUNTIF($E$2:$E2133,$E2133),"000000000"))</f>
        <v>030113001</v>
      </c>
    </row>
    <row r="2134" spans="1:18" x14ac:dyDescent="0.45">
      <c r="A2134" t="s">
        <v>584</v>
      </c>
      <c r="B2134">
        <v>2133</v>
      </c>
      <c r="C2134" t="s">
        <v>6431</v>
      </c>
      <c r="D2134" t="s">
        <v>6432</v>
      </c>
      <c r="E2134">
        <v>20020725</v>
      </c>
      <c r="F2134">
        <v>4</v>
      </c>
      <c r="G2134" t="s">
        <v>4984</v>
      </c>
      <c r="H2134" s="2" t="s">
        <v>34</v>
      </c>
      <c r="I2134" t="s">
        <v>660</v>
      </c>
      <c r="J2134" s="2" t="s">
        <v>6497</v>
      </c>
      <c r="L2134">
        <f>IFERROR(INDEX(所属情報!$E:$E,MATCH(男子登録情報!A2134,所属情報!$A:$A,0)),"")</f>
        <v>500005</v>
      </c>
      <c r="M2134" t="str">
        <f t="shared" si="99"/>
        <v>坂本　崇輔 (4)</v>
      </c>
      <c r="N2134" t="str">
        <f t="shared" si="100"/>
        <v>ｻｶﾓﾄ ｼｭｳｽｹ</v>
      </c>
      <c r="O2134" t="str">
        <f t="shared" si="101"/>
        <v>SAKAMOTO Shusuke (02)</v>
      </c>
      <c r="P2134">
        <f>IFERROR(INDEX(リスト!$AE:$AE,MATCH($G2134,リスト!$AD:$AD,0)),"")</f>
        <v>49</v>
      </c>
      <c r="Q2134" t="str">
        <f>IFERROR(INDEX(リスト!$AH:$AH,MATCH($J2134,リスト!$AG:$AG,0)),"")</f>
        <v>JPN</v>
      </c>
      <c r="R2134" s="118" t="str">
        <f>IF($B2134="","",TEXT(RIGHT($E2134,6)*1000+COUNTIF($E$2:$E2134,$E2134),"000000000"))</f>
        <v>020725001</v>
      </c>
    </row>
    <row r="2135" spans="1:18" x14ac:dyDescent="0.45">
      <c r="A2135" t="s">
        <v>584</v>
      </c>
      <c r="B2135">
        <v>2134</v>
      </c>
      <c r="C2135" t="s">
        <v>6433</v>
      </c>
      <c r="D2135" t="s">
        <v>6434</v>
      </c>
      <c r="E2135">
        <v>20030606</v>
      </c>
      <c r="F2135">
        <v>5</v>
      </c>
      <c r="G2135" t="s">
        <v>4984</v>
      </c>
      <c r="H2135" s="2" t="s">
        <v>7322</v>
      </c>
      <c r="I2135" t="s">
        <v>122</v>
      </c>
      <c r="J2135" s="2" t="s">
        <v>6497</v>
      </c>
      <c r="L2135">
        <f>IFERROR(INDEX(所属情報!$E:$E,MATCH(男子登録情報!A2135,所属情報!$A:$A,0)),"")</f>
        <v>500005</v>
      </c>
      <c r="M2135" t="str">
        <f t="shared" si="99"/>
        <v>池原　悠真 (5)</v>
      </c>
      <c r="N2135" t="str">
        <f t="shared" si="100"/>
        <v>ｲｹﾊﾗ ﾕｳﾏ</v>
      </c>
      <c r="O2135" t="str">
        <f t="shared" si="101"/>
        <v>IKEHARA Yuma (03)</v>
      </c>
      <c r="P2135">
        <f>IFERROR(INDEX(リスト!$AE:$AE,MATCH($G2135,リスト!$AD:$AD,0)),"")</f>
        <v>49</v>
      </c>
      <c r="Q2135" t="str">
        <f>IFERROR(INDEX(リスト!$AH:$AH,MATCH($J2135,リスト!$AG:$AG,0)),"")</f>
        <v>JPN</v>
      </c>
      <c r="R2135" s="118" t="str">
        <f>IF($B2135="","",TEXT(RIGHT($E2135,6)*1000+COUNTIF($E$2:$E2135,$E2135),"000000000"))</f>
        <v>030606001</v>
      </c>
    </row>
    <row r="2136" spans="1:18" x14ac:dyDescent="0.45">
      <c r="A2136" t="s">
        <v>584</v>
      </c>
      <c r="B2136">
        <v>2135</v>
      </c>
      <c r="C2136" t="s">
        <v>6435</v>
      </c>
      <c r="D2136" t="s">
        <v>6436</v>
      </c>
      <c r="E2136">
        <v>20020725</v>
      </c>
      <c r="F2136">
        <v>4</v>
      </c>
      <c r="G2136" t="s">
        <v>4984</v>
      </c>
      <c r="H2136" s="2" t="s">
        <v>7323</v>
      </c>
      <c r="I2136" t="s">
        <v>3011</v>
      </c>
      <c r="J2136" s="2" t="s">
        <v>6497</v>
      </c>
      <c r="L2136">
        <f>IFERROR(INDEX(所属情報!$E:$E,MATCH(男子登録情報!A2136,所属情報!$A:$A,0)),"")</f>
        <v>500005</v>
      </c>
      <c r="M2136" t="str">
        <f t="shared" si="99"/>
        <v>野々村　駿彰 (4)</v>
      </c>
      <c r="N2136" t="str">
        <f t="shared" si="100"/>
        <v>ﾉﾉﾑﾗ ﾄｼｱｷ</v>
      </c>
      <c r="O2136" t="str">
        <f t="shared" si="101"/>
        <v>NONOMURA Toshiaki (02)</v>
      </c>
      <c r="P2136">
        <f>IFERROR(INDEX(リスト!$AE:$AE,MATCH($G2136,リスト!$AD:$AD,0)),"")</f>
        <v>49</v>
      </c>
      <c r="Q2136" t="str">
        <f>IFERROR(INDEX(リスト!$AH:$AH,MATCH($J2136,リスト!$AG:$AG,0)),"")</f>
        <v>JPN</v>
      </c>
      <c r="R2136" s="118" t="str">
        <f>IF($B2136="","",TEXT(RIGHT($E2136,6)*1000+COUNTIF($E$2:$E2136,$E2136),"000000000"))</f>
        <v>020725002</v>
      </c>
    </row>
    <row r="2137" spans="1:18" x14ac:dyDescent="0.45">
      <c r="A2137" t="s">
        <v>584</v>
      </c>
      <c r="B2137">
        <v>2136</v>
      </c>
      <c r="C2137" t="s">
        <v>6437</v>
      </c>
      <c r="D2137" t="s">
        <v>6438</v>
      </c>
      <c r="E2137">
        <v>20040510</v>
      </c>
      <c r="F2137">
        <v>4</v>
      </c>
      <c r="G2137" t="s">
        <v>4984</v>
      </c>
      <c r="H2137" s="2" t="s">
        <v>240</v>
      </c>
      <c r="I2137" t="s">
        <v>77</v>
      </c>
      <c r="J2137" s="2" t="s">
        <v>6497</v>
      </c>
      <c r="L2137">
        <f>IFERROR(INDEX(所属情報!$E:$E,MATCH(男子登録情報!A2137,所属情報!$A:$A,0)),"")</f>
        <v>500005</v>
      </c>
      <c r="M2137" t="str">
        <f t="shared" si="99"/>
        <v>平井　良典 (4)</v>
      </c>
      <c r="N2137" t="str">
        <f t="shared" si="100"/>
        <v>ﾋﾗｲ ﾘｮｳｽｹ</v>
      </c>
      <c r="O2137" t="str">
        <f t="shared" si="101"/>
        <v>HIRAI Ryosuke (04)</v>
      </c>
      <c r="P2137">
        <f>IFERROR(INDEX(リスト!$AE:$AE,MATCH($G2137,リスト!$AD:$AD,0)),"")</f>
        <v>49</v>
      </c>
      <c r="Q2137" t="str">
        <f>IFERROR(INDEX(リスト!$AH:$AH,MATCH($J2137,リスト!$AG:$AG,0)),"")</f>
        <v>JPN</v>
      </c>
      <c r="R2137" s="118" t="str">
        <f>IF($B2137="","",TEXT(RIGHT($E2137,6)*1000+COUNTIF($E$2:$E2137,$E2137),"000000000"))</f>
        <v>040510003</v>
      </c>
    </row>
    <row r="2138" spans="1:18" x14ac:dyDescent="0.45">
      <c r="A2138" t="s">
        <v>584</v>
      </c>
      <c r="B2138">
        <v>2137</v>
      </c>
      <c r="C2138" t="s">
        <v>6439</v>
      </c>
      <c r="D2138" t="s">
        <v>6440</v>
      </c>
      <c r="E2138">
        <v>20040720</v>
      </c>
      <c r="F2138">
        <v>4</v>
      </c>
      <c r="G2138" t="s">
        <v>4984</v>
      </c>
      <c r="H2138" s="2" t="s">
        <v>143</v>
      </c>
      <c r="I2138" t="s">
        <v>3095</v>
      </c>
      <c r="J2138" s="2" t="s">
        <v>6497</v>
      </c>
      <c r="L2138">
        <f>IFERROR(INDEX(所属情報!$E:$E,MATCH(男子登録情報!A2138,所属情報!$A:$A,0)),"")</f>
        <v>500005</v>
      </c>
      <c r="M2138" t="str">
        <f t="shared" si="99"/>
        <v>鈴木　駿太郎 (4)</v>
      </c>
      <c r="N2138" t="str">
        <f t="shared" si="100"/>
        <v>ｽｽﾞｷ ｼｭﾝﾀﾛｳ</v>
      </c>
      <c r="O2138" t="str">
        <f t="shared" si="101"/>
        <v>SUZUKI Shuntaro (04)</v>
      </c>
      <c r="P2138">
        <f>IFERROR(INDEX(リスト!$AE:$AE,MATCH($G2138,リスト!$AD:$AD,0)),"")</f>
        <v>49</v>
      </c>
      <c r="Q2138" t="str">
        <f>IFERROR(INDEX(リスト!$AH:$AH,MATCH($J2138,リスト!$AG:$AG,0)),"")</f>
        <v>JPN</v>
      </c>
      <c r="R2138" s="118" t="str">
        <f>IF($B2138="","",TEXT(RIGHT($E2138,6)*1000+COUNTIF($E$2:$E2138,$E2138),"000000000"))</f>
        <v>040720001</v>
      </c>
    </row>
    <row r="2139" spans="1:18" x14ac:dyDescent="0.45">
      <c r="A2139" t="s">
        <v>584</v>
      </c>
      <c r="B2139">
        <v>2138</v>
      </c>
      <c r="C2139" t="s">
        <v>6441</v>
      </c>
      <c r="D2139" t="s">
        <v>6442</v>
      </c>
      <c r="E2139">
        <v>20000912</v>
      </c>
      <c r="F2139">
        <v>4</v>
      </c>
      <c r="G2139" t="s">
        <v>4984</v>
      </c>
      <c r="H2139" s="2" t="s">
        <v>7324</v>
      </c>
      <c r="I2139" t="s">
        <v>1531</v>
      </c>
      <c r="J2139" s="2" t="s">
        <v>6497</v>
      </c>
      <c r="L2139">
        <f>IFERROR(INDEX(所属情報!$E:$E,MATCH(男子登録情報!A2139,所属情報!$A:$A,0)),"")</f>
        <v>500005</v>
      </c>
      <c r="M2139" t="str">
        <f t="shared" si="99"/>
        <v>日名　雄一郎 (4)</v>
      </c>
      <c r="N2139" t="str">
        <f t="shared" si="100"/>
        <v>ﾋﾅ ﾕｳｲﾁﾛｳ</v>
      </c>
      <c r="O2139" t="str">
        <f t="shared" si="101"/>
        <v>HINA Yuichiro (00)</v>
      </c>
      <c r="P2139">
        <f>IFERROR(INDEX(リスト!$AE:$AE,MATCH($G2139,リスト!$AD:$AD,0)),"")</f>
        <v>49</v>
      </c>
      <c r="Q2139" t="str">
        <f>IFERROR(INDEX(リスト!$AH:$AH,MATCH($J2139,リスト!$AG:$AG,0)),"")</f>
        <v>JPN</v>
      </c>
      <c r="R2139" s="118" t="str">
        <f>IF($B2139="","",TEXT(RIGHT($E2139,6)*1000+COUNTIF($E$2:$E2139,$E2139),"000000000"))</f>
        <v>000912001</v>
      </c>
    </row>
    <row r="2140" spans="1:18" x14ac:dyDescent="0.45">
      <c r="A2140" t="s">
        <v>584</v>
      </c>
      <c r="B2140">
        <v>2139</v>
      </c>
      <c r="C2140" t="s">
        <v>6443</v>
      </c>
      <c r="D2140" t="s">
        <v>6444</v>
      </c>
      <c r="E2140">
        <v>20050519</v>
      </c>
      <c r="F2140">
        <v>3</v>
      </c>
      <c r="G2140" t="s">
        <v>4984</v>
      </c>
      <c r="H2140" s="2" t="s">
        <v>7325</v>
      </c>
      <c r="I2140" t="s">
        <v>2990</v>
      </c>
      <c r="J2140" s="2" t="s">
        <v>6497</v>
      </c>
      <c r="L2140">
        <f>IFERROR(INDEX(所属情報!$E:$E,MATCH(男子登録情報!A2140,所属情報!$A:$A,0)),"")</f>
        <v>500005</v>
      </c>
      <c r="M2140" t="str">
        <f t="shared" si="99"/>
        <v>弓矢　貫志 (3)</v>
      </c>
      <c r="N2140" t="str">
        <f t="shared" si="100"/>
        <v>ﾕﾐﾔ ｶﾝｼﾞ</v>
      </c>
      <c r="O2140" t="str">
        <f t="shared" si="101"/>
        <v>YUMIYA Kanji (05)</v>
      </c>
      <c r="P2140">
        <f>IFERROR(INDEX(リスト!$AE:$AE,MATCH($G2140,リスト!$AD:$AD,0)),"")</f>
        <v>49</v>
      </c>
      <c r="Q2140" t="str">
        <f>IFERROR(INDEX(リスト!$AH:$AH,MATCH($J2140,リスト!$AG:$AG,0)),"")</f>
        <v>JPN</v>
      </c>
      <c r="R2140" s="118" t="str">
        <f>IF($B2140="","",TEXT(RIGHT($E2140,6)*1000+COUNTIF($E$2:$E2140,$E2140),"000000000"))</f>
        <v>050519003</v>
      </c>
    </row>
    <row r="2141" spans="1:18" x14ac:dyDescent="0.45">
      <c r="A2141" t="s">
        <v>584</v>
      </c>
      <c r="B2141">
        <v>2140</v>
      </c>
      <c r="C2141" t="s">
        <v>6445</v>
      </c>
      <c r="D2141" t="s">
        <v>6446</v>
      </c>
      <c r="E2141">
        <v>20050901</v>
      </c>
      <c r="F2141">
        <v>2</v>
      </c>
      <c r="G2141" t="s">
        <v>4984</v>
      </c>
      <c r="H2141" s="2" t="s">
        <v>7326</v>
      </c>
      <c r="I2141" t="s">
        <v>126</v>
      </c>
      <c r="J2141" s="2" t="s">
        <v>6497</v>
      </c>
      <c r="L2141">
        <f>IFERROR(INDEX(所属情報!$E:$E,MATCH(男子登録情報!A2141,所属情報!$A:$A,0)),"")</f>
        <v>500005</v>
      </c>
      <c r="M2141" t="str">
        <f t="shared" si="99"/>
        <v>髙井　建太朗 (2)</v>
      </c>
      <c r="N2141" t="str">
        <f t="shared" si="100"/>
        <v>ﾀｶｲ ｹﾝﾀﾛｳ</v>
      </c>
      <c r="O2141" t="str">
        <f t="shared" si="101"/>
        <v>TAKAI Kentaro (05)</v>
      </c>
      <c r="P2141">
        <f>IFERROR(INDEX(リスト!$AE:$AE,MATCH($G2141,リスト!$AD:$AD,0)),"")</f>
        <v>49</v>
      </c>
      <c r="Q2141" t="str">
        <f>IFERROR(INDEX(リスト!$AH:$AH,MATCH($J2141,リスト!$AG:$AG,0)),"")</f>
        <v>JPN</v>
      </c>
      <c r="R2141" s="118" t="str">
        <f>IF($B2141="","",TEXT(RIGHT($E2141,6)*1000+COUNTIF($E$2:$E2141,$E2141),"000000000"))</f>
        <v>050901003</v>
      </c>
    </row>
    <row r="2142" spans="1:18" x14ac:dyDescent="0.45">
      <c r="A2142" t="s">
        <v>584</v>
      </c>
      <c r="B2142">
        <v>2141</v>
      </c>
      <c r="C2142" t="s">
        <v>6447</v>
      </c>
      <c r="D2142" t="s">
        <v>6448</v>
      </c>
      <c r="E2142">
        <v>20060617</v>
      </c>
      <c r="F2142">
        <v>2</v>
      </c>
      <c r="G2142" t="s">
        <v>4984</v>
      </c>
      <c r="H2142" s="2" t="s">
        <v>123</v>
      </c>
      <c r="I2142" t="s">
        <v>252</v>
      </c>
      <c r="J2142" s="2" t="s">
        <v>6497</v>
      </c>
      <c r="L2142">
        <f>IFERROR(INDEX(所属情報!$E:$E,MATCH(男子登録情報!A2142,所属情報!$A:$A,0)),"")</f>
        <v>500005</v>
      </c>
      <c r="M2142" t="str">
        <f t="shared" si="99"/>
        <v>髙田　怜 (2)</v>
      </c>
      <c r="N2142" t="str">
        <f t="shared" si="100"/>
        <v>ﾀｶﾀﾞ ﾚﾝ</v>
      </c>
      <c r="O2142" t="str">
        <f t="shared" si="101"/>
        <v>TAKADA Ren (06)</v>
      </c>
      <c r="P2142">
        <f>IFERROR(INDEX(リスト!$AE:$AE,MATCH($G2142,リスト!$AD:$AD,0)),"")</f>
        <v>49</v>
      </c>
      <c r="Q2142" t="str">
        <f>IFERROR(INDEX(リスト!$AH:$AH,MATCH($J2142,リスト!$AG:$AG,0)),"")</f>
        <v>JPN</v>
      </c>
      <c r="R2142" s="118" t="str">
        <f>IF($B2142="","",TEXT(RIGHT($E2142,6)*1000+COUNTIF($E$2:$E2142,$E2142),"000000000"))</f>
        <v>060617003</v>
      </c>
    </row>
    <row r="2143" spans="1:18" x14ac:dyDescent="0.45">
      <c r="A2143" t="s">
        <v>584</v>
      </c>
      <c r="B2143">
        <v>2142</v>
      </c>
      <c r="C2143" t="s">
        <v>6449</v>
      </c>
      <c r="D2143" t="s">
        <v>6450</v>
      </c>
      <c r="E2143">
        <v>20061016</v>
      </c>
      <c r="F2143">
        <v>2</v>
      </c>
      <c r="G2143" t="s">
        <v>4984</v>
      </c>
      <c r="H2143" s="2" t="s">
        <v>590</v>
      </c>
      <c r="I2143" t="s">
        <v>270</v>
      </c>
      <c r="J2143" s="2" t="s">
        <v>6497</v>
      </c>
      <c r="L2143">
        <f>IFERROR(INDEX(所属情報!$E:$E,MATCH(男子登録情報!A2143,所属情報!$A:$A,0)),"")</f>
        <v>500005</v>
      </c>
      <c r="M2143" t="str">
        <f t="shared" si="99"/>
        <v>前川　浩輝 (2)</v>
      </c>
      <c r="N2143" t="str">
        <f t="shared" si="100"/>
        <v>ﾏｴｶﾞﾜ ﾋﾛｷ</v>
      </c>
      <c r="O2143" t="str">
        <f t="shared" si="101"/>
        <v>MAEGAWA Hiroki (06)</v>
      </c>
      <c r="P2143">
        <f>IFERROR(INDEX(リスト!$AE:$AE,MATCH($G2143,リスト!$AD:$AD,0)),"")</f>
        <v>49</v>
      </c>
      <c r="Q2143" t="str">
        <f>IFERROR(INDEX(リスト!$AH:$AH,MATCH($J2143,リスト!$AG:$AG,0)),"")</f>
        <v>JPN</v>
      </c>
      <c r="R2143" s="118" t="str">
        <f>IF($B2143="","",TEXT(RIGHT($E2143,6)*1000+COUNTIF($E$2:$E2143,$E2143),"000000000"))</f>
        <v>061016004</v>
      </c>
    </row>
    <row r="2144" spans="1:18" x14ac:dyDescent="0.45">
      <c r="A2144" t="s">
        <v>584</v>
      </c>
      <c r="B2144">
        <v>2143</v>
      </c>
      <c r="C2144" t="s">
        <v>6451</v>
      </c>
      <c r="D2144" t="s">
        <v>6452</v>
      </c>
      <c r="E2144">
        <v>20060212</v>
      </c>
      <c r="F2144">
        <v>3</v>
      </c>
      <c r="G2144" t="s">
        <v>4984</v>
      </c>
      <c r="H2144" s="2" t="s">
        <v>151</v>
      </c>
      <c r="I2144" t="s">
        <v>241</v>
      </c>
      <c r="J2144" s="2" t="s">
        <v>6497</v>
      </c>
      <c r="L2144">
        <f>IFERROR(INDEX(所属情報!$E:$E,MATCH(男子登録情報!A2144,所属情報!$A:$A,0)),"")</f>
        <v>500005</v>
      </c>
      <c r="M2144" t="str">
        <f t="shared" si="99"/>
        <v>吉田　琉人 (3)</v>
      </c>
      <c r="N2144" t="str">
        <f t="shared" si="100"/>
        <v>ﾖｼﾀﾞ ﾘｭｳﾄ</v>
      </c>
      <c r="O2144" t="str">
        <f t="shared" si="101"/>
        <v>YOSHIDA Ryuto (06)</v>
      </c>
      <c r="P2144">
        <f>IFERROR(INDEX(リスト!$AE:$AE,MATCH($G2144,リスト!$AD:$AD,0)),"")</f>
        <v>49</v>
      </c>
      <c r="Q2144" t="str">
        <f>IFERROR(INDEX(リスト!$AH:$AH,MATCH($J2144,リスト!$AG:$AG,0)),"")</f>
        <v>JPN</v>
      </c>
      <c r="R2144" s="118" t="str">
        <f>IF($B2144="","",TEXT(RIGHT($E2144,6)*1000+COUNTIF($E$2:$E2144,$E2144),"000000000"))</f>
        <v>060212001</v>
      </c>
    </row>
    <row r="2145" spans="1:18" x14ac:dyDescent="0.45">
      <c r="A2145" t="s">
        <v>584</v>
      </c>
      <c r="B2145">
        <v>2144</v>
      </c>
      <c r="C2145" t="s">
        <v>6453</v>
      </c>
      <c r="D2145" t="s">
        <v>6454</v>
      </c>
      <c r="E2145">
        <v>20060929</v>
      </c>
      <c r="F2145">
        <v>2</v>
      </c>
      <c r="G2145" t="s">
        <v>4984</v>
      </c>
      <c r="H2145" s="2" t="s">
        <v>157</v>
      </c>
      <c r="I2145" t="s">
        <v>281</v>
      </c>
      <c r="J2145" s="2" t="s">
        <v>6497</v>
      </c>
      <c r="L2145">
        <f>IFERROR(INDEX(所属情報!$E:$E,MATCH(男子登録情報!A2145,所属情報!$A:$A,0)),"")</f>
        <v>500005</v>
      </c>
      <c r="M2145" t="str">
        <f t="shared" si="99"/>
        <v>石田　山登 (2)</v>
      </c>
      <c r="N2145" t="str">
        <f t="shared" si="100"/>
        <v>ｲｼﾀﾞ ﾔﾏﾄ</v>
      </c>
      <c r="O2145" t="str">
        <f t="shared" si="101"/>
        <v>ISHIDA Yamato (06)</v>
      </c>
      <c r="P2145">
        <f>IFERROR(INDEX(リスト!$AE:$AE,MATCH($G2145,リスト!$AD:$AD,0)),"")</f>
        <v>49</v>
      </c>
      <c r="Q2145" t="str">
        <f>IFERROR(INDEX(リスト!$AH:$AH,MATCH($J2145,リスト!$AG:$AG,0)),"")</f>
        <v>JPN</v>
      </c>
      <c r="R2145" s="118" t="str">
        <f>IF($B2145="","",TEXT(RIGHT($E2145,6)*1000+COUNTIF($E$2:$E2145,$E2145),"000000000"))</f>
        <v>060929002</v>
      </c>
    </row>
    <row r="2146" spans="1:18" x14ac:dyDescent="0.45">
      <c r="A2146" t="s">
        <v>584</v>
      </c>
      <c r="B2146">
        <v>2145</v>
      </c>
      <c r="C2146" t="s">
        <v>6455</v>
      </c>
      <c r="D2146" t="s">
        <v>6456</v>
      </c>
      <c r="E2146">
        <v>20060628</v>
      </c>
      <c r="F2146">
        <v>2</v>
      </c>
      <c r="G2146" t="s">
        <v>4984</v>
      </c>
      <c r="H2146" s="2" t="s">
        <v>7327</v>
      </c>
      <c r="I2146" t="s">
        <v>132</v>
      </c>
      <c r="J2146" s="2" t="s">
        <v>6497</v>
      </c>
      <c r="L2146">
        <f>IFERROR(INDEX(所属情報!$E:$E,MATCH(男子登録情報!A2146,所属情報!$A:$A,0)),"")</f>
        <v>500005</v>
      </c>
      <c r="M2146" t="str">
        <f t="shared" si="99"/>
        <v>糸川　昌輝 (2)</v>
      </c>
      <c r="N2146" t="str">
        <f t="shared" si="100"/>
        <v>ｲﾄｶﾞﾜ ﾏｻｷ</v>
      </c>
      <c r="O2146" t="str">
        <f t="shared" si="101"/>
        <v>ITOGAWA Masaki (06)</v>
      </c>
      <c r="P2146">
        <f>IFERROR(INDEX(リスト!$AE:$AE,MATCH($G2146,リスト!$AD:$AD,0)),"")</f>
        <v>49</v>
      </c>
      <c r="Q2146" t="str">
        <f>IFERROR(INDEX(リスト!$AH:$AH,MATCH($J2146,リスト!$AG:$AG,0)),"")</f>
        <v>JPN</v>
      </c>
      <c r="R2146" s="118" t="str">
        <f>IF($B2146="","",TEXT(RIGHT($E2146,6)*1000+COUNTIF($E$2:$E2146,$E2146),"000000000"))</f>
        <v>060628003</v>
      </c>
    </row>
    <row r="2147" spans="1:18" x14ac:dyDescent="0.45">
      <c r="A2147" t="s">
        <v>584</v>
      </c>
      <c r="B2147">
        <v>2146</v>
      </c>
      <c r="C2147" t="s">
        <v>6457</v>
      </c>
      <c r="D2147" t="s">
        <v>6458</v>
      </c>
      <c r="E2147">
        <v>20030823</v>
      </c>
      <c r="F2147">
        <v>4</v>
      </c>
      <c r="G2147" t="s">
        <v>4976</v>
      </c>
      <c r="H2147" s="2" t="s">
        <v>7328</v>
      </c>
      <c r="I2147" t="s">
        <v>171</v>
      </c>
      <c r="J2147" s="2" t="s">
        <v>6497</v>
      </c>
      <c r="L2147">
        <f>IFERROR(INDEX(所属情報!$E:$E,MATCH(男子登録情報!A2147,所属情報!$A:$A,0)),"")</f>
        <v>500005</v>
      </c>
      <c r="M2147" t="str">
        <f t="shared" si="99"/>
        <v>山藤　優斗 (4)</v>
      </c>
      <c r="N2147" t="str">
        <f t="shared" si="100"/>
        <v>ｻﾝﾄｳ ﾕｳﾄ</v>
      </c>
      <c r="O2147" t="str">
        <f t="shared" si="101"/>
        <v>SANTO Yuto (03)</v>
      </c>
      <c r="P2147">
        <f>IFERROR(INDEX(リスト!$AE:$AE,MATCH($G2147,リスト!$AD:$AD,0)),"")</f>
        <v>27</v>
      </c>
      <c r="Q2147" t="str">
        <f>IFERROR(INDEX(リスト!$AH:$AH,MATCH($J2147,リスト!$AG:$AG,0)),"")</f>
        <v>JPN</v>
      </c>
      <c r="R2147" s="118" t="str">
        <f>IF($B2147="","",TEXT(RIGHT($E2147,6)*1000+COUNTIF($E$2:$E2147,$E2147),"000000000"))</f>
        <v>030823001</v>
      </c>
    </row>
    <row r="2148" spans="1:18" x14ac:dyDescent="0.45">
      <c r="A2148" t="s">
        <v>586</v>
      </c>
      <c r="B2148">
        <v>2147</v>
      </c>
      <c r="C2148" t="s">
        <v>2716</v>
      </c>
      <c r="D2148" t="s">
        <v>2717</v>
      </c>
      <c r="E2148">
        <v>20040602</v>
      </c>
      <c r="F2148">
        <v>4</v>
      </c>
      <c r="G2148" t="s">
        <v>4976</v>
      </c>
      <c r="H2148" s="2" t="s">
        <v>195</v>
      </c>
      <c r="I2148" t="s">
        <v>321</v>
      </c>
      <c r="J2148" s="2" t="s">
        <v>6497</v>
      </c>
      <c r="L2148">
        <f>IFERROR(INDEX(所属情報!$E:$E,MATCH(男子登録情報!A2148,所属情報!$A:$A,0)),"")</f>
        <v>492204</v>
      </c>
      <c r="M2148" t="str">
        <f t="shared" si="99"/>
        <v>阿部　拓斗 (4)</v>
      </c>
      <c r="N2148" t="str">
        <f t="shared" si="100"/>
        <v>ｱﾍﾞ ﾀｸﾄ</v>
      </c>
      <c r="O2148" t="str">
        <f t="shared" si="101"/>
        <v>ABE Takuto (04)</v>
      </c>
      <c r="P2148">
        <f>IFERROR(INDEX(リスト!$AE:$AE,MATCH($G2148,リスト!$AD:$AD,0)),"")</f>
        <v>27</v>
      </c>
      <c r="Q2148" t="str">
        <f>IFERROR(INDEX(リスト!$AH:$AH,MATCH($J2148,リスト!$AG:$AG,0)),"")</f>
        <v>JPN</v>
      </c>
      <c r="R2148" s="118" t="str">
        <f>IF($B2148="","",TEXT(RIGHT($E2148,6)*1000+COUNTIF($E$2:$E2148,$E2148),"000000000"))</f>
        <v>040602003</v>
      </c>
    </row>
    <row r="2149" spans="1:18" x14ac:dyDescent="0.45">
      <c r="A2149" t="s">
        <v>586</v>
      </c>
      <c r="B2149">
        <v>2148</v>
      </c>
      <c r="C2149" t="s">
        <v>2718</v>
      </c>
      <c r="D2149" t="s">
        <v>2719</v>
      </c>
      <c r="E2149">
        <v>20041201</v>
      </c>
      <c r="F2149">
        <v>4</v>
      </c>
      <c r="G2149" t="s">
        <v>4976</v>
      </c>
      <c r="H2149" s="2" t="s">
        <v>3071</v>
      </c>
      <c r="I2149" t="s">
        <v>64</v>
      </c>
      <c r="J2149" s="2" t="s">
        <v>6497</v>
      </c>
      <c r="L2149">
        <f>IFERROR(INDEX(所属情報!$E:$E,MATCH(男子登録情報!A2149,所属情報!$A:$A,0)),"")</f>
        <v>492204</v>
      </c>
      <c r="M2149" t="str">
        <f t="shared" si="99"/>
        <v>猪狩　宏太 (4)</v>
      </c>
      <c r="N2149" t="str">
        <f t="shared" si="100"/>
        <v>ｲｶﾞﾘ ｺｳﾀ</v>
      </c>
      <c r="O2149" t="str">
        <f t="shared" si="101"/>
        <v>IGARI Kota (04)</v>
      </c>
      <c r="P2149">
        <f>IFERROR(INDEX(リスト!$AE:$AE,MATCH($G2149,リスト!$AD:$AD,0)),"")</f>
        <v>27</v>
      </c>
      <c r="Q2149" t="str">
        <f>IFERROR(INDEX(リスト!$AH:$AH,MATCH($J2149,リスト!$AG:$AG,0)),"")</f>
        <v>JPN</v>
      </c>
      <c r="R2149" s="118" t="str">
        <f>IF($B2149="","",TEXT(RIGHT($E2149,6)*1000+COUNTIF($E$2:$E2149,$E2149),"000000000"))</f>
        <v>041201002</v>
      </c>
    </row>
    <row r="2150" spans="1:18" x14ac:dyDescent="0.45">
      <c r="A2150" t="s">
        <v>586</v>
      </c>
      <c r="B2150">
        <v>2149</v>
      </c>
      <c r="C2150" t="s">
        <v>1870</v>
      </c>
      <c r="D2150" t="s">
        <v>1871</v>
      </c>
      <c r="E2150">
        <v>20040406</v>
      </c>
      <c r="F2150">
        <v>4</v>
      </c>
      <c r="G2150" t="s">
        <v>4976</v>
      </c>
      <c r="H2150" s="2" t="s">
        <v>1872</v>
      </c>
      <c r="I2150" t="s">
        <v>32</v>
      </c>
      <c r="J2150" s="2" t="s">
        <v>6497</v>
      </c>
      <c r="L2150">
        <f>IFERROR(INDEX(所属情報!$E:$E,MATCH(男子登録情報!A2150,所属情報!$A:$A,0)),"")</f>
        <v>492204</v>
      </c>
      <c r="M2150" t="str">
        <f t="shared" si="99"/>
        <v>笹原　裕也 (4)</v>
      </c>
      <c r="N2150" t="str">
        <f t="shared" si="100"/>
        <v>ｻｻﾊﾗ ﾕｳﾔ</v>
      </c>
      <c r="O2150" t="str">
        <f t="shared" si="101"/>
        <v>SASAHARA Yuya (04)</v>
      </c>
      <c r="P2150">
        <f>IFERROR(INDEX(リスト!$AE:$AE,MATCH($G2150,リスト!$AD:$AD,0)),"")</f>
        <v>27</v>
      </c>
      <c r="Q2150" t="str">
        <f>IFERROR(INDEX(リスト!$AH:$AH,MATCH($J2150,リスト!$AG:$AG,0)),"")</f>
        <v>JPN</v>
      </c>
      <c r="R2150" s="118" t="str">
        <f>IF($B2150="","",TEXT(RIGHT($E2150,6)*1000+COUNTIF($E$2:$E2150,$E2150),"000000000"))</f>
        <v>040406005</v>
      </c>
    </row>
    <row r="2151" spans="1:18" x14ac:dyDescent="0.45">
      <c r="A2151" t="s">
        <v>586</v>
      </c>
      <c r="B2151">
        <v>2150</v>
      </c>
      <c r="C2151" t="s">
        <v>2720</v>
      </c>
      <c r="D2151" t="s">
        <v>2721</v>
      </c>
      <c r="E2151">
        <v>20040413</v>
      </c>
      <c r="F2151">
        <v>4</v>
      </c>
      <c r="G2151" t="s">
        <v>4975</v>
      </c>
      <c r="H2151" s="2" t="s">
        <v>198</v>
      </c>
      <c r="I2151" t="s">
        <v>161</v>
      </c>
      <c r="J2151" s="2" t="s">
        <v>6497</v>
      </c>
      <c r="L2151">
        <f>IFERROR(INDEX(所属情報!$E:$E,MATCH(男子登録情報!A2151,所属情報!$A:$A,0)),"")</f>
        <v>492204</v>
      </c>
      <c r="M2151" t="str">
        <f t="shared" si="99"/>
        <v>中山　純 (4)</v>
      </c>
      <c r="N2151" t="str">
        <f t="shared" si="100"/>
        <v>ﾅｶﾔﾏ ｼﾞｭﾝ</v>
      </c>
      <c r="O2151" t="str">
        <f t="shared" si="101"/>
        <v>NAKAYAMA Jun (04)</v>
      </c>
      <c r="P2151">
        <f>IFERROR(INDEX(リスト!$AE:$AE,MATCH($G2151,リスト!$AD:$AD,0)),"")</f>
        <v>28</v>
      </c>
      <c r="Q2151" t="str">
        <f>IFERROR(INDEX(リスト!$AH:$AH,MATCH($J2151,リスト!$AG:$AG,0)),"")</f>
        <v>JPN</v>
      </c>
      <c r="R2151" s="118" t="str">
        <f>IF($B2151="","",TEXT(RIGHT($E2151,6)*1000+COUNTIF($E$2:$E2151,$E2151),"000000000"))</f>
        <v>040413002</v>
      </c>
    </row>
    <row r="2152" spans="1:18" x14ac:dyDescent="0.45">
      <c r="A2152" t="s">
        <v>586</v>
      </c>
      <c r="B2152">
        <v>2151</v>
      </c>
      <c r="C2152" t="s">
        <v>1873</v>
      </c>
      <c r="D2152" t="s">
        <v>1874</v>
      </c>
      <c r="E2152">
        <v>20050301</v>
      </c>
      <c r="F2152">
        <v>4</v>
      </c>
      <c r="G2152" t="s">
        <v>4976</v>
      </c>
      <c r="H2152" s="2" t="s">
        <v>365</v>
      </c>
      <c r="I2152" t="s">
        <v>122</v>
      </c>
      <c r="J2152" s="2" t="s">
        <v>6497</v>
      </c>
      <c r="L2152">
        <f>IFERROR(INDEX(所属情報!$E:$E,MATCH(男子登録情報!A2152,所属情報!$A:$A,0)),"")</f>
        <v>492204</v>
      </c>
      <c r="M2152" t="str">
        <f t="shared" si="99"/>
        <v>長谷川　優馬 (4)</v>
      </c>
      <c r="N2152" t="str">
        <f t="shared" si="100"/>
        <v>ﾊｾｶﾞﾜ ﾕｳﾏ</v>
      </c>
      <c r="O2152" t="str">
        <f t="shared" si="101"/>
        <v>HASEGAWA Yuma (05)</v>
      </c>
      <c r="P2152">
        <f>IFERROR(INDEX(リスト!$AE:$AE,MATCH($G2152,リスト!$AD:$AD,0)),"")</f>
        <v>27</v>
      </c>
      <c r="Q2152" t="str">
        <f>IFERROR(INDEX(リスト!$AH:$AH,MATCH($J2152,リスト!$AG:$AG,0)),"")</f>
        <v>JPN</v>
      </c>
      <c r="R2152" s="118" t="str">
        <f>IF($B2152="","",TEXT(RIGHT($E2152,6)*1000+COUNTIF($E$2:$E2152,$E2152),"000000000"))</f>
        <v>050301003</v>
      </c>
    </row>
    <row r="2153" spans="1:18" x14ac:dyDescent="0.45">
      <c r="A2153" t="s">
        <v>586</v>
      </c>
      <c r="B2153">
        <v>2152</v>
      </c>
      <c r="C2153" t="s">
        <v>4468</v>
      </c>
      <c r="D2153" t="s">
        <v>4469</v>
      </c>
      <c r="E2153">
        <v>20060119</v>
      </c>
      <c r="F2153">
        <v>3</v>
      </c>
      <c r="G2153" t="s">
        <v>4976</v>
      </c>
      <c r="H2153" s="2" t="s">
        <v>4925</v>
      </c>
      <c r="I2153" t="s">
        <v>73</v>
      </c>
      <c r="J2153" s="2" t="s">
        <v>6497</v>
      </c>
      <c r="L2153">
        <f>IFERROR(INDEX(所属情報!$E:$E,MATCH(男子登録情報!A2153,所属情報!$A:$A,0)),"")</f>
        <v>492204</v>
      </c>
      <c r="M2153" t="str">
        <f t="shared" si="99"/>
        <v>大矢　元気 (3)</v>
      </c>
      <c r="N2153" t="str">
        <f t="shared" si="100"/>
        <v>ｵｵﾔ ｹﾞﾝｷ</v>
      </c>
      <c r="O2153" t="str">
        <f t="shared" si="101"/>
        <v>OYA Genki (06)</v>
      </c>
      <c r="P2153">
        <f>IFERROR(INDEX(リスト!$AE:$AE,MATCH($G2153,リスト!$AD:$AD,0)),"")</f>
        <v>27</v>
      </c>
      <c r="Q2153" t="str">
        <f>IFERROR(INDEX(リスト!$AH:$AH,MATCH($J2153,リスト!$AG:$AG,0)),"")</f>
        <v>JPN</v>
      </c>
      <c r="R2153" s="118" t="str">
        <f>IF($B2153="","",TEXT(RIGHT($E2153,6)*1000+COUNTIF($E$2:$E2153,$E2153),"000000000"))</f>
        <v>060119002</v>
      </c>
    </row>
    <row r="2154" spans="1:18" x14ac:dyDescent="0.45">
      <c r="A2154" t="s">
        <v>586</v>
      </c>
      <c r="B2154">
        <v>2153</v>
      </c>
      <c r="C2154" t="s">
        <v>4470</v>
      </c>
      <c r="D2154" t="s">
        <v>4471</v>
      </c>
      <c r="E2154">
        <v>20050928</v>
      </c>
      <c r="F2154">
        <v>3</v>
      </c>
      <c r="G2154" t="s">
        <v>4975</v>
      </c>
      <c r="H2154" s="2" t="s">
        <v>4926</v>
      </c>
      <c r="I2154" t="s">
        <v>1697</v>
      </c>
      <c r="J2154" s="2" t="s">
        <v>6497</v>
      </c>
      <c r="L2154">
        <f>IFERROR(INDEX(所属情報!$E:$E,MATCH(男子登録情報!A2154,所属情報!$A:$A,0)),"")</f>
        <v>492204</v>
      </c>
      <c r="M2154" t="str">
        <f t="shared" si="99"/>
        <v>小野山　明寿 (3)</v>
      </c>
      <c r="N2154" t="str">
        <f t="shared" si="100"/>
        <v>ｵﾉﾔﾏ ｱｷﾄｼ</v>
      </c>
      <c r="O2154" t="str">
        <f t="shared" si="101"/>
        <v>ONOYAMA Akitoshi (05)</v>
      </c>
      <c r="P2154">
        <f>IFERROR(INDEX(リスト!$AE:$AE,MATCH($G2154,リスト!$AD:$AD,0)),"")</f>
        <v>28</v>
      </c>
      <c r="Q2154" t="str">
        <f>IFERROR(INDEX(リスト!$AH:$AH,MATCH($J2154,リスト!$AG:$AG,0)),"")</f>
        <v>JPN</v>
      </c>
      <c r="R2154" s="118" t="str">
        <f>IF($B2154="","",TEXT(RIGHT($E2154,6)*1000+COUNTIF($E$2:$E2154,$E2154),"000000000"))</f>
        <v>050928005</v>
      </c>
    </row>
    <row r="2155" spans="1:18" x14ac:dyDescent="0.45">
      <c r="A2155" t="s">
        <v>586</v>
      </c>
      <c r="B2155">
        <v>2154</v>
      </c>
      <c r="C2155" t="s">
        <v>4472</v>
      </c>
      <c r="D2155" t="s">
        <v>4473</v>
      </c>
      <c r="E2155">
        <v>20060211</v>
      </c>
      <c r="F2155">
        <v>3</v>
      </c>
      <c r="G2155" t="s">
        <v>4976</v>
      </c>
      <c r="H2155" s="2" t="s">
        <v>352</v>
      </c>
      <c r="I2155" t="s">
        <v>4927</v>
      </c>
      <c r="J2155" s="2" t="s">
        <v>6497</v>
      </c>
      <c r="L2155">
        <f>IFERROR(INDEX(所属情報!$E:$E,MATCH(男子登録情報!A2155,所属情報!$A:$A,0)),"")</f>
        <v>492204</v>
      </c>
      <c r="M2155" t="str">
        <f t="shared" si="99"/>
        <v>川居　睦弥 (3)</v>
      </c>
      <c r="N2155" t="str">
        <f t="shared" si="100"/>
        <v>ｶﾜｲ ﾑﾂﾔ</v>
      </c>
      <c r="O2155" t="str">
        <f t="shared" si="101"/>
        <v>KAWAI Mutsuya (06)</v>
      </c>
      <c r="P2155">
        <f>IFERROR(INDEX(リスト!$AE:$AE,MATCH($G2155,リスト!$AD:$AD,0)),"")</f>
        <v>27</v>
      </c>
      <c r="Q2155" t="str">
        <f>IFERROR(INDEX(リスト!$AH:$AH,MATCH($J2155,リスト!$AG:$AG,0)),"")</f>
        <v>JPN</v>
      </c>
      <c r="R2155" s="118" t="str">
        <f>IF($B2155="","",TEXT(RIGHT($E2155,6)*1000+COUNTIF($E$2:$E2155,$E2155),"000000000"))</f>
        <v>060211001</v>
      </c>
    </row>
    <row r="2156" spans="1:18" x14ac:dyDescent="0.45">
      <c r="A2156" t="s">
        <v>586</v>
      </c>
      <c r="B2156">
        <v>2155</v>
      </c>
      <c r="C2156" t="s">
        <v>4474</v>
      </c>
      <c r="D2156" t="s">
        <v>4475</v>
      </c>
      <c r="E2156">
        <v>20050402</v>
      </c>
      <c r="F2156">
        <v>3</v>
      </c>
      <c r="G2156" t="s">
        <v>5268</v>
      </c>
      <c r="H2156" s="2" t="s">
        <v>415</v>
      </c>
      <c r="I2156" t="s">
        <v>95</v>
      </c>
      <c r="J2156" s="2" t="s">
        <v>6497</v>
      </c>
      <c r="L2156">
        <f>IFERROR(INDEX(所属情報!$E:$E,MATCH(男子登録情報!A2156,所属情報!$A:$A,0)),"")</f>
        <v>492204</v>
      </c>
      <c r="M2156" t="str">
        <f t="shared" si="99"/>
        <v>野田　康介 (3)</v>
      </c>
      <c r="N2156" t="str">
        <f t="shared" si="100"/>
        <v>ﾉﾀﾞ ｺｳｽｹ</v>
      </c>
      <c r="O2156" t="str">
        <f t="shared" si="101"/>
        <v>NODA Kosuke (05)</v>
      </c>
      <c r="P2156">
        <f>IFERROR(INDEX(リスト!$AE:$AE,MATCH($G2156,リスト!$AD:$AD,0)),"")</f>
        <v>32</v>
      </c>
      <c r="Q2156" t="str">
        <f>IFERROR(INDEX(リスト!$AH:$AH,MATCH($J2156,リスト!$AG:$AG,0)),"")</f>
        <v>JPN</v>
      </c>
      <c r="R2156" s="118" t="str">
        <f>IF($B2156="","",TEXT(RIGHT($E2156,6)*1000+COUNTIF($E$2:$E2156,$E2156),"000000000"))</f>
        <v>050402004</v>
      </c>
    </row>
    <row r="2157" spans="1:18" x14ac:dyDescent="0.45">
      <c r="A2157" t="s">
        <v>586</v>
      </c>
      <c r="B2157">
        <v>2156</v>
      </c>
      <c r="C2157" t="s">
        <v>4476</v>
      </c>
      <c r="D2157" t="s">
        <v>4477</v>
      </c>
      <c r="E2157">
        <v>20050410</v>
      </c>
      <c r="F2157">
        <v>3</v>
      </c>
      <c r="G2157" t="s">
        <v>5202</v>
      </c>
      <c r="H2157" s="2" t="s">
        <v>168</v>
      </c>
      <c r="I2157" t="s">
        <v>171</v>
      </c>
      <c r="J2157" s="2" t="s">
        <v>6497</v>
      </c>
      <c r="L2157">
        <f>IFERROR(INDEX(所属情報!$E:$E,MATCH(男子登録情報!A2157,所属情報!$A:$A,0)),"")</f>
        <v>492204</v>
      </c>
      <c r="M2157" t="str">
        <f t="shared" si="99"/>
        <v>舛田　優翔 (3)</v>
      </c>
      <c r="N2157" t="str">
        <f t="shared" si="100"/>
        <v>ﾏｽﾀﾞ ﾕｳﾄ</v>
      </c>
      <c r="O2157" t="str">
        <f t="shared" si="101"/>
        <v>MASUDA Yuto (05)</v>
      </c>
      <c r="P2157">
        <f>IFERROR(INDEX(リスト!$AE:$AE,MATCH($G2157,リスト!$AD:$AD,0)),"")</f>
        <v>31</v>
      </c>
      <c r="Q2157" t="str">
        <f>IFERROR(INDEX(リスト!$AH:$AH,MATCH($J2157,リスト!$AG:$AG,0)),"")</f>
        <v>JPN</v>
      </c>
      <c r="R2157" s="118" t="str">
        <f>IF($B2157="","",TEXT(RIGHT($E2157,6)*1000+COUNTIF($E$2:$E2157,$E2157),"000000000"))</f>
        <v>050410003</v>
      </c>
    </row>
    <row r="2158" spans="1:18" x14ac:dyDescent="0.45">
      <c r="A2158" t="s">
        <v>586</v>
      </c>
      <c r="B2158">
        <v>2157</v>
      </c>
      <c r="C2158" t="s">
        <v>6459</v>
      </c>
      <c r="D2158" t="s">
        <v>6460</v>
      </c>
      <c r="E2158">
        <v>20060402</v>
      </c>
      <c r="F2158">
        <v>2</v>
      </c>
      <c r="G2158" t="s">
        <v>5031</v>
      </c>
      <c r="H2158" s="2" t="s">
        <v>2945</v>
      </c>
      <c r="I2158" t="s">
        <v>462</v>
      </c>
      <c r="J2158" s="2" t="s">
        <v>6497</v>
      </c>
      <c r="L2158">
        <f>IFERROR(INDEX(所属情報!$E:$E,MATCH(男子登録情報!A2158,所属情報!$A:$A,0)),"")</f>
        <v>492204</v>
      </c>
      <c r="M2158" t="str">
        <f t="shared" si="99"/>
        <v>原田　謙臣 (2)</v>
      </c>
      <c r="N2158" t="str">
        <f t="shared" si="100"/>
        <v>ﾊﾗﾀﾞ ｹﾝｼﾝ</v>
      </c>
      <c r="O2158" t="str">
        <f t="shared" si="101"/>
        <v>HARADA Kenshin (06)</v>
      </c>
      <c r="P2158">
        <f>IFERROR(INDEX(リスト!$AE:$AE,MATCH($G2158,リスト!$AD:$AD,0)),"")</f>
        <v>37</v>
      </c>
      <c r="Q2158" t="str">
        <f>IFERROR(INDEX(リスト!$AH:$AH,MATCH($J2158,リスト!$AG:$AG,0)),"")</f>
        <v>JPN</v>
      </c>
      <c r="R2158" s="118" t="str">
        <f>IF($B2158="","",TEXT(RIGHT($E2158,6)*1000+COUNTIF($E$2:$E2158,$E2158),"000000000"))</f>
        <v>060402003</v>
      </c>
    </row>
    <row r="2159" spans="1:18" x14ac:dyDescent="0.45">
      <c r="A2159" t="s">
        <v>586</v>
      </c>
      <c r="B2159">
        <v>2158</v>
      </c>
      <c r="C2159" t="s">
        <v>6461</v>
      </c>
      <c r="D2159" t="s">
        <v>6462</v>
      </c>
      <c r="E2159">
        <v>20060424</v>
      </c>
      <c r="F2159">
        <v>2</v>
      </c>
      <c r="G2159" t="s">
        <v>4976</v>
      </c>
      <c r="H2159" s="2" t="s">
        <v>121</v>
      </c>
      <c r="I2159" t="s">
        <v>201</v>
      </c>
      <c r="J2159" s="2" t="s">
        <v>6497</v>
      </c>
      <c r="L2159">
        <f>IFERROR(INDEX(所属情報!$E:$E,MATCH(男子登録情報!A2159,所属情報!$A:$A,0)),"")</f>
        <v>492204</v>
      </c>
      <c r="M2159" t="str">
        <f t="shared" si="99"/>
        <v>柴田　遥翔 (2)</v>
      </c>
      <c r="N2159" t="str">
        <f t="shared" si="100"/>
        <v>ｼﾊﾞﾀ ﾊﾙﾄ</v>
      </c>
      <c r="O2159" t="str">
        <f t="shared" si="101"/>
        <v>SHIBATA Haruto (06)</v>
      </c>
      <c r="P2159">
        <f>IFERROR(INDEX(リスト!$AE:$AE,MATCH($G2159,リスト!$AD:$AD,0)),"")</f>
        <v>27</v>
      </c>
      <c r="Q2159" t="str">
        <f>IFERROR(INDEX(リスト!$AH:$AH,MATCH($J2159,リスト!$AG:$AG,0)),"")</f>
        <v>JPN</v>
      </c>
      <c r="R2159" s="118" t="str">
        <f>IF($B2159="","",TEXT(RIGHT($E2159,6)*1000+COUNTIF($E$2:$E2159,$E2159),"000000000"))</f>
        <v>060424003</v>
      </c>
    </row>
    <row r="2160" spans="1:18" x14ac:dyDescent="0.45">
      <c r="A2160" t="s">
        <v>586</v>
      </c>
      <c r="B2160">
        <v>2159</v>
      </c>
      <c r="C2160" t="s">
        <v>6463</v>
      </c>
      <c r="D2160" t="s">
        <v>6464</v>
      </c>
      <c r="E2160">
        <v>20070102</v>
      </c>
      <c r="F2160">
        <v>2</v>
      </c>
      <c r="G2160" t="s">
        <v>5268</v>
      </c>
      <c r="H2160" s="2" t="s">
        <v>3018</v>
      </c>
      <c r="I2160" t="s">
        <v>165</v>
      </c>
      <c r="J2160" s="2" t="s">
        <v>6497</v>
      </c>
      <c r="L2160">
        <f>IFERROR(INDEX(所属情報!$E:$E,MATCH(男子登録情報!A2160,所属情報!$A:$A,0)),"")</f>
        <v>492204</v>
      </c>
      <c r="M2160" t="str">
        <f t="shared" si="99"/>
        <v>大谷　寿希 (2)</v>
      </c>
      <c r="N2160" t="str">
        <f t="shared" si="100"/>
        <v>ｵｵﾀﾆ ﾄｼｷ</v>
      </c>
      <c r="O2160" t="str">
        <f t="shared" si="101"/>
        <v>OTANI Toshiki (07)</v>
      </c>
      <c r="P2160">
        <f>IFERROR(INDEX(リスト!$AE:$AE,MATCH($G2160,リスト!$AD:$AD,0)),"")</f>
        <v>32</v>
      </c>
      <c r="Q2160" t="str">
        <f>IFERROR(INDEX(リスト!$AH:$AH,MATCH($J2160,リスト!$AG:$AG,0)),"")</f>
        <v>JPN</v>
      </c>
      <c r="R2160" s="118" t="str">
        <f>IF($B2160="","",TEXT(RIGHT($E2160,6)*1000+COUNTIF($E$2:$E2160,$E2160),"000000000"))</f>
        <v>070102002</v>
      </c>
    </row>
    <row r="2161" spans="1:18" x14ac:dyDescent="0.45">
      <c r="A2161" t="s">
        <v>586</v>
      </c>
      <c r="B2161">
        <v>2160</v>
      </c>
      <c r="C2161" t="s">
        <v>6465</v>
      </c>
      <c r="D2161" t="s">
        <v>6466</v>
      </c>
      <c r="E2161">
        <v>20060709</v>
      </c>
      <c r="F2161">
        <v>2</v>
      </c>
      <c r="G2161" t="s">
        <v>4975</v>
      </c>
      <c r="H2161" s="2" t="s">
        <v>1530</v>
      </c>
      <c r="I2161" t="s">
        <v>2930</v>
      </c>
      <c r="J2161" s="2" t="s">
        <v>6497</v>
      </c>
      <c r="L2161">
        <f>IFERROR(INDEX(所属情報!$E:$E,MATCH(男子登録情報!A2161,所属情報!$A:$A,0)),"")</f>
        <v>492204</v>
      </c>
      <c r="M2161" t="str">
        <f t="shared" si="99"/>
        <v>桑田　祐剛 (2)</v>
      </c>
      <c r="N2161" t="str">
        <f t="shared" si="100"/>
        <v>ｸﾜﾀ ﾕｳｺﾞ</v>
      </c>
      <c r="O2161" t="str">
        <f t="shared" si="101"/>
        <v>KUWATA Yugo (06)</v>
      </c>
      <c r="P2161">
        <f>IFERROR(INDEX(リスト!$AE:$AE,MATCH($G2161,リスト!$AD:$AD,0)),"")</f>
        <v>28</v>
      </c>
      <c r="Q2161" t="str">
        <f>IFERROR(INDEX(リスト!$AH:$AH,MATCH($J2161,リスト!$AG:$AG,0)),"")</f>
        <v>JPN</v>
      </c>
      <c r="R2161" s="118" t="str">
        <f>IF($B2161="","",TEXT(RIGHT($E2161,6)*1000+COUNTIF($E$2:$E2161,$E2161),"000000000"))</f>
        <v>060709001</v>
      </c>
    </row>
    <row r="2162" spans="1:18" x14ac:dyDescent="0.45">
      <c r="A2162" t="s">
        <v>586</v>
      </c>
      <c r="B2162">
        <v>2161</v>
      </c>
      <c r="C2162" t="s">
        <v>6467</v>
      </c>
      <c r="D2162" t="s">
        <v>2117</v>
      </c>
      <c r="E2162">
        <v>20060720</v>
      </c>
      <c r="F2162">
        <v>2</v>
      </c>
      <c r="G2162" t="s">
        <v>4975</v>
      </c>
      <c r="H2162" s="2" t="s">
        <v>100</v>
      </c>
      <c r="I2162" t="s">
        <v>171</v>
      </c>
      <c r="J2162" s="2" t="s">
        <v>6497</v>
      </c>
      <c r="L2162">
        <f>IFERROR(INDEX(所属情報!$E:$E,MATCH(男子登録情報!A2162,所属情報!$A:$A,0)),"")</f>
        <v>492204</v>
      </c>
      <c r="M2162" t="str">
        <f t="shared" si="99"/>
        <v>田中　悠斗 (2)</v>
      </c>
      <c r="N2162" t="str">
        <f t="shared" si="100"/>
        <v>ﾀﾅｶ ﾕｳﾄ</v>
      </c>
      <c r="O2162" t="str">
        <f t="shared" si="101"/>
        <v>TANAKA Yuto (06)</v>
      </c>
      <c r="P2162">
        <f>IFERROR(INDEX(リスト!$AE:$AE,MATCH($G2162,リスト!$AD:$AD,0)),"")</f>
        <v>28</v>
      </c>
      <c r="Q2162" t="str">
        <f>IFERROR(INDEX(リスト!$AH:$AH,MATCH($J2162,リスト!$AG:$AG,0)),"")</f>
        <v>JPN</v>
      </c>
      <c r="R2162" s="118" t="str">
        <f>IF($B2162="","",TEXT(RIGHT($E2162,6)*1000+COUNTIF($E$2:$E2162,$E2162),"000000000"))</f>
        <v>060720004</v>
      </c>
    </row>
    <row r="2163" spans="1:18" x14ac:dyDescent="0.45">
      <c r="A2163" t="s">
        <v>586</v>
      </c>
      <c r="B2163">
        <v>2162</v>
      </c>
      <c r="C2163" t="s">
        <v>6468</v>
      </c>
      <c r="D2163" t="s">
        <v>6469</v>
      </c>
      <c r="E2163">
        <v>20080304</v>
      </c>
      <c r="F2163">
        <v>1</v>
      </c>
      <c r="G2163" t="s">
        <v>4976</v>
      </c>
      <c r="H2163" s="2" t="s">
        <v>4942</v>
      </c>
      <c r="I2163" t="s">
        <v>7329</v>
      </c>
      <c r="J2163" s="2" t="s">
        <v>6497</v>
      </c>
      <c r="L2163">
        <f>IFERROR(INDEX(所属情報!$E:$E,MATCH(男子登録情報!A2163,所属情報!$A:$A,0)),"")</f>
        <v>492204</v>
      </c>
      <c r="M2163" t="str">
        <f t="shared" si="99"/>
        <v>三久保　芳春 (1)</v>
      </c>
      <c r="N2163" t="str">
        <f t="shared" si="100"/>
        <v>ﾐｸﾎﾞ ﾖｼﾊﾙ</v>
      </c>
      <c r="O2163" t="str">
        <f t="shared" si="101"/>
        <v>MIKUBO Yoshiharu (08)</v>
      </c>
      <c r="P2163">
        <f>IFERROR(INDEX(リスト!$AE:$AE,MATCH($G2163,リスト!$AD:$AD,0)),"")</f>
        <v>27</v>
      </c>
      <c r="Q2163" t="str">
        <f>IFERROR(INDEX(リスト!$AH:$AH,MATCH($J2163,リスト!$AG:$AG,0)),"")</f>
        <v>JPN</v>
      </c>
      <c r="R2163" s="118" t="str">
        <f>IF($B2163="","",TEXT(RIGHT($E2163,6)*1000+COUNTIF($E$2:$E2163,$E2163),"000000000"))</f>
        <v>080304001</v>
      </c>
    </row>
    <row r="2164" spans="1:18" x14ac:dyDescent="0.45">
      <c r="A2164" t="s">
        <v>586</v>
      </c>
      <c r="B2164">
        <v>2163</v>
      </c>
      <c r="C2164" t="s">
        <v>6470</v>
      </c>
      <c r="D2164" t="s">
        <v>6471</v>
      </c>
      <c r="E2164">
        <v>20060608</v>
      </c>
      <c r="F2164">
        <v>2</v>
      </c>
      <c r="G2164" t="s">
        <v>5202</v>
      </c>
      <c r="H2164" s="2" t="s">
        <v>7330</v>
      </c>
      <c r="I2164" t="s">
        <v>360</v>
      </c>
      <c r="J2164" s="2" t="s">
        <v>6497</v>
      </c>
      <c r="L2164">
        <f>IFERROR(INDEX(所属情報!$E:$E,MATCH(男子登録情報!A2164,所属情報!$A:$A,0)),"")</f>
        <v>492204</v>
      </c>
      <c r="M2164" t="str">
        <f t="shared" si="99"/>
        <v>久保利　輝一 (2)</v>
      </c>
      <c r="N2164" t="str">
        <f t="shared" si="100"/>
        <v>ｸﾎﾞﾘ ｷｲﾁ</v>
      </c>
      <c r="O2164" t="str">
        <f t="shared" si="101"/>
        <v>KUBORI Kiichi (06)</v>
      </c>
      <c r="P2164">
        <f>IFERROR(INDEX(リスト!$AE:$AE,MATCH($G2164,リスト!$AD:$AD,0)),"")</f>
        <v>31</v>
      </c>
      <c r="Q2164" t="str">
        <f>IFERROR(INDEX(リスト!$AH:$AH,MATCH($J2164,リスト!$AG:$AG,0)),"")</f>
        <v>JPN</v>
      </c>
      <c r="R2164" s="118" t="str">
        <f>IF($B2164="","",TEXT(RIGHT($E2164,6)*1000+COUNTIF($E$2:$E2164,$E2164),"000000000"))</f>
        <v>060608002</v>
      </c>
    </row>
    <row r="2165" spans="1:18" x14ac:dyDescent="0.45">
      <c r="A2165" t="s">
        <v>611</v>
      </c>
      <c r="B2165">
        <v>2164</v>
      </c>
      <c r="C2165" t="s">
        <v>1937</v>
      </c>
      <c r="D2165" t="s">
        <v>1938</v>
      </c>
      <c r="E2165">
        <v>20030924</v>
      </c>
      <c r="F2165"/>
      <c r="G2165" t="s">
        <v>4979</v>
      </c>
      <c r="H2165" s="2" t="s">
        <v>1939</v>
      </c>
      <c r="I2165" t="s">
        <v>510</v>
      </c>
      <c r="J2165" s="2" t="s">
        <v>6497</v>
      </c>
      <c r="L2165">
        <f>IFERROR(INDEX(所属情報!$E:$E,MATCH(男子登録情報!A2165,所属情報!$A:$A,0)),"")</f>
        <v>490056</v>
      </c>
      <c r="M2165" t="str">
        <f t="shared" si="99"/>
        <v>貝出　智亮 ()</v>
      </c>
      <c r="N2165" t="str">
        <f t="shared" si="100"/>
        <v>ｶｲﾃﾞ ﾄﾓｱｷ</v>
      </c>
      <c r="O2165" t="str">
        <f t="shared" si="101"/>
        <v>KAIDE Tomoaki (03)</v>
      </c>
      <c r="P2165">
        <f>IFERROR(INDEX(リスト!$AE:$AE,MATCH($G2165,リスト!$AD:$AD,0)),"")</f>
        <v>29</v>
      </c>
      <c r="Q2165" t="str">
        <f>IFERROR(INDEX(リスト!$AH:$AH,MATCH($J2165,リスト!$AG:$AG,0)),"")</f>
        <v>JPN</v>
      </c>
      <c r="R2165" s="118" t="str">
        <f>IF($B2165="","",TEXT(RIGHT($E2165,6)*1000+COUNTIF($E$2:$E2165,$E2165),"000000000"))</f>
        <v>030924001</v>
      </c>
    </row>
    <row r="2166" spans="1:18" x14ac:dyDescent="0.45">
      <c r="A2166" t="s">
        <v>611</v>
      </c>
      <c r="B2166">
        <v>2165</v>
      </c>
      <c r="C2166" t="s">
        <v>2838</v>
      </c>
      <c r="D2166" t="s">
        <v>2839</v>
      </c>
      <c r="E2166">
        <v>20040407</v>
      </c>
      <c r="F2166">
        <v>4</v>
      </c>
      <c r="G2166" t="s">
        <v>4979</v>
      </c>
      <c r="H2166" s="2" t="s">
        <v>3108</v>
      </c>
      <c r="I2166" t="s">
        <v>648</v>
      </c>
      <c r="J2166" s="2" t="s">
        <v>6497</v>
      </c>
      <c r="L2166">
        <f>IFERROR(INDEX(所属情報!$E:$E,MATCH(男子登録情報!A2166,所属情報!$A:$A,0)),"")</f>
        <v>490056</v>
      </c>
      <c r="M2166" t="str">
        <f t="shared" si="99"/>
        <v>松榮　諒 (4)</v>
      </c>
      <c r="N2166" t="str">
        <f t="shared" si="100"/>
        <v>ﾏﾂﾊﾞｴ ｻﾄﾙ</v>
      </c>
      <c r="O2166" t="str">
        <f t="shared" si="101"/>
        <v>MATSUBAE Satoru (04)</v>
      </c>
      <c r="P2166">
        <f>IFERROR(INDEX(リスト!$AE:$AE,MATCH($G2166,リスト!$AD:$AD,0)),"")</f>
        <v>29</v>
      </c>
      <c r="Q2166" t="str">
        <f>IFERROR(INDEX(リスト!$AH:$AH,MATCH($J2166,リスト!$AG:$AG,0)),"")</f>
        <v>JPN</v>
      </c>
      <c r="R2166" s="118" t="str">
        <f>IF($B2166="","",TEXT(RIGHT($E2166,6)*1000+COUNTIF($E$2:$E2166,$E2166),"000000000"))</f>
        <v>040407004</v>
      </c>
    </row>
    <row r="2167" spans="1:18" x14ac:dyDescent="0.45">
      <c r="A2167" t="s">
        <v>611</v>
      </c>
      <c r="B2167">
        <v>2166</v>
      </c>
      <c r="C2167" t="s">
        <v>2840</v>
      </c>
      <c r="D2167" t="s">
        <v>2841</v>
      </c>
      <c r="E2167">
        <v>20041123</v>
      </c>
      <c r="F2167">
        <v>4</v>
      </c>
      <c r="G2167" t="s">
        <v>4979</v>
      </c>
      <c r="H2167" s="2" t="s">
        <v>117</v>
      </c>
      <c r="I2167" t="s">
        <v>201</v>
      </c>
      <c r="J2167" s="2" t="s">
        <v>6497</v>
      </c>
      <c r="L2167">
        <f>IFERROR(INDEX(所属情報!$E:$E,MATCH(男子登録情報!A2167,所属情報!$A:$A,0)),"")</f>
        <v>490056</v>
      </c>
      <c r="M2167" t="str">
        <f t="shared" si="99"/>
        <v>中田　晴斗 (4)</v>
      </c>
      <c r="N2167" t="str">
        <f t="shared" si="100"/>
        <v>ﾅｶﾀ ﾊﾙﾄ</v>
      </c>
      <c r="O2167" t="str">
        <f t="shared" si="101"/>
        <v>NAKATA Haruto (04)</v>
      </c>
      <c r="P2167">
        <f>IFERROR(INDEX(リスト!$AE:$AE,MATCH($G2167,リスト!$AD:$AD,0)),"")</f>
        <v>29</v>
      </c>
      <c r="Q2167" t="str">
        <f>IFERROR(INDEX(リスト!$AH:$AH,MATCH($J2167,リスト!$AG:$AG,0)),"")</f>
        <v>JPN</v>
      </c>
      <c r="R2167" s="118" t="str">
        <f>IF($B2167="","",TEXT(RIGHT($E2167,6)*1000+COUNTIF($E$2:$E2167,$E2167),"000000000"))</f>
        <v>041123002</v>
      </c>
    </row>
    <row r="2168" spans="1:18" x14ac:dyDescent="0.45">
      <c r="A2168" t="s">
        <v>611</v>
      </c>
      <c r="B2168">
        <v>2167</v>
      </c>
      <c r="C2168" t="s">
        <v>4553</v>
      </c>
      <c r="D2168" t="s">
        <v>4554</v>
      </c>
      <c r="E2168">
        <v>20051105</v>
      </c>
      <c r="F2168">
        <v>3</v>
      </c>
      <c r="G2168" t="s">
        <v>4979</v>
      </c>
      <c r="H2168" s="2" t="s">
        <v>4951</v>
      </c>
      <c r="I2168" t="s">
        <v>407</v>
      </c>
      <c r="J2168" s="2" t="s">
        <v>6497</v>
      </c>
      <c r="L2168">
        <f>IFERROR(INDEX(所属情報!$E:$E,MATCH(男子登録情報!A2168,所属情報!$A:$A,0)),"")</f>
        <v>490056</v>
      </c>
      <c r="M2168" t="str">
        <f t="shared" si="99"/>
        <v>中里　昊 (3)</v>
      </c>
      <c r="N2168" t="str">
        <f t="shared" si="100"/>
        <v>ﾅｶｻﾞﾄ ｿﾗ</v>
      </c>
      <c r="O2168" t="str">
        <f t="shared" si="101"/>
        <v>NAKAZATO Sora (05)</v>
      </c>
      <c r="P2168">
        <f>IFERROR(INDEX(リスト!$AE:$AE,MATCH($G2168,リスト!$AD:$AD,0)),"")</f>
        <v>29</v>
      </c>
      <c r="Q2168" t="str">
        <f>IFERROR(INDEX(リスト!$AH:$AH,MATCH($J2168,リスト!$AG:$AG,0)),"")</f>
        <v>JPN</v>
      </c>
      <c r="R2168" s="118" t="str">
        <f>IF($B2168="","",TEXT(RIGHT($E2168,6)*1000+COUNTIF($E$2:$E2168,$E2168),"000000000"))</f>
        <v>051105006</v>
      </c>
    </row>
    <row r="2169" spans="1:18" x14ac:dyDescent="0.45">
      <c r="A2169" t="s">
        <v>611</v>
      </c>
      <c r="B2169">
        <v>2168</v>
      </c>
      <c r="C2169" t="s">
        <v>4555</v>
      </c>
      <c r="D2169" t="s">
        <v>4556</v>
      </c>
      <c r="E2169">
        <v>20050102</v>
      </c>
      <c r="F2169">
        <v>3</v>
      </c>
      <c r="G2169" t="s">
        <v>4979</v>
      </c>
      <c r="H2169" s="2" t="s">
        <v>268</v>
      </c>
      <c r="I2169" t="s">
        <v>69</v>
      </c>
      <c r="J2169" s="2" t="s">
        <v>6497</v>
      </c>
      <c r="L2169">
        <f>IFERROR(INDEX(所属情報!$E:$E,MATCH(男子登録情報!A2169,所属情報!$A:$A,0)),"")</f>
        <v>490056</v>
      </c>
      <c r="M2169" t="str">
        <f t="shared" si="99"/>
        <v>山崎　颯斗 (3)</v>
      </c>
      <c r="N2169" t="str">
        <f t="shared" si="100"/>
        <v>ﾔﾏｻｷ ﾊﾔﾄ</v>
      </c>
      <c r="O2169" t="str">
        <f t="shared" si="101"/>
        <v>YAMASAKI Hayato (05)</v>
      </c>
      <c r="P2169">
        <f>IFERROR(INDEX(リスト!$AE:$AE,MATCH($G2169,リスト!$AD:$AD,0)),"")</f>
        <v>29</v>
      </c>
      <c r="Q2169" t="str">
        <f>IFERROR(INDEX(リスト!$AH:$AH,MATCH($J2169,リスト!$AG:$AG,0)),"")</f>
        <v>JPN</v>
      </c>
      <c r="R2169" s="118" t="str">
        <f>IF($B2169="","",TEXT(RIGHT($E2169,6)*1000+COUNTIF($E$2:$E2169,$E2169),"000000000"))</f>
        <v>050102001</v>
      </c>
    </row>
    <row r="2170" spans="1:18" x14ac:dyDescent="0.45">
      <c r="A2170" t="s">
        <v>611</v>
      </c>
      <c r="B2170">
        <v>2169</v>
      </c>
      <c r="C2170" t="s">
        <v>4557</v>
      </c>
      <c r="D2170" t="s">
        <v>4558</v>
      </c>
      <c r="E2170">
        <v>20050503</v>
      </c>
      <c r="F2170">
        <v>3</v>
      </c>
      <c r="G2170" t="s">
        <v>4979</v>
      </c>
      <c r="H2170" s="2" t="s">
        <v>4952</v>
      </c>
      <c r="I2170" t="s">
        <v>122</v>
      </c>
      <c r="J2170" s="2" t="s">
        <v>6497</v>
      </c>
      <c r="L2170">
        <f>IFERROR(INDEX(所属情報!$E:$E,MATCH(男子登録情報!A2170,所属情報!$A:$A,0)),"")</f>
        <v>490056</v>
      </c>
      <c r="M2170" t="str">
        <f t="shared" si="99"/>
        <v>大開　湧斗 (3)</v>
      </c>
      <c r="N2170" t="str">
        <f t="shared" si="100"/>
        <v>ｵｵﾋﾗｷ ﾕｳﾏ</v>
      </c>
      <c r="O2170" t="str">
        <f t="shared" si="101"/>
        <v>OHIRAKI Yuma (05)</v>
      </c>
      <c r="P2170">
        <f>IFERROR(INDEX(リスト!$AE:$AE,MATCH($G2170,リスト!$AD:$AD,0)),"")</f>
        <v>29</v>
      </c>
      <c r="Q2170" t="str">
        <f>IFERROR(INDEX(リスト!$AH:$AH,MATCH($J2170,リスト!$AG:$AG,0)),"")</f>
        <v>JPN</v>
      </c>
      <c r="R2170" s="118" t="str">
        <f>IF($B2170="","",TEXT(RIGHT($E2170,6)*1000+COUNTIF($E$2:$E2170,$E2170),"000000000"))</f>
        <v>050503005</v>
      </c>
    </row>
    <row r="2171" spans="1:18" x14ac:dyDescent="0.45">
      <c r="A2171" t="s">
        <v>611</v>
      </c>
      <c r="B2171">
        <v>2170</v>
      </c>
      <c r="C2171" t="s">
        <v>6472</v>
      </c>
      <c r="D2171" t="s">
        <v>6473</v>
      </c>
      <c r="E2171">
        <v>20061115</v>
      </c>
      <c r="F2171">
        <v>2</v>
      </c>
      <c r="G2171" t="s">
        <v>4979</v>
      </c>
      <c r="H2171" s="2" t="s">
        <v>1793</v>
      </c>
      <c r="I2171" t="s">
        <v>310</v>
      </c>
      <c r="J2171" s="2" t="s">
        <v>6497</v>
      </c>
      <c r="L2171">
        <f>IFERROR(INDEX(所属情報!$E:$E,MATCH(男子登録情報!A2171,所属情報!$A:$A,0)),"")</f>
        <v>490056</v>
      </c>
      <c r="M2171" t="str">
        <f t="shared" si="99"/>
        <v>瀨川　泰輝 (2)</v>
      </c>
      <c r="N2171" t="str">
        <f t="shared" si="100"/>
        <v>ｾｶﾞﾜ ﾀｲｷ</v>
      </c>
      <c r="O2171" t="str">
        <f t="shared" si="101"/>
        <v>SEGAWA Taiki (06)</v>
      </c>
      <c r="P2171">
        <f>IFERROR(INDEX(リスト!$AE:$AE,MATCH($G2171,リスト!$AD:$AD,0)),"")</f>
        <v>29</v>
      </c>
      <c r="Q2171" t="str">
        <f>IFERROR(INDEX(リスト!$AH:$AH,MATCH($J2171,リスト!$AG:$AG,0)),"")</f>
        <v>JPN</v>
      </c>
      <c r="R2171" s="118" t="str">
        <f>IF($B2171="","",TEXT(RIGHT($E2171,6)*1000+COUNTIF($E$2:$E2171,$E2171),"000000000"))</f>
        <v>061115002</v>
      </c>
    </row>
    <row r="2172" spans="1:18" x14ac:dyDescent="0.45">
      <c r="A2172" t="s">
        <v>611</v>
      </c>
      <c r="B2172">
        <v>2171</v>
      </c>
      <c r="C2172" t="s">
        <v>6474</v>
      </c>
      <c r="D2172" t="s">
        <v>6475</v>
      </c>
      <c r="E2172">
        <v>20061220</v>
      </c>
      <c r="F2172">
        <v>2</v>
      </c>
      <c r="G2172" t="s">
        <v>4979</v>
      </c>
      <c r="H2172" s="2" t="s">
        <v>7331</v>
      </c>
      <c r="I2172" t="s">
        <v>179</v>
      </c>
      <c r="J2172" s="2" t="s">
        <v>6497</v>
      </c>
      <c r="L2172">
        <f>IFERROR(INDEX(所属情報!$E:$E,MATCH(男子登録情報!A2172,所属情報!$A:$A,0)),"")</f>
        <v>490056</v>
      </c>
      <c r="M2172" t="str">
        <f t="shared" si="99"/>
        <v>生塩　凌平 (2)</v>
      </c>
      <c r="N2172" t="str">
        <f t="shared" si="100"/>
        <v>ｵｼｵ ﾘｮｳﾍｲ</v>
      </c>
      <c r="O2172" t="str">
        <f t="shared" si="101"/>
        <v>OSHIO Ryohei (06)</v>
      </c>
      <c r="P2172">
        <f>IFERROR(INDEX(リスト!$AE:$AE,MATCH($G2172,リスト!$AD:$AD,0)),"")</f>
        <v>29</v>
      </c>
      <c r="Q2172" t="str">
        <f>IFERROR(INDEX(リスト!$AH:$AH,MATCH($J2172,リスト!$AG:$AG,0)),"")</f>
        <v>JPN</v>
      </c>
      <c r="R2172" s="118" t="str">
        <f>IF($B2172="","",TEXT(RIGHT($E2172,6)*1000+COUNTIF($E$2:$E2172,$E2172),"000000000"))</f>
        <v>061220004</v>
      </c>
    </row>
    <row r="2173" spans="1:18" x14ac:dyDescent="0.45">
      <c r="A2173" t="s">
        <v>611</v>
      </c>
      <c r="B2173">
        <v>2172</v>
      </c>
      <c r="C2173" t="s">
        <v>6476</v>
      </c>
      <c r="D2173" t="s">
        <v>6477</v>
      </c>
      <c r="E2173">
        <v>20061001</v>
      </c>
      <c r="F2173">
        <v>2</v>
      </c>
      <c r="G2173" t="s">
        <v>4979</v>
      </c>
      <c r="H2173" s="2" t="s">
        <v>4803</v>
      </c>
      <c r="I2173" t="s">
        <v>234</v>
      </c>
      <c r="J2173" s="2" t="s">
        <v>6497</v>
      </c>
      <c r="L2173">
        <f>IFERROR(INDEX(所属情報!$E:$E,MATCH(男子登録情報!A2173,所属情報!$A:$A,0)),"")</f>
        <v>490056</v>
      </c>
      <c r="M2173" t="str">
        <f t="shared" si="99"/>
        <v>田口　遼真 (2)</v>
      </c>
      <c r="N2173" t="str">
        <f t="shared" si="100"/>
        <v>ﾀｸﾞﾁ ﾘｮｳﾏ</v>
      </c>
      <c r="O2173" t="str">
        <f t="shared" si="101"/>
        <v>TAGUCHI Ryoma (06)</v>
      </c>
      <c r="P2173">
        <f>IFERROR(INDEX(リスト!$AE:$AE,MATCH($G2173,リスト!$AD:$AD,0)),"")</f>
        <v>29</v>
      </c>
      <c r="Q2173" t="str">
        <f>IFERROR(INDEX(リスト!$AH:$AH,MATCH($J2173,リスト!$AG:$AG,0)),"")</f>
        <v>JPN</v>
      </c>
      <c r="R2173" s="118" t="str">
        <f>IF($B2173="","",TEXT(RIGHT($E2173,6)*1000+COUNTIF($E$2:$E2173,$E2173),"000000000"))</f>
        <v>061001004</v>
      </c>
    </row>
    <row r="2174" spans="1:18" x14ac:dyDescent="0.45">
      <c r="A2174" t="s">
        <v>611</v>
      </c>
      <c r="B2174">
        <v>2173</v>
      </c>
      <c r="C2174" t="s">
        <v>6478</v>
      </c>
      <c r="D2174" t="s">
        <v>6479</v>
      </c>
      <c r="E2174">
        <v>20070106</v>
      </c>
      <c r="F2174">
        <v>2</v>
      </c>
      <c r="G2174" t="s">
        <v>4979</v>
      </c>
      <c r="H2174" s="2" t="s">
        <v>7332</v>
      </c>
      <c r="I2174" t="s">
        <v>440</v>
      </c>
      <c r="J2174" s="2" t="s">
        <v>6497</v>
      </c>
      <c r="L2174">
        <f>IFERROR(INDEX(所属情報!$E:$E,MATCH(男子登録情報!A2174,所属情報!$A:$A,0)),"")</f>
        <v>490056</v>
      </c>
      <c r="M2174" t="str">
        <f t="shared" si="99"/>
        <v>吉井　陽太 (2)</v>
      </c>
      <c r="N2174" t="str">
        <f t="shared" si="100"/>
        <v>ﾖｼｲ ﾖｳﾀ</v>
      </c>
      <c r="O2174" t="str">
        <f t="shared" si="101"/>
        <v>YOSHII Yota (07)</v>
      </c>
      <c r="P2174">
        <f>IFERROR(INDEX(リスト!$AE:$AE,MATCH($G2174,リスト!$AD:$AD,0)),"")</f>
        <v>29</v>
      </c>
      <c r="Q2174" t="str">
        <f>IFERROR(INDEX(リスト!$AH:$AH,MATCH($J2174,リスト!$AG:$AG,0)),"")</f>
        <v>JPN</v>
      </c>
      <c r="R2174" s="118" t="str">
        <f>IF($B2174="","",TEXT(RIGHT($E2174,6)*1000+COUNTIF($E$2:$E2174,$E2174),"000000000"))</f>
        <v>070106004</v>
      </c>
    </row>
    <row r="2175" spans="1:18" x14ac:dyDescent="0.45">
      <c r="A2175" t="s">
        <v>636</v>
      </c>
      <c r="B2175">
        <v>2174</v>
      </c>
      <c r="C2175" t="s">
        <v>802</v>
      </c>
      <c r="D2175" t="s">
        <v>803</v>
      </c>
      <c r="E2175">
        <v>19961001</v>
      </c>
      <c r="F2175">
        <v>6</v>
      </c>
      <c r="G2175" t="s">
        <v>4989</v>
      </c>
      <c r="H2175" s="2" t="s">
        <v>365</v>
      </c>
      <c r="I2175" t="s">
        <v>47</v>
      </c>
      <c r="J2175" s="2" t="s">
        <v>6497</v>
      </c>
      <c r="L2175">
        <f>IFERROR(INDEX(所属情報!$E:$E,MATCH(男子登録情報!A2175,所属情報!$A:$A,0)),"")</f>
        <v>490080</v>
      </c>
      <c r="M2175" t="str">
        <f t="shared" si="99"/>
        <v>長谷川　大智 (6)</v>
      </c>
      <c r="N2175" t="str">
        <f t="shared" si="100"/>
        <v>ﾊｾｶﾞﾜ ﾀﾞｲﾁ</v>
      </c>
      <c r="O2175" t="str">
        <f t="shared" si="101"/>
        <v>HASEGAWA Daichi (96)</v>
      </c>
      <c r="P2175">
        <f>IFERROR(INDEX(リスト!$AE:$AE,MATCH($G2175,リスト!$AD:$AD,0)),"")</f>
        <v>25</v>
      </c>
      <c r="Q2175" t="str">
        <f>IFERROR(INDEX(リスト!$AH:$AH,MATCH($J2175,リスト!$AG:$AG,0)),"")</f>
        <v>JPN</v>
      </c>
      <c r="R2175" s="118" t="str">
        <f>IF($B2175="","",TEXT(RIGHT($E2175,6)*1000+COUNTIF($E$2:$E2175,$E2175),"000000000"))</f>
        <v>961001001</v>
      </c>
    </row>
    <row r="2176" spans="1:18" x14ac:dyDescent="0.45">
      <c r="A2176" t="s">
        <v>636</v>
      </c>
      <c r="B2176">
        <v>2175</v>
      </c>
      <c r="C2176" t="s">
        <v>4517</v>
      </c>
      <c r="D2176" t="s">
        <v>4518</v>
      </c>
      <c r="E2176">
        <v>20001027</v>
      </c>
      <c r="F2176">
        <v>5</v>
      </c>
      <c r="G2176" t="s">
        <v>4989</v>
      </c>
      <c r="H2176" s="2" t="s">
        <v>102</v>
      </c>
      <c r="I2176" t="s">
        <v>126</v>
      </c>
      <c r="J2176" s="2" t="s">
        <v>6497</v>
      </c>
      <c r="L2176">
        <f>IFERROR(INDEX(所属情報!$E:$E,MATCH(男子登録情報!A2176,所属情報!$A:$A,0)),"")</f>
        <v>490080</v>
      </c>
      <c r="M2176" t="str">
        <f t="shared" si="99"/>
        <v>中村　憲太郎 (5)</v>
      </c>
      <c r="N2176" t="str">
        <f t="shared" si="100"/>
        <v>ﾅｶﾑﾗ ｹﾝﾀﾛｳ</v>
      </c>
      <c r="O2176" t="str">
        <f t="shared" si="101"/>
        <v>NAKAMURA Kentaro (00)</v>
      </c>
      <c r="P2176">
        <f>IFERROR(INDEX(リスト!$AE:$AE,MATCH($G2176,リスト!$AD:$AD,0)),"")</f>
        <v>25</v>
      </c>
      <c r="Q2176" t="str">
        <f>IFERROR(INDEX(リスト!$AH:$AH,MATCH($J2176,リスト!$AG:$AG,0)),"")</f>
        <v>JPN</v>
      </c>
      <c r="R2176" s="118" t="str">
        <f>IF($B2176="","",TEXT(RIGHT($E2176,6)*1000+COUNTIF($E$2:$E2176,$E2176),"000000000"))</f>
        <v>001027001</v>
      </c>
    </row>
    <row r="2177" spans="1:18" x14ac:dyDescent="0.45">
      <c r="A2177" t="s">
        <v>636</v>
      </c>
      <c r="B2177">
        <v>2176</v>
      </c>
      <c r="C2177" t="s">
        <v>6480</v>
      </c>
      <c r="D2177" t="s">
        <v>6481</v>
      </c>
      <c r="E2177">
        <v>20030819</v>
      </c>
      <c r="F2177">
        <v>4</v>
      </c>
      <c r="G2177" t="s">
        <v>4989</v>
      </c>
      <c r="H2177" s="2" t="s">
        <v>223</v>
      </c>
      <c r="I2177" t="s">
        <v>746</v>
      </c>
      <c r="J2177" s="2" t="s">
        <v>6497</v>
      </c>
      <c r="L2177">
        <f>IFERROR(INDEX(所属情報!$E:$E,MATCH(男子登録情報!A2177,所属情報!$A:$A,0)),"")</f>
        <v>490080</v>
      </c>
      <c r="M2177" t="str">
        <f t="shared" si="99"/>
        <v>松井　秀真 (4)</v>
      </c>
      <c r="N2177" t="str">
        <f t="shared" si="100"/>
        <v>ﾏﾂｲ ｼｭｳﾏ</v>
      </c>
      <c r="O2177" t="str">
        <f t="shared" si="101"/>
        <v>MATSUI Shuma (03)</v>
      </c>
      <c r="P2177">
        <f>IFERROR(INDEX(リスト!$AE:$AE,MATCH($G2177,リスト!$AD:$AD,0)),"")</f>
        <v>25</v>
      </c>
      <c r="Q2177" t="str">
        <f>IFERROR(INDEX(リスト!$AH:$AH,MATCH($J2177,リスト!$AG:$AG,0)),"")</f>
        <v>JPN</v>
      </c>
      <c r="R2177" s="118" t="str">
        <f>IF($B2177="","",TEXT(RIGHT($E2177,6)*1000+COUNTIF($E$2:$E2177,$E2177),"000000000"))</f>
        <v>030819001</v>
      </c>
    </row>
    <row r="2178" spans="1:18" x14ac:dyDescent="0.45">
      <c r="A2178" t="s">
        <v>636</v>
      </c>
      <c r="B2178">
        <v>2177</v>
      </c>
      <c r="C2178" t="s">
        <v>6482</v>
      </c>
      <c r="D2178" t="s">
        <v>6483</v>
      </c>
      <c r="E2178">
        <v>20010409</v>
      </c>
      <c r="F2178">
        <v>4</v>
      </c>
      <c r="G2178" t="s">
        <v>4989</v>
      </c>
      <c r="H2178" s="2" t="s">
        <v>272</v>
      </c>
      <c r="I2178" t="s">
        <v>173</v>
      </c>
      <c r="J2178" s="2" t="s">
        <v>6497</v>
      </c>
      <c r="L2178">
        <f>IFERROR(INDEX(所属情報!$E:$E,MATCH(男子登録情報!A2178,所属情報!$A:$A,0)),"")</f>
        <v>490080</v>
      </c>
      <c r="M2178" t="str">
        <f t="shared" si="99"/>
        <v>橋本　瑛 (4)</v>
      </c>
      <c r="N2178" t="str">
        <f t="shared" si="100"/>
        <v>ﾊｼﾓﾄ ｱｷﾗ</v>
      </c>
      <c r="O2178" t="str">
        <f t="shared" si="101"/>
        <v>HASHIMOTO Akira (01)</v>
      </c>
      <c r="P2178">
        <f>IFERROR(INDEX(リスト!$AE:$AE,MATCH($G2178,リスト!$AD:$AD,0)),"")</f>
        <v>25</v>
      </c>
      <c r="Q2178" t="str">
        <f>IFERROR(INDEX(リスト!$AH:$AH,MATCH($J2178,リスト!$AG:$AG,0)),"")</f>
        <v>JPN</v>
      </c>
      <c r="R2178" s="118" t="str">
        <f>IF($B2178="","",TEXT(RIGHT($E2178,6)*1000+COUNTIF($E$2:$E2178,$E2178),"000000000"))</f>
        <v>010409001</v>
      </c>
    </row>
    <row r="2179" spans="1:18" x14ac:dyDescent="0.45">
      <c r="A2179" t="s">
        <v>636</v>
      </c>
      <c r="B2179">
        <v>2178</v>
      </c>
      <c r="C2179" t="s">
        <v>6484</v>
      </c>
      <c r="D2179" t="s">
        <v>6485</v>
      </c>
      <c r="E2179">
        <v>19970418</v>
      </c>
      <c r="F2179">
        <v>6</v>
      </c>
      <c r="G2179" t="s">
        <v>4984</v>
      </c>
      <c r="H2179" s="2" t="s">
        <v>202</v>
      </c>
      <c r="I2179" t="s">
        <v>103</v>
      </c>
      <c r="J2179" s="2" t="s">
        <v>6497</v>
      </c>
      <c r="L2179">
        <f>IFERROR(INDEX(所属情報!$E:$E,MATCH(男子登録情報!A2179,所属情報!$A:$A,0)),"")</f>
        <v>490080</v>
      </c>
      <c r="M2179" t="str">
        <f t="shared" ref="M2179:M2242" si="102">$C2179&amp;" "&amp;"("&amp;$F2179&amp;")"</f>
        <v>山口　陸 (6)</v>
      </c>
      <c r="N2179" t="str">
        <f t="shared" ref="N2179:N2242" si="103">$D2179</f>
        <v>ﾔﾏｸﾞﾁ ﾘｸ</v>
      </c>
      <c r="O2179" t="str">
        <f t="shared" ref="O2179:O2242" si="104">$H2179&amp;" "&amp;$I2179&amp;" "&amp;"("&amp;MID($E2179,3,2)&amp;")"</f>
        <v>YAMAGUCHI Riku (97)</v>
      </c>
      <c r="P2179">
        <f>IFERROR(INDEX(リスト!$AE:$AE,MATCH($G2179,リスト!$AD:$AD,0)),"")</f>
        <v>49</v>
      </c>
      <c r="Q2179" t="str">
        <f>IFERROR(INDEX(リスト!$AH:$AH,MATCH($J2179,リスト!$AG:$AG,0)),"")</f>
        <v>JPN</v>
      </c>
      <c r="R2179" s="118" t="str">
        <f>IF($B2179="","",TEXT(RIGHT($E2179,6)*1000+COUNTIF($E$2:$E2179,$E2179),"000000000"))</f>
        <v>970418001</v>
      </c>
    </row>
    <row r="2180" spans="1:18" x14ac:dyDescent="0.45">
      <c r="A2180" t="s">
        <v>636</v>
      </c>
      <c r="B2180">
        <v>2179</v>
      </c>
      <c r="C2180" t="s">
        <v>6486</v>
      </c>
      <c r="D2180" t="s">
        <v>6487</v>
      </c>
      <c r="E2180">
        <v>20021216</v>
      </c>
      <c r="F2180">
        <v>2</v>
      </c>
      <c r="G2180" t="s">
        <v>4984</v>
      </c>
      <c r="H2180" s="2" t="s">
        <v>2902</v>
      </c>
      <c r="I2180" t="s">
        <v>47</v>
      </c>
      <c r="J2180" s="2" t="s">
        <v>6497</v>
      </c>
      <c r="L2180">
        <f>IFERROR(INDEX(所属情報!$E:$E,MATCH(男子登録情報!A2180,所属情報!$A:$A,0)),"")</f>
        <v>490080</v>
      </c>
      <c r="M2180" t="str">
        <f t="shared" si="102"/>
        <v>軽部　大地 (2)</v>
      </c>
      <c r="N2180" t="str">
        <f t="shared" si="103"/>
        <v>ｶﾙﾍﾞ ﾀﾞｲﾁ</v>
      </c>
      <c r="O2180" t="str">
        <f t="shared" si="104"/>
        <v>KARUBE Daichi (02)</v>
      </c>
      <c r="P2180">
        <f>IFERROR(INDEX(リスト!$AE:$AE,MATCH($G2180,リスト!$AD:$AD,0)),"")</f>
        <v>49</v>
      </c>
      <c r="Q2180" t="str">
        <f>IFERROR(INDEX(リスト!$AH:$AH,MATCH($J2180,リスト!$AG:$AG,0)),"")</f>
        <v>JPN</v>
      </c>
      <c r="R2180" s="118" t="str">
        <f>IF($B2180="","",TEXT(RIGHT($E2180,6)*1000+COUNTIF($E$2:$E2180,$E2180),"000000000"))</f>
        <v>021216001</v>
      </c>
    </row>
    <row r="2181" spans="1:18" x14ac:dyDescent="0.45">
      <c r="A2181" t="s">
        <v>636</v>
      </c>
      <c r="B2181">
        <v>2180</v>
      </c>
      <c r="C2181" t="s">
        <v>6488</v>
      </c>
      <c r="D2181" t="s">
        <v>1621</v>
      </c>
      <c r="E2181">
        <v>19990304</v>
      </c>
      <c r="F2181">
        <v>6</v>
      </c>
      <c r="G2181" t="s">
        <v>4984</v>
      </c>
      <c r="H2181" s="2" t="s">
        <v>331</v>
      </c>
      <c r="I2181" t="s">
        <v>270</v>
      </c>
      <c r="J2181" s="2" t="s">
        <v>6497</v>
      </c>
      <c r="L2181">
        <f>IFERROR(INDEX(所属情報!$E:$E,MATCH(男子登録情報!A2181,所属情報!$A:$A,0)),"")</f>
        <v>490080</v>
      </c>
      <c r="M2181" t="str">
        <f t="shared" si="102"/>
        <v>内田　宏樹 (6)</v>
      </c>
      <c r="N2181" t="str">
        <f t="shared" si="103"/>
        <v>ｳﾁﾀﾞ ﾋﾛｷ</v>
      </c>
      <c r="O2181" t="str">
        <f t="shared" si="104"/>
        <v>UCHIDA Hiroki (99)</v>
      </c>
      <c r="P2181">
        <f>IFERROR(INDEX(リスト!$AE:$AE,MATCH($G2181,リスト!$AD:$AD,0)),"")</f>
        <v>49</v>
      </c>
      <c r="Q2181" t="str">
        <f>IFERROR(INDEX(リスト!$AH:$AH,MATCH($J2181,リスト!$AG:$AG,0)),"")</f>
        <v>JPN</v>
      </c>
      <c r="R2181" s="118" t="str">
        <f>IF($B2181="","",TEXT(RIGHT($E2181,6)*1000+COUNTIF($E$2:$E2181,$E2181),"000000000"))</f>
        <v>990304001</v>
      </c>
    </row>
    <row r="2182" spans="1:18" x14ac:dyDescent="0.45">
      <c r="A2182" t="s">
        <v>636</v>
      </c>
      <c r="B2182">
        <v>2181</v>
      </c>
      <c r="C2182" t="s">
        <v>6489</v>
      </c>
      <c r="D2182" t="s">
        <v>6490</v>
      </c>
      <c r="E2182">
        <v>20040912</v>
      </c>
      <c r="F2182">
        <v>4</v>
      </c>
      <c r="G2182" t="s">
        <v>4989</v>
      </c>
      <c r="H2182" s="2" t="s">
        <v>143</v>
      </c>
      <c r="I2182" t="s">
        <v>171</v>
      </c>
      <c r="J2182" s="2" t="s">
        <v>6497</v>
      </c>
      <c r="L2182">
        <f>IFERROR(INDEX(所属情報!$E:$E,MATCH(男子登録情報!A2182,所属情報!$A:$A,0)),"")</f>
        <v>490080</v>
      </c>
      <c r="M2182" t="str">
        <f t="shared" si="102"/>
        <v>鈴木　悠斗 (4)</v>
      </c>
      <c r="N2182" t="str">
        <f t="shared" si="103"/>
        <v>ｽｽﾞｷ ﾕｳﾄ</v>
      </c>
      <c r="O2182" t="str">
        <f t="shared" si="104"/>
        <v>SUZUKI Yuto (04)</v>
      </c>
      <c r="P2182">
        <f>IFERROR(INDEX(リスト!$AE:$AE,MATCH($G2182,リスト!$AD:$AD,0)),"")</f>
        <v>25</v>
      </c>
      <c r="Q2182" t="str">
        <f>IFERROR(INDEX(リスト!$AH:$AH,MATCH($J2182,リスト!$AG:$AG,0)),"")</f>
        <v>JPN</v>
      </c>
      <c r="R2182" s="118" t="str">
        <f>IF($B2182="","",TEXT(RIGHT($E2182,6)*1000+COUNTIF($E$2:$E2182,$E2182),"000000000"))</f>
        <v>040912001</v>
      </c>
    </row>
    <row r="2183" spans="1:18" ht="19.8" x14ac:dyDescent="0.45">
      <c r="A2183" t="s">
        <v>636</v>
      </c>
      <c r="B2183">
        <v>2182</v>
      </c>
      <c r="C2183" t="s">
        <v>6491</v>
      </c>
      <c r="D2183" s="120" t="s">
        <v>6492</v>
      </c>
      <c r="E2183">
        <v>20020812</v>
      </c>
      <c r="F2183">
        <v>6</v>
      </c>
      <c r="G2183" t="s">
        <v>4984</v>
      </c>
      <c r="H2183" s="2" t="s">
        <v>210</v>
      </c>
      <c r="I2183" t="s">
        <v>3019</v>
      </c>
      <c r="J2183" s="2" t="s">
        <v>6497</v>
      </c>
      <c r="L2183">
        <f>IFERROR(INDEX(所属情報!$E:$E,MATCH(男子登録情報!A2183,所属情報!$A:$A,0)),"")</f>
        <v>490080</v>
      </c>
      <c r="M2183" t="str">
        <f t="shared" si="102"/>
        <v>松田　悠太郎 (6)</v>
      </c>
      <c r="N2183" t="str">
        <f t="shared" si="103"/>
        <v>ﾏﾂﾀﾞ ﾕｳﾀﾛｳ</v>
      </c>
      <c r="O2183" t="str">
        <f t="shared" si="104"/>
        <v>MATSUDA Yutaro (02)</v>
      </c>
      <c r="P2183">
        <f>IFERROR(INDEX(リスト!$AE:$AE,MATCH($G2183,リスト!$AD:$AD,0)),"")</f>
        <v>49</v>
      </c>
      <c r="Q2183" t="str">
        <f>IFERROR(INDEX(リスト!$AH:$AH,MATCH($J2183,リスト!$AG:$AG,0)),"")</f>
        <v>JPN</v>
      </c>
      <c r="R2183" s="118" t="str">
        <f>IF($B2183="","",TEXT(RIGHT($E2183,6)*1000+COUNTIF($E$2:$E2183,$E2183),"000000000"))</f>
        <v>020812001</v>
      </c>
    </row>
    <row r="2184" spans="1:18" x14ac:dyDescent="0.45">
      <c r="A2184" t="s">
        <v>7335</v>
      </c>
      <c r="B2184">
        <v>2183</v>
      </c>
      <c r="C2184" t="s">
        <v>7336</v>
      </c>
      <c r="D2184" t="s">
        <v>7337</v>
      </c>
      <c r="E2184">
        <v>20040117</v>
      </c>
      <c r="F2184" t="s">
        <v>140</v>
      </c>
      <c r="G2184" t="s">
        <v>4989</v>
      </c>
      <c r="H2184" t="s">
        <v>7393</v>
      </c>
      <c r="I2184" t="s">
        <v>53</v>
      </c>
      <c r="J2184" s="2" t="s">
        <v>6497</v>
      </c>
      <c r="L2184">
        <f>IFERROR(INDEX(所属情報!$E:$E,MATCH(男子登録情報!A2184,所属情報!$A:$A,0)),"")</f>
        <v>490047</v>
      </c>
      <c r="M2184" t="str">
        <f t="shared" si="102"/>
        <v>出雲　滉己 (M1)</v>
      </c>
      <c r="N2184" t="str">
        <f t="shared" si="103"/>
        <v>ｲｽﾞﾓ ｺｳｷ</v>
      </c>
      <c r="O2184" t="str">
        <f t="shared" si="104"/>
        <v>IZUMO Koki (04)</v>
      </c>
      <c r="P2184">
        <f>IFERROR(INDEX(リスト!$AE:$AE,MATCH($G2184,リスト!$AD:$AD,0)),"")</f>
        <v>25</v>
      </c>
      <c r="Q2184" t="str">
        <f>IFERROR(INDEX(リスト!$AH:$AH,MATCH($J2184,リスト!$AG:$AG,0)),"")</f>
        <v>JPN</v>
      </c>
      <c r="R2184" s="118" t="str">
        <f>IF($B2184="","",TEXT(RIGHT($E2184,6)*1000+COUNTIF($E$2:$E2184,$E2184),"000000000"))</f>
        <v>040117001</v>
      </c>
    </row>
    <row r="2185" spans="1:18" x14ac:dyDescent="0.45">
      <c r="A2185" t="s">
        <v>7335</v>
      </c>
      <c r="B2185">
        <v>2184</v>
      </c>
      <c r="C2185" t="s">
        <v>7338</v>
      </c>
      <c r="D2185" t="s">
        <v>7339</v>
      </c>
      <c r="E2185">
        <v>20040120</v>
      </c>
      <c r="F2185" t="s">
        <v>140</v>
      </c>
      <c r="G2185" t="s">
        <v>4982</v>
      </c>
      <c r="H2185" t="s">
        <v>100</v>
      </c>
      <c r="I2185" t="s">
        <v>7394</v>
      </c>
      <c r="J2185" s="2" t="s">
        <v>6497</v>
      </c>
      <c r="L2185">
        <f>IFERROR(INDEX(所属情報!$E:$E,MATCH(男子登録情報!A2185,所属情報!$A:$A,0)),"")</f>
        <v>490047</v>
      </c>
      <c r="M2185" t="str">
        <f t="shared" si="102"/>
        <v>田中　亜周 (M1)</v>
      </c>
      <c r="N2185" t="str">
        <f t="shared" si="103"/>
        <v>ﾀﾅｶ ｱｼｭｳ</v>
      </c>
      <c r="O2185" t="str">
        <f t="shared" si="104"/>
        <v>TANAKA Ashu (04)</v>
      </c>
      <c r="P2185">
        <f>IFERROR(INDEX(リスト!$AE:$AE,MATCH($G2185,リスト!$AD:$AD,0)),"")</f>
        <v>26</v>
      </c>
      <c r="Q2185" t="str">
        <f>IFERROR(INDEX(リスト!$AH:$AH,MATCH($J2185,リスト!$AG:$AG,0)),"")</f>
        <v>JPN</v>
      </c>
      <c r="R2185" s="118" t="str">
        <f>IF($B2185="","",TEXT(RIGHT($E2185,6)*1000+COUNTIF($E$2:$E2185,$E2185),"000000000"))</f>
        <v>040120001</v>
      </c>
    </row>
    <row r="2186" spans="1:18" x14ac:dyDescent="0.45">
      <c r="A2186" t="s">
        <v>7335</v>
      </c>
      <c r="B2186">
        <v>2185</v>
      </c>
      <c r="C2186" t="s">
        <v>7340</v>
      </c>
      <c r="D2186" t="s">
        <v>7341</v>
      </c>
      <c r="E2186">
        <v>20040501</v>
      </c>
      <c r="F2186">
        <v>4</v>
      </c>
      <c r="G2186" t="s">
        <v>4984</v>
      </c>
      <c r="H2186" t="s">
        <v>223</v>
      </c>
      <c r="I2186" t="s">
        <v>371</v>
      </c>
      <c r="J2186" s="2" t="s">
        <v>6497</v>
      </c>
      <c r="L2186">
        <f>IFERROR(INDEX(所属情報!$E:$E,MATCH(男子登録情報!A2186,所属情報!$A:$A,0)),"")</f>
        <v>490047</v>
      </c>
      <c r="M2186" t="str">
        <f t="shared" si="102"/>
        <v>松井　健輔 (4)</v>
      </c>
      <c r="N2186" t="str">
        <f t="shared" si="103"/>
        <v>ﾏﾂｲ ｹﾝｽｹ</v>
      </c>
      <c r="O2186" t="str">
        <f t="shared" si="104"/>
        <v>MATSUI Kensuke (04)</v>
      </c>
      <c r="P2186">
        <f>IFERROR(INDEX(リスト!$AE:$AE,MATCH($G2186,リスト!$AD:$AD,0)),"")</f>
        <v>49</v>
      </c>
      <c r="Q2186" t="str">
        <f>IFERROR(INDEX(リスト!$AH:$AH,MATCH($J2186,リスト!$AG:$AG,0)),"")</f>
        <v>JPN</v>
      </c>
      <c r="R2186" s="118" t="str">
        <f>IF($B2186="","",TEXT(RIGHT($E2186,6)*1000+COUNTIF($E$2:$E2186,$E2186),"000000000"))</f>
        <v>040501003</v>
      </c>
    </row>
    <row r="2187" spans="1:18" x14ac:dyDescent="0.45">
      <c r="A2187" t="s">
        <v>7335</v>
      </c>
      <c r="B2187">
        <v>2186</v>
      </c>
      <c r="C2187" t="s">
        <v>7342</v>
      </c>
      <c r="D2187" t="s">
        <v>7343</v>
      </c>
      <c r="E2187">
        <v>20050823</v>
      </c>
      <c r="F2187">
        <v>3</v>
      </c>
      <c r="G2187" t="s">
        <v>4984</v>
      </c>
      <c r="H2187" t="s">
        <v>7395</v>
      </c>
      <c r="I2187" t="s">
        <v>3095</v>
      </c>
      <c r="J2187" s="2" t="s">
        <v>6497</v>
      </c>
      <c r="L2187">
        <f>IFERROR(INDEX(所属情報!$E:$E,MATCH(男子登録情報!A2187,所属情報!$A:$A,0)),"")</f>
        <v>490047</v>
      </c>
      <c r="M2187" t="str">
        <f t="shared" si="102"/>
        <v>藤谷　俊太朗 (3)</v>
      </c>
      <c r="N2187" t="str">
        <f t="shared" si="103"/>
        <v>ﾌｼﾞﾀﾆ ｼｭﾝﾀﾛｳ</v>
      </c>
      <c r="O2187" t="str">
        <f t="shared" si="104"/>
        <v>FUJITANI Shuntaro (05)</v>
      </c>
      <c r="P2187">
        <f>IFERROR(INDEX(リスト!$AE:$AE,MATCH($G2187,リスト!$AD:$AD,0)),"")</f>
        <v>49</v>
      </c>
      <c r="Q2187" t="str">
        <f>IFERROR(INDEX(リスト!$AH:$AH,MATCH($J2187,リスト!$AG:$AG,0)),"")</f>
        <v>JPN</v>
      </c>
      <c r="R2187" s="118" t="str">
        <f>IF($B2187="","",TEXT(RIGHT($E2187,6)*1000+COUNTIF($E$2:$E2187,$E2187),"000000000"))</f>
        <v>050823002</v>
      </c>
    </row>
    <row r="2188" spans="1:18" x14ac:dyDescent="0.45">
      <c r="A2188" t="s">
        <v>7335</v>
      </c>
      <c r="B2188">
        <v>2187</v>
      </c>
      <c r="C2188" t="s">
        <v>7344</v>
      </c>
      <c r="D2188" t="s">
        <v>7345</v>
      </c>
      <c r="E2188">
        <v>20051002</v>
      </c>
      <c r="F2188">
        <v>3</v>
      </c>
      <c r="G2188" t="s">
        <v>4984</v>
      </c>
      <c r="H2188" t="s">
        <v>314</v>
      </c>
      <c r="I2188" t="s">
        <v>62</v>
      </c>
      <c r="J2188" s="2" t="s">
        <v>6497</v>
      </c>
      <c r="L2188">
        <f>IFERROR(INDEX(所属情報!$E:$E,MATCH(男子登録情報!A2188,所属情報!$A:$A,0)),"")</f>
        <v>490047</v>
      </c>
      <c r="M2188" t="str">
        <f t="shared" si="102"/>
        <v>五藤　翔 (3)</v>
      </c>
      <c r="N2188" t="str">
        <f t="shared" si="103"/>
        <v>ｺﾞﾄｳ ｼｮｳ</v>
      </c>
      <c r="O2188" t="str">
        <f t="shared" si="104"/>
        <v>GOTO Sho (05)</v>
      </c>
      <c r="P2188">
        <f>IFERROR(INDEX(リスト!$AE:$AE,MATCH($G2188,リスト!$AD:$AD,0)),"")</f>
        <v>49</v>
      </c>
      <c r="Q2188" t="str">
        <f>IFERROR(INDEX(リスト!$AH:$AH,MATCH($J2188,リスト!$AG:$AG,0)),"")</f>
        <v>JPN</v>
      </c>
      <c r="R2188" s="118" t="str">
        <f>IF($B2188="","",TEXT(RIGHT($E2188,6)*1000+COUNTIF($E$2:$E2188,$E2188),"000000000"))</f>
        <v>051002002</v>
      </c>
    </row>
    <row r="2189" spans="1:18" x14ac:dyDescent="0.45">
      <c r="A2189" t="s">
        <v>7335</v>
      </c>
      <c r="B2189">
        <v>2188</v>
      </c>
      <c r="C2189" t="s">
        <v>7346</v>
      </c>
      <c r="D2189" t="s">
        <v>7347</v>
      </c>
      <c r="E2189">
        <v>20041125</v>
      </c>
      <c r="F2189">
        <v>3</v>
      </c>
      <c r="G2189" t="s">
        <v>4984</v>
      </c>
      <c r="H2189" t="s">
        <v>272</v>
      </c>
      <c r="I2189" t="s">
        <v>648</v>
      </c>
      <c r="J2189" s="2" t="s">
        <v>6497</v>
      </c>
      <c r="L2189">
        <f>IFERROR(INDEX(所属情報!$E:$E,MATCH(男子登録情報!A2189,所属情報!$A:$A,0)),"")</f>
        <v>490047</v>
      </c>
      <c r="M2189" t="str">
        <f t="shared" si="102"/>
        <v>橋本　諒 (3)</v>
      </c>
      <c r="N2189" t="str">
        <f t="shared" si="103"/>
        <v>ﾊｼﾓﾄ ｻﾄﾙ</v>
      </c>
      <c r="O2189" t="str">
        <f t="shared" si="104"/>
        <v>HASHIMOTO Satoru (04)</v>
      </c>
      <c r="P2189">
        <f>IFERROR(INDEX(リスト!$AE:$AE,MATCH($G2189,リスト!$AD:$AD,0)),"")</f>
        <v>49</v>
      </c>
      <c r="Q2189" t="str">
        <f>IFERROR(INDEX(リスト!$AH:$AH,MATCH($J2189,リスト!$AG:$AG,0)),"")</f>
        <v>JPN</v>
      </c>
      <c r="R2189" s="118" t="str">
        <f>IF($B2189="","",TEXT(RIGHT($E2189,6)*1000+COUNTIF($E$2:$E2189,$E2189),"000000000"))</f>
        <v>041125002</v>
      </c>
    </row>
    <row r="2190" spans="1:18" x14ac:dyDescent="0.45">
      <c r="A2190" t="s">
        <v>7335</v>
      </c>
      <c r="B2190">
        <v>2189</v>
      </c>
      <c r="C2190" t="s">
        <v>7348</v>
      </c>
      <c r="D2190" t="s">
        <v>7349</v>
      </c>
      <c r="E2190">
        <v>20050809</v>
      </c>
      <c r="F2190">
        <v>3</v>
      </c>
      <c r="G2190" t="s">
        <v>4984</v>
      </c>
      <c r="H2190" t="s">
        <v>368</v>
      </c>
      <c r="I2190" t="s">
        <v>263</v>
      </c>
      <c r="J2190" s="2" t="s">
        <v>6497</v>
      </c>
      <c r="L2190">
        <f>IFERROR(INDEX(所属情報!$E:$E,MATCH(男子登録情報!A2190,所属情報!$A:$A,0)),"")</f>
        <v>490047</v>
      </c>
      <c r="M2190" t="str">
        <f t="shared" si="102"/>
        <v>奥村　明浩 (3)</v>
      </c>
      <c r="N2190" t="str">
        <f t="shared" si="103"/>
        <v>ｵｸﾑﾗ ｱｷﾋﾛ</v>
      </c>
      <c r="O2190" t="str">
        <f t="shared" si="104"/>
        <v>OKUMURA Akihiro (05)</v>
      </c>
      <c r="P2190">
        <f>IFERROR(INDEX(リスト!$AE:$AE,MATCH($G2190,リスト!$AD:$AD,0)),"")</f>
        <v>49</v>
      </c>
      <c r="Q2190" t="str">
        <f>IFERROR(INDEX(リスト!$AH:$AH,MATCH($J2190,リスト!$AG:$AG,0)),"")</f>
        <v>JPN</v>
      </c>
      <c r="R2190" s="118" t="str">
        <f>IF($B2190="","",TEXT(RIGHT($E2190,6)*1000+COUNTIF($E$2:$E2190,$E2190),"000000000"))</f>
        <v>050809002</v>
      </c>
    </row>
    <row r="2191" spans="1:18" x14ac:dyDescent="0.45">
      <c r="A2191" t="s">
        <v>7335</v>
      </c>
      <c r="B2191">
        <v>2190</v>
      </c>
      <c r="C2191" t="s">
        <v>7350</v>
      </c>
      <c r="D2191" t="s">
        <v>7351</v>
      </c>
      <c r="E2191">
        <v>20060330</v>
      </c>
      <c r="F2191">
        <v>3</v>
      </c>
      <c r="G2191" t="s">
        <v>4984</v>
      </c>
      <c r="H2191" t="s">
        <v>809</v>
      </c>
      <c r="I2191" t="s">
        <v>222</v>
      </c>
      <c r="J2191" s="2" t="s">
        <v>6497</v>
      </c>
      <c r="L2191">
        <f>IFERROR(INDEX(所属情報!$E:$E,MATCH(男子登録情報!A2191,所属情報!$A:$A,0)),"")</f>
        <v>490047</v>
      </c>
      <c r="M2191" t="str">
        <f t="shared" si="102"/>
        <v>甲斐　翔太 (3)</v>
      </c>
      <c r="N2191" t="str">
        <f t="shared" si="103"/>
        <v>ｶｲ ｼｮｳﾀ</v>
      </c>
      <c r="O2191" t="str">
        <f t="shared" si="104"/>
        <v>KAI Shota (06)</v>
      </c>
      <c r="P2191">
        <f>IFERROR(INDEX(リスト!$AE:$AE,MATCH($G2191,リスト!$AD:$AD,0)),"")</f>
        <v>49</v>
      </c>
      <c r="Q2191" t="str">
        <f>IFERROR(INDEX(リスト!$AH:$AH,MATCH($J2191,リスト!$AG:$AG,0)),"")</f>
        <v>JPN</v>
      </c>
      <c r="R2191" s="118" t="str">
        <f>IF($B2191="","",TEXT(RIGHT($E2191,6)*1000+COUNTIF($E$2:$E2191,$E2191),"000000000"))</f>
        <v>060330001</v>
      </c>
    </row>
    <row r="2192" spans="1:18" x14ac:dyDescent="0.45">
      <c r="A2192" t="s">
        <v>7335</v>
      </c>
      <c r="B2192">
        <v>2191</v>
      </c>
      <c r="C2192" t="s">
        <v>7352</v>
      </c>
      <c r="D2192" t="s">
        <v>7353</v>
      </c>
      <c r="E2192">
        <v>20040513</v>
      </c>
      <c r="F2192">
        <v>3</v>
      </c>
      <c r="G2192" t="s">
        <v>4984</v>
      </c>
      <c r="H2192" t="s">
        <v>7396</v>
      </c>
      <c r="I2192" t="s">
        <v>495</v>
      </c>
      <c r="J2192" s="2" t="s">
        <v>6497</v>
      </c>
      <c r="L2192">
        <f>IFERROR(INDEX(所属情報!$E:$E,MATCH(男子登録情報!A2192,所属情報!$A:$A,0)),"")</f>
        <v>490047</v>
      </c>
      <c r="M2192" t="str">
        <f t="shared" si="102"/>
        <v>梅村　豪 (3)</v>
      </c>
      <c r="N2192" t="str">
        <f t="shared" si="103"/>
        <v>ｳﾒﾑﾗ ｺﾞｳ</v>
      </c>
      <c r="O2192" t="str">
        <f t="shared" si="104"/>
        <v>UMEMURA Go (04)</v>
      </c>
      <c r="P2192">
        <f>IFERROR(INDEX(リスト!$AE:$AE,MATCH($G2192,リスト!$AD:$AD,0)),"")</f>
        <v>49</v>
      </c>
      <c r="Q2192" t="str">
        <f>IFERROR(INDEX(リスト!$AH:$AH,MATCH($J2192,リスト!$AG:$AG,0)),"")</f>
        <v>JPN</v>
      </c>
      <c r="R2192" s="118" t="str">
        <f>IF($B2192="","",TEXT(RIGHT($E2192,6)*1000+COUNTIF($E$2:$E2192,$E2192),"000000000"))</f>
        <v>040513001</v>
      </c>
    </row>
    <row r="2193" spans="1:18" x14ac:dyDescent="0.45">
      <c r="A2193" t="s">
        <v>7335</v>
      </c>
      <c r="B2193">
        <v>2192</v>
      </c>
      <c r="C2193" t="s">
        <v>7354</v>
      </c>
      <c r="D2193" t="s">
        <v>7355</v>
      </c>
      <c r="E2193">
        <v>20051002</v>
      </c>
      <c r="F2193">
        <v>3</v>
      </c>
      <c r="G2193" t="s">
        <v>4984</v>
      </c>
      <c r="H2193" t="s">
        <v>582</v>
      </c>
      <c r="I2193" t="s">
        <v>71</v>
      </c>
      <c r="J2193" s="2" t="s">
        <v>6497</v>
      </c>
      <c r="L2193">
        <f>IFERROR(INDEX(所属情報!$E:$E,MATCH(男子登録情報!A2193,所属情報!$A:$A,0)),"")</f>
        <v>490047</v>
      </c>
      <c r="M2193" t="str">
        <f t="shared" si="102"/>
        <v>北野　颯太 (3)</v>
      </c>
      <c r="N2193" t="str">
        <f t="shared" si="103"/>
        <v>ｷﾀﾉ ｿｳﾀ</v>
      </c>
      <c r="O2193" t="str">
        <f t="shared" si="104"/>
        <v>KITANO Sota (05)</v>
      </c>
      <c r="P2193">
        <f>IFERROR(INDEX(リスト!$AE:$AE,MATCH($G2193,リスト!$AD:$AD,0)),"")</f>
        <v>49</v>
      </c>
      <c r="Q2193" t="str">
        <f>IFERROR(INDEX(リスト!$AH:$AH,MATCH($J2193,リスト!$AG:$AG,0)),"")</f>
        <v>JPN</v>
      </c>
      <c r="R2193" s="118" t="str">
        <f>IF($B2193="","",TEXT(RIGHT($E2193,6)*1000+COUNTIF($E$2:$E2193,$E2193),"000000000"))</f>
        <v>051002003</v>
      </c>
    </row>
    <row r="2194" spans="1:18" x14ac:dyDescent="0.45">
      <c r="A2194" t="s">
        <v>7335</v>
      </c>
      <c r="B2194">
        <v>2193</v>
      </c>
      <c r="C2194" t="s">
        <v>7356</v>
      </c>
      <c r="D2194" t="s">
        <v>7357</v>
      </c>
      <c r="E2194">
        <v>20050711</v>
      </c>
      <c r="F2194">
        <v>3</v>
      </c>
      <c r="G2194" t="s">
        <v>4984</v>
      </c>
      <c r="H2194" t="s">
        <v>7397</v>
      </c>
      <c r="I2194" t="s">
        <v>295</v>
      </c>
      <c r="J2194" s="2" t="s">
        <v>6497</v>
      </c>
      <c r="L2194">
        <f>IFERROR(INDEX(所属情報!$E:$E,MATCH(男子登録情報!A2194,所属情報!$A:$A,0)),"")</f>
        <v>490047</v>
      </c>
      <c r="M2194" t="str">
        <f t="shared" si="102"/>
        <v>上野　翔平 (3)</v>
      </c>
      <c r="N2194" t="str">
        <f t="shared" si="103"/>
        <v>ｳｴﾉ ｼｮｳﾍｲ</v>
      </c>
      <c r="O2194" t="str">
        <f t="shared" si="104"/>
        <v>UENO Shohei (05)</v>
      </c>
      <c r="P2194">
        <f>IFERROR(INDEX(リスト!$AE:$AE,MATCH($G2194,リスト!$AD:$AD,0)),"")</f>
        <v>49</v>
      </c>
      <c r="Q2194" t="str">
        <f>IFERROR(INDEX(リスト!$AH:$AH,MATCH($J2194,リスト!$AG:$AG,0)),"")</f>
        <v>JPN</v>
      </c>
      <c r="R2194" s="118" t="str">
        <f>IF($B2194="","",TEXT(RIGHT($E2194,6)*1000+COUNTIF($E$2:$E2194,$E2194),"000000000"))</f>
        <v>050711002</v>
      </c>
    </row>
    <row r="2195" spans="1:18" x14ac:dyDescent="0.45">
      <c r="A2195" t="s">
        <v>7335</v>
      </c>
      <c r="B2195">
        <v>2194</v>
      </c>
      <c r="C2195" t="s">
        <v>7358</v>
      </c>
      <c r="D2195" t="s">
        <v>7359</v>
      </c>
      <c r="E2195">
        <v>20050806</v>
      </c>
      <c r="F2195">
        <v>3</v>
      </c>
      <c r="G2195" t="s">
        <v>4984</v>
      </c>
      <c r="H2195" t="s">
        <v>377</v>
      </c>
      <c r="I2195" t="s">
        <v>69</v>
      </c>
      <c r="J2195" s="2" t="s">
        <v>6497</v>
      </c>
      <c r="L2195">
        <f>IFERROR(INDEX(所属情報!$E:$E,MATCH(男子登録情報!A2195,所属情報!$A:$A,0)),"")</f>
        <v>490047</v>
      </c>
      <c r="M2195" t="str">
        <f t="shared" si="102"/>
        <v>小川　隼 (3)</v>
      </c>
      <c r="N2195" t="str">
        <f t="shared" si="103"/>
        <v>ｵｶﾞﾜ ﾊﾔﾄ</v>
      </c>
      <c r="O2195" t="str">
        <f t="shared" si="104"/>
        <v>OGAWA Hayato (05)</v>
      </c>
      <c r="P2195">
        <f>IFERROR(INDEX(リスト!$AE:$AE,MATCH($G2195,リスト!$AD:$AD,0)),"")</f>
        <v>49</v>
      </c>
      <c r="Q2195" t="str">
        <f>IFERROR(INDEX(リスト!$AH:$AH,MATCH($J2195,リスト!$AG:$AG,0)),"")</f>
        <v>JPN</v>
      </c>
      <c r="R2195" s="118" t="str">
        <f>IF($B2195="","",TEXT(RIGHT($E2195,6)*1000+COUNTIF($E$2:$E2195,$E2195),"000000000"))</f>
        <v>050806002</v>
      </c>
    </row>
    <row r="2196" spans="1:18" x14ac:dyDescent="0.45">
      <c r="A2196" t="s">
        <v>7335</v>
      </c>
      <c r="B2196">
        <v>2195</v>
      </c>
      <c r="C2196" t="s">
        <v>7360</v>
      </c>
      <c r="D2196" t="s">
        <v>7361</v>
      </c>
      <c r="E2196">
        <v>20040707</v>
      </c>
      <c r="F2196">
        <v>3</v>
      </c>
      <c r="G2196" t="s">
        <v>4984</v>
      </c>
      <c r="H2196" t="s">
        <v>223</v>
      </c>
      <c r="I2196" t="s">
        <v>71</v>
      </c>
      <c r="J2196" s="2" t="s">
        <v>6497</v>
      </c>
      <c r="L2196">
        <f>IFERROR(INDEX(所属情報!$E:$E,MATCH(男子登録情報!A2196,所属情報!$A:$A,0)),"")</f>
        <v>490047</v>
      </c>
      <c r="M2196" t="str">
        <f t="shared" si="102"/>
        <v>松井　颯汰 (3)</v>
      </c>
      <c r="N2196" t="str">
        <f t="shared" si="103"/>
        <v>ﾏﾂｲ ｿｳﾀ</v>
      </c>
      <c r="O2196" t="str">
        <f t="shared" si="104"/>
        <v>MATSUI Sota (04)</v>
      </c>
      <c r="P2196">
        <f>IFERROR(INDEX(リスト!$AE:$AE,MATCH($G2196,リスト!$AD:$AD,0)),"")</f>
        <v>49</v>
      </c>
      <c r="Q2196" t="str">
        <f>IFERROR(INDEX(リスト!$AH:$AH,MATCH($J2196,リスト!$AG:$AG,0)),"")</f>
        <v>JPN</v>
      </c>
      <c r="R2196" s="118" t="str">
        <f>IF($B2196="","",TEXT(RIGHT($E2196,6)*1000+COUNTIF($E$2:$E2196,$E2196),"000000000"))</f>
        <v>040707002</v>
      </c>
    </row>
    <row r="2197" spans="1:18" x14ac:dyDescent="0.45">
      <c r="A2197" t="s">
        <v>7335</v>
      </c>
      <c r="B2197">
        <v>2196</v>
      </c>
      <c r="C2197" t="s">
        <v>7362</v>
      </c>
      <c r="D2197" t="s">
        <v>7363</v>
      </c>
      <c r="E2197">
        <v>20050407</v>
      </c>
      <c r="F2197">
        <v>3</v>
      </c>
      <c r="G2197" t="s">
        <v>4984</v>
      </c>
      <c r="H2197" t="s">
        <v>7398</v>
      </c>
      <c r="I2197" t="s">
        <v>201</v>
      </c>
      <c r="J2197" s="2" t="s">
        <v>6497</v>
      </c>
      <c r="L2197">
        <f>IFERROR(INDEX(所属情報!$E:$E,MATCH(男子登録情報!A2197,所属情報!$A:$A,0)),"")</f>
        <v>490047</v>
      </c>
      <c r="M2197" t="str">
        <f t="shared" si="102"/>
        <v>和氣　悠斗 (3)</v>
      </c>
      <c r="N2197" t="str">
        <f t="shared" si="103"/>
        <v>ﾜｷ ﾊﾙﾄ</v>
      </c>
      <c r="O2197" t="str">
        <f t="shared" si="104"/>
        <v>WAKI Haruto (05)</v>
      </c>
      <c r="P2197">
        <f>IFERROR(INDEX(リスト!$AE:$AE,MATCH($G2197,リスト!$AD:$AD,0)),"")</f>
        <v>49</v>
      </c>
      <c r="Q2197" t="str">
        <f>IFERROR(INDEX(リスト!$AH:$AH,MATCH($J2197,リスト!$AG:$AG,0)),"")</f>
        <v>JPN</v>
      </c>
      <c r="R2197" s="118" t="str">
        <f>IF($B2197="","",TEXT(RIGHT($E2197,6)*1000+COUNTIF($E$2:$E2197,$E2197),"000000000"))</f>
        <v>050407005</v>
      </c>
    </row>
    <row r="2198" spans="1:18" x14ac:dyDescent="0.45">
      <c r="A2198" t="s">
        <v>7335</v>
      </c>
      <c r="B2198">
        <v>2197</v>
      </c>
      <c r="C2198" t="s">
        <v>7364</v>
      </c>
      <c r="D2198" t="s">
        <v>7365</v>
      </c>
      <c r="E2198">
        <v>20050112</v>
      </c>
      <c r="F2198">
        <v>2</v>
      </c>
      <c r="G2198" t="s">
        <v>4984</v>
      </c>
      <c r="H2198" t="s">
        <v>63</v>
      </c>
      <c r="I2198" t="s">
        <v>110</v>
      </c>
      <c r="J2198" s="2" t="s">
        <v>6497</v>
      </c>
      <c r="L2198">
        <f>IFERROR(INDEX(所属情報!$E:$E,MATCH(男子登録情報!A2198,所属情報!$A:$A,0)),"")</f>
        <v>490047</v>
      </c>
      <c r="M2198" t="str">
        <f t="shared" si="102"/>
        <v>松本　一希 (2)</v>
      </c>
      <c r="N2198" t="str">
        <f t="shared" si="103"/>
        <v>ﾏﾂﾓﾄ ｶｽﾞｷ</v>
      </c>
      <c r="O2198" t="str">
        <f t="shared" si="104"/>
        <v>MATSUMOTO Kazuki (05)</v>
      </c>
      <c r="P2198">
        <f>IFERROR(INDEX(リスト!$AE:$AE,MATCH($G2198,リスト!$AD:$AD,0)),"")</f>
        <v>49</v>
      </c>
      <c r="Q2198" t="str">
        <f>IFERROR(INDEX(リスト!$AH:$AH,MATCH($J2198,リスト!$AG:$AG,0)),"")</f>
        <v>JPN</v>
      </c>
      <c r="R2198" s="118" t="str">
        <f>IF($B2198="","",TEXT(RIGHT($E2198,6)*1000+COUNTIF($E$2:$E2198,$E2198),"000000000"))</f>
        <v>050112001</v>
      </c>
    </row>
    <row r="2199" spans="1:18" x14ac:dyDescent="0.45">
      <c r="A2199" t="s">
        <v>7335</v>
      </c>
      <c r="B2199">
        <v>2198</v>
      </c>
      <c r="C2199" t="s">
        <v>7366</v>
      </c>
      <c r="D2199" t="s">
        <v>7367</v>
      </c>
      <c r="E2199">
        <v>20060823</v>
      </c>
      <c r="F2199">
        <v>2</v>
      </c>
      <c r="G2199" t="s">
        <v>4984</v>
      </c>
      <c r="H2199" t="s">
        <v>164</v>
      </c>
      <c r="I2199" t="s">
        <v>87</v>
      </c>
      <c r="J2199" s="2" t="s">
        <v>6497</v>
      </c>
      <c r="L2199">
        <f>IFERROR(INDEX(所属情報!$E:$E,MATCH(男子登録情報!A2199,所属情報!$A:$A,0)),"")</f>
        <v>490047</v>
      </c>
      <c r="M2199" t="str">
        <f t="shared" si="102"/>
        <v>木村　朋貴 (2)</v>
      </c>
      <c r="N2199" t="str">
        <f t="shared" si="103"/>
        <v>ｷﾑﾗ ﾄﾓｷ</v>
      </c>
      <c r="O2199" t="str">
        <f t="shared" si="104"/>
        <v>KIMURA Tomoki (06)</v>
      </c>
      <c r="P2199">
        <f>IFERROR(INDEX(リスト!$AE:$AE,MATCH($G2199,リスト!$AD:$AD,0)),"")</f>
        <v>49</v>
      </c>
      <c r="Q2199" t="str">
        <f>IFERROR(INDEX(リスト!$AH:$AH,MATCH($J2199,リスト!$AG:$AG,0)),"")</f>
        <v>JPN</v>
      </c>
      <c r="R2199" s="118" t="str">
        <f>IF($B2199="","",TEXT(RIGHT($E2199,6)*1000+COUNTIF($E$2:$E2199,$E2199),"000000000"))</f>
        <v>060823002</v>
      </c>
    </row>
    <row r="2200" spans="1:18" x14ac:dyDescent="0.45">
      <c r="A2200" t="s">
        <v>7335</v>
      </c>
      <c r="B2200">
        <v>2199</v>
      </c>
      <c r="C2200" t="s">
        <v>7368</v>
      </c>
      <c r="D2200" t="s">
        <v>7369</v>
      </c>
      <c r="E2200">
        <v>20070326</v>
      </c>
      <c r="F2200">
        <v>2</v>
      </c>
      <c r="G2200" t="s">
        <v>4984</v>
      </c>
      <c r="H2200" t="s">
        <v>7399</v>
      </c>
      <c r="I2200" t="s">
        <v>110</v>
      </c>
      <c r="J2200" s="2" t="s">
        <v>6497</v>
      </c>
      <c r="L2200">
        <f>IFERROR(INDEX(所属情報!$E:$E,MATCH(男子登録情報!A2200,所属情報!$A:$A,0)),"")</f>
        <v>490047</v>
      </c>
      <c r="M2200" t="str">
        <f t="shared" si="102"/>
        <v>黒塚　一樹 (2)</v>
      </c>
      <c r="N2200" t="str">
        <f t="shared" si="103"/>
        <v>ｸﾛﾂｶ ｶｽﾞｷ</v>
      </c>
      <c r="O2200" t="str">
        <f t="shared" si="104"/>
        <v>KUROTSUKA Kazuki (07)</v>
      </c>
      <c r="P2200">
        <f>IFERROR(INDEX(リスト!$AE:$AE,MATCH($G2200,リスト!$AD:$AD,0)),"")</f>
        <v>49</v>
      </c>
      <c r="Q2200" t="str">
        <f>IFERROR(INDEX(リスト!$AH:$AH,MATCH($J2200,リスト!$AG:$AG,0)),"")</f>
        <v>JPN</v>
      </c>
      <c r="R2200" s="118" t="str">
        <f>IF($B2200="","",TEXT(RIGHT($E2200,6)*1000+COUNTIF($E$2:$E2200,$E2200),"000000000"))</f>
        <v>070326003</v>
      </c>
    </row>
    <row r="2201" spans="1:18" x14ac:dyDescent="0.45">
      <c r="A2201" t="s">
        <v>7335</v>
      </c>
      <c r="B2201">
        <v>2200</v>
      </c>
      <c r="C2201" t="s">
        <v>7370</v>
      </c>
      <c r="D2201" t="s">
        <v>7371</v>
      </c>
      <c r="E2201">
        <v>20061225</v>
      </c>
      <c r="F2201">
        <v>2</v>
      </c>
      <c r="G2201" t="s">
        <v>4984</v>
      </c>
      <c r="H2201" t="s">
        <v>55</v>
      </c>
      <c r="I2201" t="s">
        <v>7400</v>
      </c>
      <c r="J2201" s="2" t="s">
        <v>6497</v>
      </c>
      <c r="L2201">
        <f>IFERROR(INDEX(所属情報!$E:$E,MATCH(男子登録情報!A2201,所属情報!$A:$A,0)),"")</f>
        <v>490047</v>
      </c>
      <c r="M2201" t="str">
        <f t="shared" si="102"/>
        <v>村上　硯哉 (2)</v>
      </c>
      <c r="N2201" t="str">
        <f t="shared" si="103"/>
        <v>ﾑﾗｶﾐ ｹﾝﾔ</v>
      </c>
      <c r="O2201" t="str">
        <f t="shared" si="104"/>
        <v>MURAKAMI Kenya (06)</v>
      </c>
      <c r="P2201">
        <f>IFERROR(INDEX(リスト!$AE:$AE,MATCH($G2201,リスト!$AD:$AD,0)),"")</f>
        <v>49</v>
      </c>
      <c r="Q2201" t="str">
        <f>IFERROR(INDEX(リスト!$AH:$AH,MATCH($J2201,リスト!$AG:$AG,0)),"")</f>
        <v>JPN</v>
      </c>
      <c r="R2201" s="118" t="str">
        <f>IF($B2201="","",TEXT(RIGHT($E2201,6)*1000+COUNTIF($E$2:$E2201,$E2201),"000000000"))</f>
        <v>061225004</v>
      </c>
    </row>
    <row r="2202" spans="1:18" x14ac:dyDescent="0.45">
      <c r="A2202" s="2" t="s">
        <v>7335</v>
      </c>
      <c r="B2202" s="2">
        <v>2201</v>
      </c>
      <c r="C2202" s="2" t="s">
        <v>7372</v>
      </c>
      <c r="D2202" s="2" t="s">
        <v>7373</v>
      </c>
      <c r="E2202" s="2">
        <v>20070119</v>
      </c>
      <c r="F2202" s="2">
        <v>2</v>
      </c>
      <c r="G2202" t="s">
        <v>4982</v>
      </c>
      <c r="H2202" s="2" t="s">
        <v>154</v>
      </c>
      <c r="I2202" s="2" t="s">
        <v>35</v>
      </c>
      <c r="J2202" s="2" t="s">
        <v>6497</v>
      </c>
      <c r="L2202">
        <f>IFERROR(INDEX(所属情報!$E:$E,MATCH(男子登録情報!A2202,所属情報!$A:$A,0)),"")</f>
        <v>490047</v>
      </c>
      <c r="M2202" t="str">
        <f t="shared" si="102"/>
        <v>松村　勇輝 (2)</v>
      </c>
      <c r="N2202" t="str">
        <f t="shared" si="103"/>
        <v>ﾏﾂﾑﾗ ﾕｳｷ</v>
      </c>
      <c r="O2202" t="str">
        <f t="shared" si="104"/>
        <v>MATSUMURA Yuki (07)</v>
      </c>
      <c r="P2202">
        <f>IFERROR(INDEX(リスト!$AE:$AE,MATCH($G2202,リスト!$AD:$AD,0)),"")</f>
        <v>26</v>
      </c>
      <c r="Q2202" t="str">
        <f>IFERROR(INDEX(リスト!$AH:$AH,MATCH($J2202,リスト!$AG:$AG,0)),"")</f>
        <v>JPN</v>
      </c>
      <c r="R2202" s="118" t="str">
        <f>IF($B2202="","",TEXT(RIGHT($E2202,6)*1000+COUNTIF($E$2:$E2202,$E2202),"000000000"))</f>
        <v>070119002</v>
      </c>
    </row>
    <row r="2203" spans="1:18" x14ac:dyDescent="0.45">
      <c r="A2203" s="2" t="s">
        <v>7335</v>
      </c>
      <c r="B2203" s="2">
        <v>2202</v>
      </c>
      <c r="C2203" s="2" t="s">
        <v>7374</v>
      </c>
      <c r="D2203" s="2" t="s">
        <v>7375</v>
      </c>
      <c r="E2203" s="2">
        <v>20070226</v>
      </c>
      <c r="F2203" s="2">
        <v>2</v>
      </c>
      <c r="G2203" t="s">
        <v>4984</v>
      </c>
      <c r="H2203" s="2" t="s">
        <v>628</v>
      </c>
      <c r="I2203" s="2" t="s">
        <v>42</v>
      </c>
      <c r="J2203" s="2" t="s">
        <v>6497</v>
      </c>
      <c r="L2203">
        <f>IFERROR(INDEX(所属情報!$E:$E,MATCH(男子登録情報!A2203,所属情報!$A:$A,0)),"")</f>
        <v>490047</v>
      </c>
      <c r="M2203" t="str">
        <f t="shared" si="102"/>
        <v>飯田　匠 (2)</v>
      </c>
      <c r="N2203" t="str">
        <f t="shared" si="103"/>
        <v>ｲｲﾀﾞ ﾀｸﾐ</v>
      </c>
      <c r="O2203" t="str">
        <f t="shared" si="104"/>
        <v>IIDA Takumi (07)</v>
      </c>
      <c r="P2203">
        <f>IFERROR(INDEX(リスト!$AE:$AE,MATCH($G2203,リスト!$AD:$AD,0)),"")</f>
        <v>49</v>
      </c>
      <c r="Q2203" t="str">
        <f>IFERROR(INDEX(リスト!$AH:$AH,MATCH($J2203,リスト!$AG:$AG,0)),"")</f>
        <v>JPN</v>
      </c>
      <c r="R2203" s="118" t="str">
        <f>IF($B2203="","",TEXT(RIGHT($E2203,6)*1000+COUNTIF($E$2:$E2203,$E2203),"000000000"))</f>
        <v>070226002</v>
      </c>
    </row>
    <row r="2204" spans="1:18" x14ac:dyDescent="0.45">
      <c r="A2204" s="2" t="s">
        <v>7335</v>
      </c>
      <c r="B2204" s="2">
        <v>2203</v>
      </c>
      <c r="C2204" s="2" t="s">
        <v>7376</v>
      </c>
      <c r="D2204" s="2" t="s">
        <v>7377</v>
      </c>
      <c r="E2204" s="2">
        <v>20060816</v>
      </c>
      <c r="F2204" s="2">
        <v>2</v>
      </c>
      <c r="G2204" t="s">
        <v>4984</v>
      </c>
      <c r="H2204" s="2" t="s">
        <v>7401</v>
      </c>
      <c r="I2204" s="2" t="s">
        <v>7402</v>
      </c>
      <c r="J2204" s="2" t="s">
        <v>6497</v>
      </c>
      <c r="L2204">
        <f>IFERROR(INDEX(所属情報!$E:$E,MATCH(男子登録情報!A2204,所属情報!$A:$A,0)),"")</f>
        <v>490047</v>
      </c>
      <c r="M2204" t="str">
        <f t="shared" si="102"/>
        <v>小森　智馨 (2)</v>
      </c>
      <c r="N2204" t="str">
        <f t="shared" si="103"/>
        <v>ｺﾓﾘ ﾄﾓﾖｼ</v>
      </c>
      <c r="O2204" t="str">
        <f t="shared" si="104"/>
        <v>KOMORI Tomoyoshi (06)</v>
      </c>
      <c r="P2204">
        <f>IFERROR(INDEX(リスト!$AE:$AE,MATCH($G2204,リスト!$AD:$AD,0)),"")</f>
        <v>49</v>
      </c>
      <c r="Q2204" t="str">
        <f>IFERROR(INDEX(リスト!$AH:$AH,MATCH($J2204,リスト!$AG:$AG,0)),"")</f>
        <v>JPN</v>
      </c>
      <c r="R2204" s="118" t="str">
        <f>IF($B2204="","",TEXT(RIGHT($E2204,6)*1000+COUNTIF($E$2:$E2204,$E2204),"000000000"))</f>
        <v>060816003</v>
      </c>
    </row>
    <row r="2205" spans="1:18" x14ac:dyDescent="0.45">
      <c r="A2205" s="2" t="s">
        <v>7335</v>
      </c>
      <c r="B2205" s="2">
        <v>2204</v>
      </c>
      <c r="C2205" s="2" t="s">
        <v>7378</v>
      </c>
      <c r="D2205" s="2" t="s">
        <v>7379</v>
      </c>
      <c r="E2205" s="2">
        <v>20060822</v>
      </c>
      <c r="F2205" s="2">
        <v>2</v>
      </c>
      <c r="G2205" t="s">
        <v>4984</v>
      </c>
      <c r="H2205" s="2" t="s">
        <v>157</v>
      </c>
      <c r="I2205" s="2" t="s">
        <v>53</v>
      </c>
      <c r="J2205" s="2" t="s">
        <v>6497</v>
      </c>
      <c r="L2205">
        <f>IFERROR(INDEX(所属情報!$E:$E,MATCH(男子登録情報!A2205,所属情報!$A:$A,0)),"")</f>
        <v>490047</v>
      </c>
      <c r="M2205" t="str">
        <f t="shared" si="102"/>
        <v>石田　煌季 (2)</v>
      </c>
      <c r="N2205" t="str">
        <f t="shared" si="103"/>
        <v>ｲｼﾀﾞ ｺｳｷ</v>
      </c>
      <c r="O2205" t="str">
        <f t="shared" si="104"/>
        <v>ISHIDA Koki (06)</v>
      </c>
      <c r="P2205">
        <f>IFERROR(INDEX(リスト!$AE:$AE,MATCH($G2205,リスト!$AD:$AD,0)),"")</f>
        <v>49</v>
      </c>
      <c r="Q2205" t="str">
        <f>IFERROR(INDEX(リスト!$AH:$AH,MATCH($J2205,リスト!$AG:$AG,0)),"")</f>
        <v>JPN</v>
      </c>
      <c r="R2205" s="118" t="str">
        <f>IF($B2205="","",TEXT(RIGHT($E2205,6)*1000+COUNTIF($E$2:$E2205,$E2205),"000000000"))</f>
        <v>060822005</v>
      </c>
    </row>
    <row r="2206" spans="1:18" x14ac:dyDescent="0.45">
      <c r="A2206" s="2" t="s">
        <v>7335</v>
      </c>
      <c r="B2206" s="2">
        <v>2205</v>
      </c>
      <c r="C2206" s="2" t="s">
        <v>7380</v>
      </c>
      <c r="D2206" s="2" t="s">
        <v>7381</v>
      </c>
      <c r="E2206" s="2">
        <v>20061207</v>
      </c>
      <c r="F2206" s="2">
        <v>2</v>
      </c>
      <c r="G2206" t="s">
        <v>4984</v>
      </c>
      <c r="H2206" s="2" t="s">
        <v>2925</v>
      </c>
      <c r="I2206" s="2" t="s">
        <v>145</v>
      </c>
      <c r="J2206" s="2" t="s">
        <v>6497</v>
      </c>
      <c r="L2206">
        <f>IFERROR(INDEX(所属情報!$E:$E,MATCH(男子登録情報!A2206,所属情報!$A:$A,0)),"")</f>
        <v>490047</v>
      </c>
      <c r="M2206" t="str">
        <f t="shared" si="102"/>
        <v>野口　凌大 (2)</v>
      </c>
      <c r="N2206" t="str">
        <f t="shared" si="103"/>
        <v>ﾉｸﾞﾁ ﾘｮｳﾀ</v>
      </c>
      <c r="O2206" t="str">
        <f t="shared" si="104"/>
        <v>NOGUCHI Ryota (06)</v>
      </c>
      <c r="P2206">
        <f>IFERROR(INDEX(リスト!$AE:$AE,MATCH($G2206,リスト!$AD:$AD,0)),"")</f>
        <v>49</v>
      </c>
      <c r="Q2206" t="str">
        <f>IFERROR(INDEX(リスト!$AH:$AH,MATCH($J2206,リスト!$AG:$AG,0)),"")</f>
        <v>JPN</v>
      </c>
      <c r="R2206" s="118" t="str">
        <f>IF($B2206="","",TEXT(RIGHT($E2206,6)*1000+COUNTIF($E$2:$E2206,$E2206),"000000000"))</f>
        <v>061207001</v>
      </c>
    </row>
    <row r="2207" spans="1:18" x14ac:dyDescent="0.45">
      <c r="A2207" s="2" t="s">
        <v>7335</v>
      </c>
      <c r="B2207" s="2">
        <v>2206</v>
      </c>
      <c r="C2207" s="2" t="s">
        <v>7382</v>
      </c>
      <c r="D2207" s="2" t="s">
        <v>7383</v>
      </c>
      <c r="E2207" s="2">
        <v>20070228</v>
      </c>
      <c r="F2207" s="2">
        <v>2</v>
      </c>
      <c r="G2207" t="s">
        <v>4984</v>
      </c>
      <c r="H2207" s="2" t="s">
        <v>91</v>
      </c>
      <c r="I2207" s="2" t="s">
        <v>62</v>
      </c>
      <c r="J2207" s="2" t="s">
        <v>6497</v>
      </c>
      <c r="L2207">
        <f>IFERROR(INDEX(所属情報!$E:$E,MATCH(男子登録情報!A2207,所属情報!$A:$A,0)),"")</f>
        <v>490047</v>
      </c>
      <c r="M2207" t="str">
        <f t="shared" si="102"/>
        <v>河口　彰羽 (2)</v>
      </c>
      <c r="N2207" t="str">
        <f t="shared" si="103"/>
        <v>ｶﾜｸﾞﾁ ｼｮｳ</v>
      </c>
      <c r="O2207" t="str">
        <f t="shared" si="104"/>
        <v>KAWAGUCHI Sho (07)</v>
      </c>
      <c r="P2207">
        <f>IFERROR(INDEX(リスト!$AE:$AE,MATCH($G2207,リスト!$AD:$AD,0)),"")</f>
        <v>49</v>
      </c>
      <c r="Q2207" t="str">
        <f>IFERROR(INDEX(リスト!$AH:$AH,MATCH($J2207,リスト!$AG:$AG,0)),"")</f>
        <v>JPN</v>
      </c>
      <c r="R2207" s="118" t="str">
        <f>IF($B2207="","",TEXT(RIGHT($E2207,6)*1000+COUNTIF($E$2:$E2207,$E2207),"000000000"))</f>
        <v>070228002</v>
      </c>
    </row>
    <row r="2208" spans="1:18" x14ac:dyDescent="0.45">
      <c r="A2208" s="2" t="s">
        <v>7335</v>
      </c>
      <c r="B2208" s="2">
        <v>2207</v>
      </c>
      <c r="C2208" s="2" t="s">
        <v>7384</v>
      </c>
      <c r="D2208" s="2" t="s">
        <v>7385</v>
      </c>
      <c r="E2208" s="2">
        <v>20060721</v>
      </c>
      <c r="F2208" s="2">
        <v>2</v>
      </c>
      <c r="G2208" t="s">
        <v>4984</v>
      </c>
      <c r="H2208" s="2" t="s">
        <v>52</v>
      </c>
      <c r="I2208" s="2" t="s">
        <v>95</v>
      </c>
      <c r="J2208" s="2" t="s">
        <v>6497</v>
      </c>
      <c r="L2208">
        <f>IFERROR(INDEX(所属情報!$E:$E,MATCH(男子登録情報!A2208,所属情報!$A:$A,0)),"")</f>
        <v>490047</v>
      </c>
      <c r="M2208" t="str">
        <f t="shared" si="102"/>
        <v>伊藤　向佑 (2)</v>
      </c>
      <c r="N2208" t="str">
        <f t="shared" si="103"/>
        <v>ｲﾄｳ ｺｳｽｹ</v>
      </c>
      <c r="O2208" t="str">
        <f t="shared" si="104"/>
        <v>ITO Kosuke (06)</v>
      </c>
      <c r="P2208">
        <f>IFERROR(INDEX(リスト!$AE:$AE,MATCH($G2208,リスト!$AD:$AD,0)),"")</f>
        <v>49</v>
      </c>
      <c r="Q2208" t="str">
        <f>IFERROR(INDEX(リスト!$AH:$AH,MATCH($J2208,リスト!$AG:$AG,0)),"")</f>
        <v>JPN</v>
      </c>
      <c r="R2208" s="118" t="str">
        <f>IF($B2208="","",TEXT(RIGHT($E2208,6)*1000+COUNTIF($E$2:$E2208,$E2208),"000000000"))</f>
        <v>060721002</v>
      </c>
    </row>
    <row r="2209" spans="1:18" x14ac:dyDescent="0.45">
      <c r="A2209" s="2" t="s">
        <v>7335</v>
      </c>
      <c r="B2209" s="2">
        <v>2208</v>
      </c>
      <c r="C2209" s="2" t="s">
        <v>7386</v>
      </c>
      <c r="D2209" s="2" t="s">
        <v>7387</v>
      </c>
      <c r="E2209" s="2">
        <v>20061031</v>
      </c>
      <c r="F2209" s="2">
        <v>2</v>
      </c>
      <c r="G2209" t="s">
        <v>4984</v>
      </c>
      <c r="H2209" s="2" t="s">
        <v>7083</v>
      </c>
      <c r="I2209" s="2" t="s">
        <v>126</v>
      </c>
      <c r="J2209" s="2" t="s">
        <v>6497</v>
      </c>
      <c r="L2209">
        <f>IFERROR(INDEX(所属情報!$E:$E,MATCH(男子登録情報!A2209,所属情報!$A:$A,0)),"")</f>
        <v>490047</v>
      </c>
      <c r="M2209" t="str">
        <f t="shared" si="102"/>
        <v>髙坂　健太郎 (2)</v>
      </c>
      <c r="N2209" t="str">
        <f t="shared" si="103"/>
        <v>ｺｳｻｶ ｹﾝﾀﾛｳ</v>
      </c>
      <c r="O2209" t="str">
        <f t="shared" si="104"/>
        <v>KOSAKA Kentaro (06)</v>
      </c>
      <c r="P2209">
        <f>IFERROR(INDEX(リスト!$AE:$AE,MATCH($G2209,リスト!$AD:$AD,0)),"")</f>
        <v>49</v>
      </c>
      <c r="Q2209" t="str">
        <f>IFERROR(INDEX(リスト!$AH:$AH,MATCH($J2209,リスト!$AG:$AG,0)),"")</f>
        <v>JPN</v>
      </c>
      <c r="R2209" s="118" t="str">
        <f>IF($B2209="","",TEXT(RIGHT($E2209,6)*1000+COUNTIF($E$2:$E2209,$E2209),"000000000"))</f>
        <v>061031002</v>
      </c>
    </row>
    <row r="2210" spans="1:18" x14ac:dyDescent="0.45">
      <c r="A2210" s="2" t="s">
        <v>7335</v>
      </c>
      <c r="B2210" s="2">
        <v>2209</v>
      </c>
      <c r="C2210" s="2" t="s">
        <v>7388</v>
      </c>
      <c r="D2210" s="2" t="s">
        <v>7389</v>
      </c>
      <c r="E2210" s="2">
        <v>20070124</v>
      </c>
      <c r="F2210" s="2">
        <v>2</v>
      </c>
      <c r="G2210" t="s">
        <v>4984</v>
      </c>
      <c r="H2210" s="2" t="s">
        <v>7403</v>
      </c>
      <c r="I2210" s="2" t="s">
        <v>1335</v>
      </c>
      <c r="J2210" s="2" t="s">
        <v>6497</v>
      </c>
      <c r="L2210">
        <f>IFERROR(INDEX(所属情報!$E:$E,MATCH(男子登録情報!A2210,所属情報!$A:$A,0)),"")</f>
        <v>490047</v>
      </c>
      <c r="M2210" t="str">
        <f t="shared" si="102"/>
        <v>古市　蓮斗 (2)</v>
      </c>
      <c r="N2210" t="str">
        <f t="shared" si="103"/>
        <v>ﾌﾙｲﾁ ﾚﾝﾄ</v>
      </c>
      <c r="O2210" t="str">
        <f t="shared" si="104"/>
        <v>FURUICHI Rento (07)</v>
      </c>
      <c r="P2210">
        <f>IFERROR(INDEX(リスト!$AE:$AE,MATCH($G2210,リスト!$AD:$AD,0)),"")</f>
        <v>49</v>
      </c>
      <c r="Q2210" t="str">
        <f>IFERROR(INDEX(リスト!$AH:$AH,MATCH($J2210,リスト!$AG:$AG,0)),"")</f>
        <v>JPN</v>
      </c>
      <c r="R2210" s="118" t="str">
        <f>IF($B2210="","",TEXT(RIGHT($E2210,6)*1000+COUNTIF($E$2:$E2210,$E2210),"000000000"))</f>
        <v>070124002</v>
      </c>
    </row>
    <row r="2211" spans="1:18" x14ac:dyDescent="0.45">
      <c r="A2211" s="2" t="s">
        <v>7335</v>
      </c>
      <c r="B2211" s="2">
        <v>2210</v>
      </c>
      <c r="C2211" s="2" t="s">
        <v>7390</v>
      </c>
      <c r="D2211" s="2" t="s">
        <v>7391</v>
      </c>
      <c r="E2211" s="2">
        <v>20060616</v>
      </c>
      <c r="F2211" s="2">
        <v>2</v>
      </c>
      <c r="G2211" t="s">
        <v>4984</v>
      </c>
      <c r="H2211" s="2" t="s">
        <v>1323</v>
      </c>
      <c r="I2211" s="2" t="s">
        <v>6955</v>
      </c>
      <c r="J2211" s="2" t="s">
        <v>6497</v>
      </c>
      <c r="L2211">
        <f>IFERROR(INDEX(所属情報!$E:$E,MATCH(男子登録情報!A2211,所属情報!$A:$A,0)),"")</f>
        <v>490047</v>
      </c>
      <c r="M2211" t="str">
        <f t="shared" si="102"/>
        <v>薮内　遥 (2)</v>
      </c>
      <c r="N2211" t="str">
        <f t="shared" si="103"/>
        <v>ﾔﾌﾞｳﾁ ﾊﾙｶ</v>
      </c>
      <c r="O2211" t="str">
        <f t="shared" si="104"/>
        <v>YABUUCHI Haruka (06)</v>
      </c>
      <c r="P2211">
        <f>IFERROR(INDEX(リスト!$AE:$AE,MATCH($G2211,リスト!$AD:$AD,0)),"")</f>
        <v>49</v>
      </c>
      <c r="Q2211" t="str">
        <f>IFERROR(INDEX(リスト!$AH:$AH,MATCH($J2211,リスト!$AG:$AG,0)),"")</f>
        <v>JPN</v>
      </c>
      <c r="R2211" s="118" t="str">
        <f>IF($B2211="","",TEXT(RIGHT($E2211,6)*1000+COUNTIF($E$2:$E2211,$E2211),"000000000"))</f>
        <v>060616004</v>
      </c>
    </row>
    <row r="2212" spans="1:18" x14ac:dyDescent="0.45">
      <c r="L2212" t="str">
        <f>IFERROR(INDEX(所属情報!$E:$E,MATCH(男子登録情報!A2212,所属情報!$A:$A,0)),"")</f>
        <v/>
      </c>
      <c r="M2212" t="str">
        <f t="shared" si="102"/>
        <v xml:space="preserve"> ()</v>
      </c>
      <c r="N2212">
        <f t="shared" si="103"/>
        <v>0</v>
      </c>
      <c r="O2212" t="str">
        <f t="shared" si="104"/>
        <v xml:space="preserve">  ()</v>
      </c>
      <c r="P2212" t="str">
        <f>IFERROR(INDEX(リスト!$AE:$AE,MATCH($G2212,リスト!$AD:$AD,0)),"")</f>
        <v/>
      </c>
      <c r="Q2212" t="str">
        <f>IFERROR(INDEX(リスト!$AH:$AH,MATCH($J2212,リスト!$AG:$AG,0)),"")</f>
        <v/>
      </c>
      <c r="R2212" s="118" t="str">
        <f>IF($B2212="","",TEXT(RIGHT($E2212,6)*1000+COUNTIF($E$2:$E2212,$E2212),"000000000"))</f>
        <v/>
      </c>
    </row>
    <row r="2213" spans="1:18" x14ac:dyDescent="0.45">
      <c r="L2213" t="str">
        <f>IFERROR(INDEX(所属情報!$E:$E,MATCH(男子登録情報!A2213,所属情報!$A:$A,0)),"")</f>
        <v/>
      </c>
      <c r="M2213" t="str">
        <f t="shared" si="102"/>
        <v xml:space="preserve"> ()</v>
      </c>
      <c r="N2213">
        <f t="shared" si="103"/>
        <v>0</v>
      </c>
      <c r="O2213" t="str">
        <f t="shared" si="104"/>
        <v xml:space="preserve">  ()</v>
      </c>
      <c r="P2213" t="str">
        <f>IFERROR(INDEX(リスト!$AE:$AE,MATCH($G2213,リスト!$AD:$AD,0)),"")</f>
        <v/>
      </c>
      <c r="Q2213" t="str">
        <f>IFERROR(INDEX(リスト!$AH:$AH,MATCH($J2213,リスト!$AG:$AG,0)),"")</f>
        <v/>
      </c>
      <c r="R2213" s="118" t="str">
        <f>IF($B2213="","",TEXT(RIGHT($E2213,6)*1000+COUNTIF($E$2:$E2213,$E2213),"000000000"))</f>
        <v/>
      </c>
    </row>
    <row r="2214" spans="1:18" x14ac:dyDescent="0.45">
      <c r="L2214" t="str">
        <f>IFERROR(INDEX(所属情報!$E:$E,MATCH(男子登録情報!A2214,所属情報!$A:$A,0)),"")</f>
        <v/>
      </c>
      <c r="M2214" t="str">
        <f t="shared" si="102"/>
        <v xml:space="preserve"> ()</v>
      </c>
      <c r="N2214">
        <f t="shared" si="103"/>
        <v>0</v>
      </c>
      <c r="O2214" t="str">
        <f t="shared" si="104"/>
        <v xml:space="preserve">  ()</v>
      </c>
      <c r="P2214" t="str">
        <f>IFERROR(INDEX(リスト!$AE:$AE,MATCH($G2214,リスト!$AD:$AD,0)),"")</f>
        <v/>
      </c>
      <c r="Q2214" t="str">
        <f>IFERROR(INDEX(リスト!$AH:$AH,MATCH($J2214,リスト!$AG:$AG,0)),"")</f>
        <v/>
      </c>
      <c r="R2214" s="118" t="str">
        <f>IF($B2214="","",TEXT(RIGHT($E2214,6)*1000+COUNTIF($E$2:$E2214,$E2214),"000000000"))</f>
        <v/>
      </c>
    </row>
    <row r="2215" spans="1:18" x14ac:dyDescent="0.45">
      <c r="L2215" t="str">
        <f>IFERROR(INDEX(所属情報!$E:$E,MATCH(男子登録情報!A2215,所属情報!$A:$A,0)),"")</f>
        <v/>
      </c>
      <c r="M2215" t="str">
        <f t="shared" si="102"/>
        <v xml:space="preserve"> ()</v>
      </c>
      <c r="N2215">
        <f t="shared" si="103"/>
        <v>0</v>
      </c>
      <c r="O2215" t="str">
        <f t="shared" si="104"/>
        <v xml:space="preserve">  ()</v>
      </c>
      <c r="P2215" t="str">
        <f>IFERROR(INDEX(リスト!$AE:$AE,MATCH($G2215,リスト!$AD:$AD,0)),"")</f>
        <v/>
      </c>
      <c r="Q2215" t="str">
        <f>IFERROR(INDEX(リスト!$AH:$AH,MATCH($J2215,リスト!$AG:$AG,0)),"")</f>
        <v/>
      </c>
      <c r="R2215" s="118" t="str">
        <f>IF($B2215="","",TEXT(RIGHT($E2215,6)*1000+COUNTIF($E$2:$E2215,$E2215),"000000000"))</f>
        <v/>
      </c>
    </row>
    <row r="2216" spans="1:18" x14ac:dyDescent="0.45">
      <c r="L2216" t="str">
        <f>IFERROR(INDEX(所属情報!$E:$E,MATCH(男子登録情報!A2216,所属情報!$A:$A,0)),"")</f>
        <v/>
      </c>
      <c r="M2216" t="str">
        <f t="shared" si="102"/>
        <v xml:space="preserve"> ()</v>
      </c>
      <c r="N2216">
        <f t="shared" si="103"/>
        <v>0</v>
      </c>
      <c r="O2216" t="str">
        <f t="shared" si="104"/>
        <v xml:space="preserve">  ()</v>
      </c>
      <c r="P2216" t="str">
        <f>IFERROR(INDEX(リスト!$AE:$AE,MATCH($G2216,リスト!$AD:$AD,0)),"")</f>
        <v/>
      </c>
      <c r="Q2216" t="str">
        <f>IFERROR(INDEX(リスト!$AH:$AH,MATCH($J2216,リスト!$AG:$AG,0)),"")</f>
        <v/>
      </c>
      <c r="R2216" s="118" t="str">
        <f>IF($B2216="","",TEXT(RIGHT($E2216,6)*1000+COUNTIF($E$2:$E2216,$E2216),"000000000"))</f>
        <v/>
      </c>
    </row>
    <row r="2217" spans="1:18" x14ac:dyDescent="0.45">
      <c r="L2217" t="str">
        <f>IFERROR(INDEX(所属情報!$E:$E,MATCH(男子登録情報!A2217,所属情報!$A:$A,0)),"")</f>
        <v/>
      </c>
      <c r="M2217" t="str">
        <f t="shared" si="102"/>
        <v xml:space="preserve"> ()</v>
      </c>
      <c r="N2217">
        <f t="shared" si="103"/>
        <v>0</v>
      </c>
      <c r="O2217" t="str">
        <f t="shared" si="104"/>
        <v xml:space="preserve">  ()</v>
      </c>
      <c r="P2217" t="str">
        <f>IFERROR(INDEX(リスト!$AE:$AE,MATCH($G2217,リスト!$AD:$AD,0)),"")</f>
        <v/>
      </c>
      <c r="Q2217" t="str">
        <f>IFERROR(INDEX(リスト!$AH:$AH,MATCH($J2217,リスト!$AG:$AG,0)),"")</f>
        <v/>
      </c>
      <c r="R2217" s="118" t="str">
        <f>IF($B2217="","",TEXT(RIGHT($E2217,6)*1000+COUNTIF($E$2:$E2217,$E2217),"000000000"))</f>
        <v/>
      </c>
    </row>
    <row r="2218" spans="1:18" x14ac:dyDescent="0.45">
      <c r="L2218" t="str">
        <f>IFERROR(INDEX(所属情報!$E:$E,MATCH(男子登録情報!A2218,所属情報!$A:$A,0)),"")</f>
        <v/>
      </c>
      <c r="M2218" t="str">
        <f t="shared" si="102"/>
        <v xml:space="preserve"> ()</v>
      </c>
      <c r="N2218">
        <f t="shared" si="103"/>
        <v>0</v>
      </c>
      <c r="O2218" t="str">
        <f t="shared" si="104"/>
        <v xml:space="preserve">  ()</v>
      </c>
      <c r="P2218" t="str">
        <f>IFERROR(INDEX(リスト!$AE:$AE,MATCH($G2218,リスト!$AD:$AD,0)),"")</f>
        <v/>
      </c>
      <c r="Q2218" t="str">
        <f>IFERROR(INDEX(リスト!$AH:$AH,MATCH($J2218,リスト!$AG:$AG,0)),"")</f>
        <v/>
      </c>
      <c r="R2218" s="118" t="str">
        <f>IF($B2218="","",TEXT(RIGHT($E2218,6)*1000+COUNTIF($E$2:$E2218,$E2218),"000000000"))</f>
        <v/>
      </c>
    </row>
    <row r="2219" spans="1:18" x14ac:dyDescent="0.45">
      <c r="L2219" t="str">
        <f>IFERROR(INDEX(所属情報!$E:$E,MATCH(男子登録情報!A2219,所属情報!$A:$A,0)),"")</f>
        <v/>
      </c>
      <c r="M2219" t="str">
        <f t="shared" si="102"/>
        <v xml:space="preserve"> ()</v>
      </c>
      <c r="N2219">
        <f t="shared" si="103"/>
        <v>0</v>
      </c>
      <c r="O2219" t="str">
        <f t="shared" si="104"/>
        <v xml:space="preserve">  ()</v>
      </c>
      <c r="P2219" t="str">
        <f>IFERROR(INDEX(リスト!$AE:$AE,MATCH($G2219,リスト!$AD:$AD,0)),"")</f>
        <v/>
      </c>
      <c r="Q2219" t="str">
        <f>IFERROR(INDEX(リスト!$AH:$AH,MATCH($J2219,リスト!$AG:$AG,0)),"")</f>
        <v/>
      </c>
      <c r="R2219" s="118" t="str">
        <f>IF($B2219="","",TEXT(RIGHT($E2219,6)*1000+COUNTIF($E$2:$E2219,$E2219),"000000000"))</f>
        <v/>
      </c>
    </row>
    <row r="2220" spans="1:18" x14ac:dyDescent="0.45">
      <c r="L2220" t="str">
        <f>IFERROR(INDEX(所属情報!$E:$E,MATCH(男子登録情報!A2220,所属情報!$A:$A,0)),"")</f>
        <v/>
      </c>
      <c r="M2220" t="str">
        <f t="shared" si="102"/>
        <v xml:space="preserve"> ()</v>
      </c>
      <c r="N2220">
        <f t="shared" si="103"/>
        <v>0</v>
      </c>
      <c r="O2220" t="str">
        <f t="shared" si="104"/>
        <v xml:space="preserve">  ()</v>
      </c>
      <c r="P2220" t="str">
        <f>IFERROR(INDEX(リスト!$AE:$AE,MATCH($G2220,リスト!$AD:$AD,0)),"")</f>
        <v/>
      </c>
      <c r="Q2220" t="str">
        <f>IFERROR(INDEX(リスト!$AH:$AH,MATCH($J2220,リスト!$AG:$AG,0)),"")</f>
        <v/>
      </c>
      <c r="R2220" s="118" t="str">
        <f>IF($B2220="","",TEXT(RIGHT($E2220,6)*1000+COUNTIF($E$2:$E2220,$E2220),"000000000"))</f>
        <v/>
      </c>
    </row>
    <row r="2221" spans="1:18" x14ac:dyDescent="0.45">
      <c r="L2221" t="str">
        <f>IFERROR(INDEX(所属情報!$E:$E,MATCH(男子登録情報!A2221,所属情報!$A:$A,0)),"")</f>
        <v/>
      </c>
      <c r="M2221" t="str">
        <f t="shared" si="102"/>
        <v xml:space="preserve"> ()</v>
      </c>
      <c r="N2221">
        <f t="shared" si="103"/>
        <v>0</v>
      </c>
      <c r="O2221" t="str">
        <f t="shared" si="104"/>
        <v xml:space="preserve">  ()</v>
      </c>
      <c r="P2221" t="str">
        <f>IFERROR(INDEX(リスト!$AE:$AE,MATCH($G2221,リスト!$AD:$AD,0)),"")</f>
        <v/>
      </c>
      <c r="Q2221" t="str">
        <f>IFERROR(INDEX(リスト!$AH:$AH,MATCH($J2221,リスト!$AG:$AG,0)),"")</f>
        <v/>
      </c>
      <c r="R2221" s="118" t="str">
        <f>IF($B2221="","",TEXT(RIGHT($E2221,6)*1000+COUNTIF($E$2:$E2221,$E2221),"000000000"))</f>
        <v/>
      </c>
    </row>
    <row r="2222" spans="1:18" x14ac:dyDescent="0.45">
      <c r="L2222" t="str">
        <f>IFERROR(INDEX(所属情報!$E:$E,MATCH(男子登録情報!A2222,所属情報!$A:$A,0)),"")</f>
        <v/>
      </c>
      <c r="M2222" t="str">
        <f t="shared" si="102"/>
        <v xml:space="preserve"> ()</v>
      </c>
      <c r="N2222">
        <f t="shared" si="103"/>
        <v>0</v>
      </c>
      <c r="O2222" t="str">
        <f t="shared" si="104"/>
        <v xml:space="preserve">  ()</v>
      </c>
      <c r="P2222" t="str">
        <f>IFERROR(INDEX(リスト!$AE:$AE,MATCH($G2222,リスト!$AD:$AD,0)),"")</f>
        <v/>
      </c>
      <c r="Q2222" t="str">
        <f>IFERROR(INDEX(リスト!$AH:$AH,MATCH($J2222,リスト!$AG:$AG,0)),"")</f>
        <v/>
      </c>
      <c r="R2222" s="118" t="str">
        <f>IF($B2222="","",TEXT(RIGHT($E2222,6)*1000+COUNTIF($E$2:$E2222,$E2222),"000000000"))</f>
        <v/>
      </c>
    </row>
    <row r="2223" spans="1:18" x14ac:dyDescent="0.45">
      <c r="L2223" t="str">
        <f>IFERROR(INDEX(所属情報!$E:$E,MATCH(男子登録情報!A2223,所属情報!$A:$A,0)),"")</f>
        <v/>
      </c>
      <c r="M2223" t="str">
        <f t="shared" si="102"/>
        <v xml:space="preserve"> ()</v>
      </c>
      <c r="N2223">
        <f t="shared" si="103"/>
        <v>0</v>
      </c>
      <c r="O2223" t="str">
        <f t="shared" si="104"/>
        <v xml:space="preserve">  ()</v>
      </c>
      <c r="P2223" t="str">
        <f>IFERROR(INDEX(リスト!$AE:$AE,MATCH($G2223,リスト!$AD:$AD,0)),"")</f>
        <v/>
      </c>
      <c r="Q2223" t="str">
        <f>IFERROR(INDEX(リスト!$AH:$AH,MATCH($J2223,リスト!$AG:$AG,0)),"")</f>
        <v/>
      </c>
      <c r="R2223" s="118" t="str">
        <f>IF($B2223="","",TEXT(RIGHT($E2223,6)*1000+COUNTIF($E$2:$E2223,$E2223),"000000000"))</f>
        <v/>
      </c>
    </row>
    <row r="2224" spans="1:18" x14ac:dyDescent="0.45">
      <c r="L2224" t="str">
        <f>IFERROR(INDEX(所属情報!$E:$E,MATCH(男子登録情報!A2224,所属情報!$A:$A,0)),"")</f>
        <v/>
      </c>
      <c r="M2224" t="str">
        <f t="shared" si="102"/>
        <v xml:space="preserve"> ()</v>
      </c>
      <c r="N2224">
        <f t="shared" si="103"/>
        <v>0</v>
      </c>
      <c r="O2224" t="str">
        <f t="shared" si="104"/>
        <v xml:space="preserve">  ()</v>
      </c>
      <c r="P2224" t="str">
        <f>IFERROR(INDEX(リスト!$AE:$AE,MATCH($G2224,リスト!$AD:$AD,0)),"")</f>
        <v/>
      </c>
      <c r="Q2224" t="str">
        <f>IFERROR(INDEX(リスト!$AH:$AH,MATCH($J2224,リスト!$AG:$AG,0)),"")</f>
        <v/>
      </c>
      <c r="R2224" s="118" t="str">
        <f>IF($B2224="","",TEXT(RIGHT($E2224,6)*1000+COUNTIF($E$2:$E2224,$E2224),"000000000"))</f>
        <v/>
      </c>
    </row>
    <row r="2225" spans="12:18" x14ac:dyDescent="0.45">
      <c r="L2225" t="str">
        <f>IFERROR(INDEX(所属情報!$E:$E,MATCH(男子登録情報!A2225,所属情報!$A:$A,0)),"")</f>
        <v/>
      </c>
      <c r="M2225" t="str">
        <f t="shared" si="102"/>
        <v xml:space="preserve"> ()</v>
      </c>
      <c r="N2225">
        <f t="shared" si="103"/>
        <v>0</v>
      </c>
      <c r="O2225" t="str">
        <f t="shared" si="104"/>
        <v xml:space="preserve">  ()</v>
      </c>
      <c r="P2225" t="str">
        <f>IFERROR(INDEX(リスト!$AE:$AE,MATCH($G2225,リスト!$AD:$AD,0)),"")</f>
        <v/>
      </c>
      <c r="Q2225" t="str">
        <f>IFERROR(INDEX(リスト!$AH:$AH,MATCH($J2225,リスト!$AG:$AG,0)),"")</f>
        <v/>
      </c>
      <c r="R2225" s="118" t="str">
        <f>IF($B2225="","",TEXT(RIGHT($E2225,6)*1000+COUNTIF($E$2:$E2225,$E2225),"000000000"))</f>
        <v/>
      </c>
    </row>
    <row r="2226" spans="12:18" x14ac:dyDescent="0.45">
      <c r="L2226" t="str">
        <f>IFERROR(INDEX(所属情報!$E:$E,MATCH(男子登録情報!A2226,所属情報!$A:$A,0)),"")</f>
        <v/>
      </c>
      <c r="M2226" t="str">
        <f t="shared" si="102"/>
        <v xml:space="preserve"> ()</v>
      </c>
      <c r="N2226">
        <f t="shared" si="103"/>
        <v>0</v>
      </c>
      <c r="O2226" t="str">
        <f t="shared" si="104"/>
        <v xml:space="preserve">  ()</v>
      </c>
      <c r="P2226" t="str">
        <f>IFERROR(INDEX(リスト!$AE:$AE,MATCH($G2226,リスト!$AD:$AD,0)),"")</f>
        <v/>
      </c>
      <c r="Q2226" t="str">
        <f>IFERROR(INDEX(リスト!$AH:$AH,MATCH($J2226,リスト!$AG:$AG,0)),"")</f>
        <v/>
      </c>
      <c r="R2226" s="118" t="str">
        <f>IF($B2226="","",TEXT(RIGHT($E2226,6)*1000+COUNTIF($E$2:$E2226,$E2226),"000000000"))</f>
        <v/>
      </c>
    </row>
    <row r="2227" spans="12:18" x14ac:dyDescent="0.45">
      <c r="L2227" t="str">
        <f>IFERROR(INDEX(所属情報!$E:$E,MATCH(男子登録情報!A2227,所属情報!$A:$A,0)),"")</f>
        <v/>
      </c>
      <c r="M2227" t="str">
        <f t="shared" si="102"/>
        <v xml:space="preserve"> ()</v>
      </c>
      <c r="N2227">
        <f t="shared" si="103"/>
        <v>0</v>
      </c>
      <c r="O2227" t="str">
        <f t="shared" si="104"/>
        <v xml:space="preserve">  ()</v>
      </c>
      <c r="P2227" t="str">
        <f>IFERROR(INDEX(リスト!$AE:$AE,MATCH($G2227,リスト!$AD:$AD,0)),"")</f>
        <v/>
      </c>
      <c r="Q2227" t="str">
        <f>IFERROR(INDEX(リスト!$AH:$AH,MATCH($J2227,リスト!$AG:$AG,0)),"")</f>
        <v/>
      </c>
      <c r="R2227" s="118" t="str">
        <f>IF($B2227="","",TEXT(RIGHT($E2227,6)*1000+COUNTIF($E$2:$E2227,$E2227),"000000000"))</f>
        <v/>
      </c>
    </row>
    <row r="2228" spans="12:18" x14ac:dyDescent="0.45">
      <c r="L2228" t="str">
        <f>IFERROR(INDEX(所属情報!$E:$E,MATCH(男子登録情報!A2228,所属情報!$A:$A,0)),"")</f>
        <v/>
      </c>
      <c r="M2228" t="str">
        <f t="shared" si="102"/>
        <v xml:space="preserve"> ()</v>
      </c>
      <c r="N2228">
        <f t="shared" si="103"/>
        <v>0</v>
      </c>
      <c r="O2228" t="str">
        <f t="shared" si="104"/>
        <v xml:space="preserve">  ()</v>
      </c>
      <c r="P2228" t="str">
        <f>IFERROR(INDEX(リスト!$AE:$AE,MATCH($G2228,リスト!$AD:$AD,0)),"")</f>
        <v/>
      </c>
      <c r="Q2228" t="str">
        <f>IFERROR(INDEX(リスト!$AH:$AH,MATCH($J2228,リスト!$AG:$AG,0)),"")</f>
        <v/>
      </c>
      <c r="R2228" s="118" t="str">
        <f>IF($B2228="","",TEXT(RIGHT($E2228,6)*1000+COUNTIF($E$2:$E2228,$E2228),"000000000"))</f>
        <v/>
      </c>
    </row>
    <row r="2229" spans="12:18" x14ac:dyDescent="0.45">
      <c r="L2229" t="str">
        <f>IFERROR(INDEX(所属情報!$E:$E,MATCH(男子登録情報!A2229,所属情報!$A:$A,0)),"")</f>
        <v/>
      </c>
      <c r="M2229" t="str">
        <f t="shared" si="102"/>
        <v xml:space="preserve"> ()</v>
      </c>
      <c r="N2229">
        <f t="shared" si="103"/>
        <v>0</v>
      </c>
      <c r="O2229" t="str">
        <f t="shared" si="104"/>
        <v xml:space="preserve">  ()</v>
      </c>
      <c r="P2229" t="str">
        <f>IFERROR(INDEX(リスト!$AE:$AE,MATCH($G2229,リスト!$AD:$AD,0)),"")</f>
        <v/>
      </c>
      <c r="Q2229" t="str">
        <f>IFERROR(INDEX(リスト!$AH:$AH,MATCH($J2229,リスト!$AG:$AG,0)),"")</f>
        <v/>
      </c>
      <c r="R2229" s="118" t="str">
        <f>IF($B2229="","",TEXT(RIGHT($E2229,6)*1000+COUNTIF($E$2:$E2229,$E2229),"000000000"))</f>
        <v/>
      </c>
    </row>
    <row r="2230" spans="12:18" x14ac:dyDescent="0.45">
      <c r="L2230" t="str">
        <f>IFERROR(INDEX(所属情報!$E:$E,MATCH(男子登録情報!A2230,所属情報!$A:$A,0)),"")</f>
        <v/>
      </c>
      <c r="M2230" t="str">
        <f t="shared" si="102"/>
        <v xml:space="preserve"> ()</v>
      </c>
      <c r="N2230">
        <f t="shared" si="103"/>
        <v>0</v>
      </c>
      <c r="O2230" t="str">
        <f t="shared" si="104"/>
        <v xml:space="preserve">  ()</v>
      </c>
      <c r="P2230" t="str">
        <f>IFERROR(INDEX(リスト!$AE:$AE,MATCH($G2230,リスト!$AD:$AD,0)),"")</f>
        <v/>
      </c>
      <c r="Q2230" t="str">
        <f>IFERROR(INDEX(リスト!$AH:$AH,MATCH($J2230,リスト!$AG:$AG,0)),"")</f>
        <v/>
      </c>
      <c r="R2230" s="118" t="str">
        <f>IF($B2230="","",TEXT(RIGHT($E2230,6)*1000+COUNTIF($E$2:$E2230,$E2230),"000000000"))</f>
        <v/>
      </c>
    </row>
    <row r="2231" spans="12:18" x14ac:dyDescent="0.45">
      <c r="L2231" t="str">
        <f>IFERROR(INDEX(所属情報!$E:$E,MATCH(男子登録情報!A2231,所属情報!$A:$A,0)),"")</f>
        <v/>
      </c>
      <c r="M2231" t="str">
        <f t="shared" si="102"/>
        <v xml:space="preserve"> ()</v>
      </c>
      <c r="N2231">
        <f t="shared" si="103"/>
        <v>0</v>
      </c>
      <c r="O2231" t="str">
        <f t="shared" si="104"/>
        <v xml:space="preserve">  ()</v>
      </c>
      <c r="P2231" t="str">
        <f>IFERROR(INDEX(リスト!$AE:$AE,MATCH($G2231,リスト!$AD:$AD,0)),"")</f>
        <v/>
      </c>
      <c r="Q2231" t="str">
        <f>IFERROR(INDEX(リスト!$AH:$AH,MATCH($J2231,リスト!$AG:$AG,0)),"")</f>
        <v/>
      </c>
      <c r="R2231" s="118" t="str">
        <f>IF($B2231="","",TEXT(RIGHT($E2231,6)*1000+COUNTIF($E$2:$E2231,$E2231),"000000000"))</f>
        <v/>
      </c>
    </row>
    <row r="2232" spans="12:18" x14ac:dyDescent="0.45">
      <c r="L2232" t="str">
        <f>IFERROR(INDEX(所属情報!$E:$E,MATCH(男子登録情報!A2232,所属情報!$A:$A,0)),"")</f>
        <v/>
      </c>
      <c r="M2232" t="str">
        <f t="shared" si="102"/>
        <v xml:space="preserve"> ()</v>
      </c>
      <c r="N2232">
        <f t="shared" si="103"/>
        <v>0</v>
      </c>
      <c r="O2232" t="str">
        <f t="shared" si="104"/>
        <v xml:space="preserve">  ()</v>
      </c>
      <c r="P2232" t="str">
        <f>IFERROR(INDEX(リスト!$AE:$AE,MATCH($G2232,リスト!$AD:$AD,0)),"")</f>
        <v/>
      </c>
      <c r="Q2232" t="str">
        <f>IFERROR(INDEX(リスト!$AH:$AH,MATCH($J2232,リスト!$AG:$AG,0)),"")</f>
        <v/>
      </c>
      <c r="R2232" s="118" t="str">
        <f>IF($B2232="","",TEXT(RIGHT($E2232,6)*1000+COUNTIF($E$2:$E2232,$E2232),"000000000"))</f>
        <v/>
      </c>
    </row>
    <row r="2233" spans="12:18" x14ac:dyDescent="0.45">
      <c r="L2233" t="str">
        <f>IFERROR(INDEX(所属情報!$E:$E,MATCH(男子登録情報!A2233,所属情報!$A:$A,0)),"")</f>
        <v/>
      </c>
      <c r="M2233" t="str">
        <f t="shared" si="102"/>
        <v xml:space="preserve"> ()</v>
      </c>
      <c r="N2233">
        <f t="shared" si="103"/>
        <v>0</v>
      </c>
      <c r="O2233" t="str">
        <f t="shared" si="104"/>
        <v xml:space="preserve">  ()</v>
      </c>
      <c r="P2233" t="str">
        <f>IFERROR(INDEX(リスト!$AE:$AE,MATCH($G2233,リスト!$AD:$AD,0)),"")</f>
        <v/>
      </c>
      <c r="Q2233" t="str">
        <f>IFERROR(INDEX(リスト!$AH:$AH,MATCH($J2233,リスト!$AG:$AG,0)),"")</f>
        <v/>
      </c>
      <c r="R2233" s="118" t="str">
        <f>IF($B2233="","",TEXT(RIGHT($E2233,6)*1000+COUNTIF($E$2:$E2233,$E2233),"000000000"))</f>
        <v/>
      </c>
    </row>
    <row r="2234" spans="12:18" x14ac:dyDescent="0.45">
      <c r="L2234" t="str">
        <f>IFERROR(INDEX(所属情報!$E:$E,MATCH(男子登録情報!A2234,所属情報!$A:$A,0)),"")</f>
        <v/>
      </c>
      <c r="M2234" t="str">
        <f t="shared" si="102"/>
        <v xml:space="preserve"> ()</v>
      </c>
      <c r="N2234">
        <f t="shared" si="103"/>
        <v>0</v>
      </c>
      <c r="O2234" t="str">
        <f t="shared" si="104"/>
        <v xml:space="preserve">  ()</v>
      </c>
      <c r="P2234" t="str">
        <f>IFERROR(INDEX(リスト!$AE:$AE,MATCH($G2234,リスト!$AD:$AD,0)),"")</f>
        <v/>
      </c>
      <c r="Q2234" t="str">
        <f>IFERROR(INDEX(リスト!$AH:$AH,MATCH($J2234,リスト!$AG:$AG,0)),"")</f>
        <v/>
      </c>
      <c r="R2234" s="118" t="str">
        <f>IF($B2234="","",TEXT(RIGHT($E2234,6)*1000+COUNTIF($E$2:$E2234,$E2234),"000000000"))</f>
        <v/>
      </c>
    </row>
    <row r="2235" spans="12:18" x14ac:dyDescent="0.45">
      <c r="L2235" t="str">
        <f>IFERROR(INDEX(所属情報!$E:$E,MATCH(男子登録情報!A2235,所属情報!$A:$A,0)),"")</f>
        <v/>
      </c>
      <c r="M2235" t="str">
        <f t="shared" si="102"/>
        <v xml:space="preserve"> ()</v>
      </c>
      <c r="N2235">
        <f t="shared" si="103"/>
        <v>0</v>
      </c>
      <c r="O2235" t="str">
        <f t="shared" si="104"/>
        <v xml:space="preserve">  ()</v>
      </c>
      <c r="P2235" t="str">
        <f>IFERROR(INDEX(リスト!$AE:$AE,MATCH($G2235,リスト!$AD:$AD,0)),"")</f>
        <v/>
      </c>
      <c r="Q2235" t="str">
        <f>IFERROR(INDEX(リスト!$AH:$AH,MATCH($J2235,リスト!$AG:$AG,0)),"")</f>
        <v/>
      </c>
      <c r="R2235" s="118" t="str">
        <f>IF($B2235="","",TEXT(RIGHT($E2235,6)*1000+COUNTIF($E$2:$E2235,$E2235),"000000000"))</f>
        <v/>
      </c>
    </row>
    <row r="2236" spans="12:18" x14ac:dyDescent="0.45">
      <c r="L2236" t="str">
        <f>IFERROR(INDEX(所属情報!$E:$E,MATCH(男子登録情報!A2236,所属情報!$A:$A,0)),"")</f>
        <v/>
      </c>
      <c r="M2236" t="str">
        <f t="shared" si="102"/>
        <v xml:space="preserve"> ()</v>
      </c>
      <c r="N2236">
        <f t="shared" si="103"/>
        <v>0</v>
      </c>
      <c r="O2236" t="str">
        <f t="shared" si="104"/>
        <v xml:space="preserve">  ()</v>
      </c>
      <c r="P2236" t="str">
        <f>IFERROR(INDEX(リスト!$AE:$AE,MATCH($G2236,リスト!$AD:$AD,0)),"")</f>
        <v/>
      </c>
      <c r="Q2236" t="str">
        <f>IFERROR(INDEX(リスト!$AH:$AH,MATCH($J2236,リスト!$AG:$AG,0)),"")</f>
        <v/>
      </c>
      <c r="R2236" s="118" t="str">
        <f>IF($B2236="","",TEXT(RIGHT($E2236,6)*1000+COUNTIF($E$2:$E2236,$E2236),"000000000"))</f>
        <v/>
      </c>
    </row>
    <row r="2237" spans="12:18" x14ac:dyDescent="0.45">
      <c r="L2237" t="str">
        <f>IFERROR(INDEX(所属情報!$E:$E,MATCH(男子登録情報!A2237,所属情報!$A:$A,0)),"")</f>
        <v/>
      </c>
      <c r="M2237" t="str">
        <f t="shared" si="102"/>
        <v xml:space="preserve"> ()</v>
      </c>
      <c r="N2237">
        <f t="shared" si="103"/>
        <v>0</v>
      </c>
      <c r="O2237" t="str">
        <f t="shared" si="104"/>
        <v xml:space="preserve">  ()</v>
      </c>
      <c r="P2237" t="str">
        <f>IFERROR(INDEX(リスト!$AE:$AE,MATCH($G2237,リスト!$AD:$AD,0)),"")</f>
        <v/>
      </c>
      <c r="Q2237" t="str">
        <f>IFERROR(INDEX(リスト!$AH:$AH,MATCH($J2237,リスト!$AG:$AG,0)),"")</f>
        <v/>
      </c>
      <c r="R2237" s="118" t="str">
        <f>IF($B2237="","",TEXT(RIGHT($E2237,6)*1000+COUNTIF($E$2:$E2237,$E2237),"000000000"))</f>
        <v/>
      </c>
    </row>
    <row r="2238" spans="12:18" x14ac:dyDescent="0.45">
      <c r="L2238" t="str">
        <f>IFERROR(INDEX(所属情報!$E:$E,MATCH(男子登録情報!A2238,所属情報!$A:$A,0)),"")</f>
        <v/>
      </c>
      <c r="M2238" t="str">
        <f t="shared" si="102"/>
        <v xml:space="preserve"> ()</v>
      </c>
      <c r="N2238">
        <f t="shared" si="103"/>
        <v>0</v>
      </c>
      <c r="O2238" t="str">
        <f t="shared" si="104"/>
        <v xml:space="preserve">  ()</v>
      </c>
      <c r="P2238" t="str">
        <f>IFERROR(INDEX(リスト!$AE:$AE,MATCH($G2238,リスト!$AD:$AD,0)),"")</f>
        <v/>
      </c>
      <c r="Q2238" t="str">
        <f>IFERROR(INDEX(リスト!$AH:$AH,MATCH($J2238,リスト!$AG:$AG,0)),"")</f>
        <v/>
      </c>
      <c r="R2238" s="118" t="str">
        <f>IF($B2238="","",TEXT(RIGHT($E2238,6)*1000+COUNTIF($E$2:$E2238,$E2238),"000000000"))</f>
        <v/>
      </c>
    </row>
    <row r="2239" spans="12:18" x14ac:dyDescent="0.45">
      <c r="L2239" t="str">
        <f>IFERROR(INDEX(所属情報!$E:$E,MATCH(男子登録情報!A2239,所属情報!$A:$A,0)),"")</f>
        <v/>
      </c>
      <c r="M2239" t="str">
        <f t="shared" si="102"/>
        <v xml:space="preserve"> ()</v>
      </c>
      <c r="N2239">
        <f t="shared" si="103"/>
        <v>0</v>
      </c>
      <c r="O2239" t="str">
        <f t="shared" si="104"/>
        <v xml:space="preserve">  ()</v>
      </c>
      <c r="P2239" t="str">
        <f>IFERROR(INDEX(リスト!$AE:$AE,MATCH($G2239,リスト!$AD:$AD,0)),"")</f>
        <v/>
      </c>
      <c r="Q2239" t="str">
        <f>IFERROR(INDEX(リスト!$AH:$AH,MATCH($J2239,リスト!$AG:$AG,0)),"")</f>
        <v/>
      </c>
      <c r="R2239" s="118" t="str">
        <f>IF($B2239="","",TEXT(RIGHT($E2239,6)*1000+COUNTIF($E$2:$E2239,$E2239),"000000000"))</f>
        <v/>
      </c>
    </row>
    <row r="2240" spans="12:18" x14ac:dyDescent="0.45">
      <c r="L2240" t="str">
        <f>IFERROR(INDEX(所属情報!$E:$E,MATCH(男子登録情報!A2240,所属情報!$A:$A,0)),"")</f>
        <v/>
      </c>
      <c r="M2240" t="str">
        <f t="shared" si="102"/>
        <v xml:space="preserve"> ()</v>
      </c>
      <c r="N2240">
        <f t="shared" si="103"/>
        <v>0</v>
      </c>
      <c r="O2240" t="str">
        <f t="shared" si="104"/>
        <v xml:space="preserve">  ()</v>
      </c>
      <c r="P2240" t="str">
        <f>IFERROR(INDEX(リスト!$AE:$AE,MATCH($G2240,リスト!$AD:$AD,0)),"")</f>
        <v/>
      </c>
      <c r="Q2240" t="str">
        <f>IFERROR(INDEX(リスト!$AH:$AH,MATCH($J2240,リスト!$AG:$AG,0)),"")</f>
        <v/>
      </c>
      <c r="R2240" s="118" t="str">
        <f>IF($B2240="","",TEXT(RIGHT($E2240,6)*1000+COUNTIF($E$2:$E2240,$E2240),"000000000"))</f>
        <v/>
      </c>
    </row>
    <row r="2241" spans="12:18" x14ac:dyDescent="0.45">
      <c r="L2241" t="str">
        <f>IFERROR(INDEX(所属情報!$E:$E,MATCH(男子登録情報!A2241,所属情報!$A:$A,0)),"")</f>
        <v/>
      </c>
      <c r="M2241" t="str">
        <f t="shared" si="102"/>
        <v xml:space="preserve"> ()</v>
      </c>
      <c r="N2241">
        <f t="shared" si="103"/>
        <v>0</v>
      </c>
      <c r="O2241" t="str">
        <f t="shared" si="104"/>
        <v xml:space="preserve">  ()</v>
      </c>
      <c r="P2241" t="str">
        <f>IFERROR(INDEX(リスト!$AE:$AE,MATCH($G2241,リスト!$AD:$AD,0)),"")</f>
        <v/>
      </c>
      <c r="Q2241" t="str">
        <f>IFERROR(INDEX(リスト!$AH:$AH,MATCH($J2241,リスト!$AG:$AG,0)),"")</f>
        <v/>
      </c>
      <c r="R2241" s="118" t="str">
        <f>IF($B2241="","",TEXT(RIGHT($E2241,6)*1000+COUNTIF($E$2:$E2241,$E2241),"000000000"))</f>
        <v/>
      </c>
    </row>
    <row r="2242" spans="12:18" x14ac:dyDescent="0.45">
      <c r="L2242" t="str">
        <f>IFERROR(INDEX(所属情報!$E:$E,MATCH(男子登録情報!A2242,所属情報!$A:$A,0)),"")</f>
        <v/>
      </c>
      <c r="M2242" t="str">
        <f t="shared" si="102"/>
        <v xml:space="preserve"> ()</v>
      </c>
      <c r="N2242">
        <f t="shared" si="103"/>
        <v>0</v>
      </c>
      <c r="O2242" t="str">
        <f t="shared" si="104"/>
        <v xml:space="preserve">  ()</v>
      </c>
      <c r="P2242" t="str">
        <f>IFERROR(INDEX(リスト!$AE:$AE,MATCH($G2242,リスト!$AD:$AD,0)),"")</f>
        <v/>
      </c>
      <c r="Q2242" t="str">
        <f>IFERROR(INDEX(リスト!$AH:$AH,MATCH($J2242,リスト!$AG:$AG,0)),"")</f>
        <v/>
      </c>
      <c r="R2242" s="118" t="str">
        <f>IF($B2242="","",TEXT(RIGHT($E2242,6)*1000+COUNTIF($E$2:$E2242,$E2242),"000000000"))</f>
        <v/>
      </c>
    </row>
    <row r="2243" spans="12:18" x14ac:dyDescent="0.45">
      <c r="L2243" t="str">
        <f>IFERROR(INDEX(所属情報!$E:$E,MATCH(男子登録情報!A2243,所属情報!$A:$A,0)),"")</f>
        <v/>
      </c>
      <c r="M2243" t="str">
        <f t="shared" ref="M2243:M2306" si="105">$C2243&amp;" "&amp;"("&amp;$F2243&amp;")"</f>
        <v xml:space="preserve"> ()</v>
      </c>
      <c r="N2243">
        <f t="shared" ref="N2243:N2306" si="106">$D2243</f>
        <v>0</v>
      </c>
      <c r="O2243" t="str">
        <f t="shared" ref="O2243:O2306" si="107">$H2243&amp;" "&amp;$I2243&amp;" "&amp;"("&amp;MID($E2243,3,2)&amp;")"</f>
        <v xml:space="preserve">  ()</v>
      </c>
      <c r="P2243" t="str">
        <f>IFERROR(INDEX(リスト!$AE:$AE,MATCH($G2243,リスト!$AD:$AD,0)),"")</f>
        <v/>
      </c>
      <c r="Q2243" t="str">
        <f>IFERROR(INDEX(リスト!$AH:$AH,MATCH($J2243,リスト!$AG:$AG,0)),"")</f>
        <v/>
      </c>
      <c r="R2243" s="118" t="str">
        <f>IF($B2243="","",TEXT(RIGHT($E2243,6)*1000+COUNTIF($E$2:$E2243,$E2243),"000000000"))</f>
        <v/>
      </c>
    </row>
    <row r="2244" spans="12:18" x14ac:dyDescent="0.45">
      <c r="L2244" t="str">
        <f>IFERROR(INDEX(所属情報!$E:$E,MATCH(男子登録情報!A2244,所属情報!$A:$A,0)),"")</f>
        <v/>
      </c>
      <c r="M2244" t="str">
        <f t="shared" si="105"/>
        <v xml:space="preserve"> ()</v>
      </c>
      <c r="N2244">
        <f t="shared" si="106"/>
        <v>0</v>
      </c>
      <c r="O2244" t="str">
        <f t="shared" si="107"/>
        <v xml:space="preserve">  ()</v>
      </c>
      <c r="P2244" t="str">
        <f>IFERROR(INDEX(リスト!$AE:$AE,MATCH($G2244,リスト!$AD:$AD,0)),"")</f>
        <v/>
      </c>
      <c r="Q2244" t="str">
        <f>IFERROR(INDEX(リスト!$AH:$AH,MATCH($J2244,リスト!$AG:$AG,0)),"")</f>
        <v/>
      </c>
      <c r="R2244" s="118" t="str">
        <f>IF($B2244="","",TEXT(RIGHT($E2244,6)*1000+COUNTIF($E$2:$E2244,$E2244),"000000000"))</f>
        <v/>
      </c>
    </row>
    <row r="2245" spans="12:18" x14ac:dyDescent="0.45">
      <c r="L2245" t="str">
        <f>IFERROR(INDEX(所属情報!$E:$E,MATCH(男子登録情報!A2245,所属情報!$A:$A,0)),"")</f>
        <v/>
      </c>
      <c r="M2245" t="str">
        <f t="shared" si="105"/>
        <v xml:space="preserve"> ()</v>
      </c>
      <c r="N2245">
        <f t="shared" si="106"/>
        <v>0</v>
      </c>
      <c r="O2245" t="str">
        <f t="shared" si="107"/>
        <v xml:space="preserve">  ()</v>
      </c>
      <c r="P2245" t="str">
        <f>IFERROR(INDEX(リスト!$AE:$AE,MATCH($G2245,リスト!$AD:$AD,0)),"")</f>
        <v/>
      </c>
      <c r="Q2245" t="str">
        <f>IFERROR(INDEX(リスト!$AH:$AH,MATCH($J2245,リスト!$AG:$AG,0)),"")</f>
        <v/>
      </c>
      <c r="R2245" s="118" t="str">
        <f>IF($B2245="","",TEXT(RIGHT($E2245,6)*1000+COUNTIF($E$2:$E2245,$E2245),"000000000"))</f>
        <v/>
      </c>
    </row>
    <row r="2246" spans="12:18" x14ac:dyDescent="0.45">
      <c r="L2246" t="str">
        <f>IFERROR(INDEX(所属情報!$E:$E,MATCH(男子登録情報!A2246,所属情報!$A:$A,0)),"")</f>
        <v/>
      </c>
      <c r="M2246" t="str">
        <f t="shared" si="105"/>
        <v xml:space="preserve"> ()</v>
      </c>
      <c r="N2246">
        <f t="shared" si="106"/>
        <v>0</v>
      </c>
      <c r="O2246" t="str">
        <f t="shared" si="107"/>
        <v xml:space="preserve">  ()</v>
      </c>
      <c r="P2246" t="str">
        <f>IFERROR(INDEX(リスト!$AE:$AE,MATCH($G2246,リスト!$AD:$AD,0)),"")</f>
        <v/>
      </c>
      <c r="Q2246" t="str">
        <f>IFERROR(INDEX(リスト!$AH:$AH,MATCH($J2246,リスト!$AG:$AG,0)),"")</f>
        <v/>
      </c>
      <c r="R2246" s="118" t="str">
        <f>IF($B2246="","",TEXT(RIGHT($E2246,6)*1000+COUNTIF($E$2:$E2246,$E2246),"000000000"))</f>
        <v/>
      </c>
    </row>
    <row r="2247" spans="12:18" x14ac:dyDescent="0.45">
      <c r="L2247" t="str">
        <f>IFERROR(INDEX(所属情報!$E:$E,MATCH(男子登録情報!A2247,所属情報!$A:$A,0)),"")</f>
        <v/>
      </c>
      <c r="M2247" t="str">
        <f t="shared" si="105"/>
        <v xml:space="preserve"> ()</v>
      </c>
      <c r="N2247">
        <f t="shared" si="106"/>
        <v>0</v>
      </c>
      <c r="O2247" t="str">
        <f t="shared" si="107"/>
        <v xml:space="preserve">  ()</v>
      </c>
      <c r="P2247" t="str">
        <f>IFERROR(INDEX(リスト!$AE:$AE,MATCH($G2247,リスト!$AD:$AD,0)),"")</f>
        <v/>
      </c>
      <c r="Q2247" t="str">
        <f>IFERROR(INDEX(リスト!$AH:$AH,MATCH($J2247,リスト!$AG:$AG,0)),"")</f>
        <v/>
      </c>
      <c r="R2247" s="118" t="str">
        <f>IF($B2247="","",TEXT(RIGHT($E2247,6)*1000+COUNTIF($E$2:$E2247,$E2247),"000000000"))</f>
        <v/>
      </c>
    </row>
    <row r="2248" spans="12:18" x14ac:dyDescent="0.45">
      <c r="L2248" t="str">
        <f>IFERROR(INDEX(所属情報!$E:$E,MATCH(男子登録情報!A2248,所属情報!$A:$A,0)),"")</f>
        <v/>
      </c>
      <c r="M2248" t="str">
        <f t="shared" si="105"/>
        <v xml:space="preserve"> ()</v>
      </c>
      <c r="N2248">
        <f t="shared" si="106"/>
        <v>0</v>
      </c>
      <c r="O2248" t="str">
        <f t="shared" si="107"/>
        <v xml:space="preserve">  ()</v>
      </c>
      <c r="P2248" t="str">
        <f>IFERROR(INDEX(リスト!$AE:$AE,MATCH($G2248,リスト!$AD:$AD,0)),"")</f>
        <v/>
      </c>
      <c r="Q2248" t="str">
        <f>IFERROR(INDEX(リスト!$AH:$AH,MATCH($J2248,リスト!$AG:$AG,0)),"")</f>
        <v/>
      </c>
      <c r="R2248" s="118" t="str">
        <f>IF($B2248="","",TEXT(RIGHT($E2248,6)*1000+COUNTIF($E$2:$E2248,$E2248),"000000000"))</f>
        <v/>
      </c>
    </row>
    <row r="2249" spans="12:18" x14ac:dyDescent="0.45">
      <c r="L2249" t="str">
        <f>IFERROR(INDEX(所属情報!$E:$E,MATCH(男子登録情報!A2249,所属情報!$A:$A,0)),"")</f>
        <v/>
      </c>
      <c r="M2249" t="str">
        <f t="shared" si="105"/>
        <v xml:space="preserve"> ()</v>
      </c>
      <c r="N2249">
        <f t="shared" si="106"/>
        <v>0</v>
      </c>
      <c r="O2249" t="str">
        <f t="shared" si="107"/>
        <v xml:space="preserve">  ()</v>
      </c>
      <c r="P2249" t="str">
        <f>IFERROR(INDEX(リスト!$AE:$AE,MATCH($G2249,リスト!$AD:$AD,0)),"")</f>
        <v/>
      </c>
      <c r="Q2249" t="str">
        <f>IFERROR(INDEX(リスト!$AH:$AH,MATCH($J2249,リスト!$AG:$AG,0)),"")</f>
        <v/>
      </c>
      <c r="R2249" s="118" t="str">
        <f>IF($B2249="","",TEXT(RIGHT($E2249,6)*1000+COUNTIF($E$2:$E2249,$E2249),"000000000"))</f>
        <v/>
      </c>
    </row>
    <row r="2250" spans="12:18" x14ac:dyDescent="0.45">
      <c r="L2250" t="str">
        <f>IFERROR(INDEX(所属情報!$E:$E,MATCH(男子登録情報!A2250,所属情報!$A:$A,0)),"")</f>
        <v/>
      </c>
      <c r="M2250" t="str">
        <f t="shared" si="105"/>
        <v xml:space="preserve"> ()</v>
      </c>
      <c r="N2250">
        <f t="shared" si="106"/>
        <v>0</v>
      </c>
      <c r="O2250" t="str">
        <f t="shared" si="107"/>
        <v xml:space="preserve">  ()</v>
      </c>
      <c r="P2250" t="str">
        <f>IFERROR(INDEX(リスト!$AE:$AE,MATCH($G2250,リスト!$AD:$AD,0)),"")</f>
        <v/>
      </c>
      <c r="Q2250" t="str">
        <f>IFERROR(INDEX(リスト!$AH:$AH,MATCH($J2250,リスト!$AG:$AG,0)),"")</f>
        <v/>
      </c>
      <c r="R2250" s="118" t="str">
        <f>IF($B2250="","",TEXT(RIGHT($E2250,6)*1000+COUNTIF($E$2:$E2250,$E2250),"000000000"))</f>
        <v/>
      </c>
    </row>
    <row r="2251" spans="12:18" x14ac:dyDescent="0.45">
      <c r="L2251" t="str">
        <f>IFERROR(INDEX(所属情報!$E:$E,MATCH(男子登録情報!A2251,所属情報!$A:$A,0)),"")</f>
        <v/>
      </c>
      <c r="M2251" t="str">
        <f t="shared" si="105"/>
        <v xml:space="preserve"> ()</v>
      </c>
      <c r="N2251">
        <f t="shared" si="106"/>
        <v>0</v>
      </c>
      <c r="O2251" t="str">
        <f t="shared" si="107"/>
        <v xml:space="preserve">  ()</v>
      </c>
      <c r="P2251" t="str">
        <f>IFERROR(INDEX(リスト!$AE:$AE,MATCH($G2251,リスト!$AD:$AD,0)),"")</f>
        <v/>
      </c>
      <c r="Q2251" t="str">
        <f>IFERROR(INDEX(リスト!$AH:$AH,MATCH($J2251,リスト!$AG:$AG,0)),"")</f>
        <v/>
      </c>
      <c r="R2251" s="118" t="str">
        <f>IF($B2251="","",TEXT(RIGHT($E2251,6)*1000+COUNTIF($E$2:$E2251,$E2251),"000000000"))</f>
        <v/>
      </c>
    </row>
    <row r="2252" spans="12:18" x14ac:dyDescent="0.45">
      <c r="L2252" t="str">
        <f>IFERROR(INDEX(所属情報!$E:$E,MATCH(男子登録情報!A2252,所属情報!$A:$A,0)),"")</f>
        <v/>
      </c>
      <c r="M2252" t="str">
        <f t="shared" si="105"/>
        <v xml:space="preserve"> ()</v>
      </c>
      <c r="N2252">
        <f t="shared" si="106"/>
        <v>0</v>
      </c>
      <c r="O2252" t="str">
        <f t="shared" si="107"/>
        <v xml:space="preserve">  ()</v>
      </c>
      <c r="P2252" t="str">
        <f>IFERROR(INDEX(リスト!$AE:$AE,MATCH($G2252,リスト!$AD:$AD,0)),"")</f>
        <v/>
      </c>
      <c r="Q2252" t="str">
        <f>IFERROR(INDEX(リスト!$AH:$AH,MATCH($J2252,リスト!$AG:$AG,0)),"")</f>
        <v/>
      </c>
      <c r="R2252" s="118" t="str">
        <f>IF($B2252="","",TEXT(RIGHT($E2252,6)*1000+COUNTIF($E$2:$E2252,$E2252),"000000000"))</f>
        <v/>
      </c>
    </row>
    <row r="2253" spans="12:18" x14ac:dyDescent="0.45">
      <c r="L2253" t="str">
        <f>IFERROR(INDEX(所属情報!$E:$E,MATCH(男子登録情報!A2253,所属情報!$A:$A,0)),"")</f>
        <v/>
      </c>
      <c r="M2253" t="str">
        <f t="shared" si="105"/>
        <v xml:space="preserve"> ()</v>
      </c>
      <c r="N2253">
        <f t="shared" si="106"/>
        <v>0</v>
      </c>
      <c r="O2253" t="str">
        <f t="shared" si="107"/>
        <v xml:space="preserve">  ()</v>
      </c>
      <c r="P2253" t="str">
        <f>IFERROR(INDEX(リスト!$AE:$AE,MATCH($G2253,リスト!$AD:$AD,0)),"")</f>
        <v/>
      </c>
      <c r="Q2253" t="str">
        <f>IFERROR(INDEX(リスト!$AH:$AH,MATCH($J2253,リスト!$AG:$AG,0)),"")</f>
        <v/>
      </c>
      <c r="R2253" s="118" t="str">
        <f>IF($B2253="","",TEXT(RIGHT($E2253,6)*1000+COUNTIF($E$2:$E2253,$E2253),"000000000"))</f>
        <v/>
      </c>
    </row>
    <row r="2254" spans="12:18" x14ac:dyDescent="0.45">
      <c r="L2254" t="str">
        <f>IFERROR(INDEX(所属情報!$E:$E,MATCH(男子登録情報!A2254,所属情報!$A:$A,0)),"")</f>
        <v/>
      </c>
      <c r="M2254" t="str">
        <f t="shared" si="105"/>
        <v xml:space="preserve"> ()</v>
      </c>
      <c r="N2254">
        <f t="shared" si="106"/>
        <v>0</v>
      </c>
      <c r="O2254" t="str">
        <f t="shared" si="107"/>
        <v xml:space="preserve">  ()</v>
      </c>
      <c r="P2254" t="str">
        <f>IFERROR(INDEX(リスト!$AE:$AE,MATCH($G2254,リスト!$AD:$AD,0)),"")</f>
        <v/>
      </c>
      <c r="Q2254" t="str">
        <f>IFERROR(INDEX(リスト!$AH:$AH,MATCH($J2254,リスト!$AG:$AG,0)),"")</f>
        <v/>
      </c>
      <c r="R2254" s="118" t="str">
        <f>IF($B2254="","",TEXT(RIGHT($E2254,6)*1000+COUNTIF($E$2:$E2254,$E2254),"000000000"))</f>
        <v/>
      </c>
    </row>
    <row r="2255" spans="12:18" x14ac:dyDescent="0.45">
      <c r="L2255" t="str">
        <f>IFERROR(INDEX(所属情報!$E:$E,MATCH(男子登録情報!A2255,所属情報!$A:$A,0)),"")</f>
        <v/>
      </c>
      <c r="M2255" t="str">
        <f t="shared" si="105"/>
        <v xml:space="preserve"> ()</v>
      </c>
      <c r="N2255">
        <f t="shared" si="106"/>
        <v>0</v>
      </c>
      <c r="O2255" t="str">
        <f t="shared" si="107"/>
        <v xml:space="preserve">  ()</v>
      </c>
      <c r="P2255" t="str">
        <f>IFERROR(INDEX(リスト!$AE:$AE,MATCH($G2255,リスト!$AD:$AD,0)),"")</f>
        <v/>
      </c>
      <c r="Q2255" t="str">
        <f>IFERROR(INDEX(リスト!$AH:$AH,MATCH($J2255,リスト!$AG:$AG,0)),"")</f>
        <v/>
      </c>
      <c r="R2255" s="118" t="str">
        <f>IF($B2255="","",TEXT(RIGHT($E2255,6)*1000+COUNTIF($E$2:$E2255,$E2255),"000000000"))</f>
        <v/>
      </c>
    </row>
    <row r="2256" spans="12:18" x14ac:dyDescent="0.45">
      <c r="L2256" t="str">
        <f>IFERROR(INDEX(所属情報!$E:$E,MATCH(男子登録情報!A2256,所属情報!$A:$A,0)),"")</f>
        <v/>
      </c>
      <c r="M2256" t="str">
        <f t="shared" si="105"/>
        <v xml:space="preserve"> ()</v>
      </c>
      <c r="N2256">
        <f t="shared" si="106"/>
        <v>0</v>
      </c>
      <c r="O2256" t="str">
        <f t="shared" si="107"/>
        <v xml:space="preserve">  ()</v>
      </c>
      <c r="P2256" t="str">
        <f>IFERROR(INDEX(リスト!$AE:$AE,MATCH($G2256,リスト!$AD:$AD,0)),"")</f>
        <v/>
      </c>
      <c r="Q2256" t="str">
        <f>IFERROR(INDEX(リスト!$AH:$AH,MATCH($J2256,リスト!$AG:$AG,0)),"")</f>
        <v/>
      </c>
      <c r="R2256" s="118" t="str">
        <f>IF($B2256="","",TEXT(RIGHT($E2256,6)*1000+COUNTIF($E$2:$E2256,$E2256),"000000000"))</f>
        <v/>
      </c>
    </row>
    <row r="2257" spans="12:18" x14ac:dyDescent="0.45">
      <c r="L2257" t="str">
        <f>IFERROR(INDEX(所属情報!$E:$E,MATCH(男子登録情報!A2257,所属情報!$A:$A,0)),"")</f>
        <v/>
      </c>
      <c r="M2257" t="str">
        <f t="shared" si="105"/>
        <v xml:space="preserve"> ()</v>
      </c>
      <c r="N2257">
        <f t="shared" si="106"/>
        <v>0</v>
      </c>
      <c r="O2257" t="str">
        <f t="shared" si="107"/>
        <v xml:space="preserve">  ()</v>
      </c>
      <c r="P2257" t="str">
        <f>IFERROR(INDEX(リスト!$AE:$AE,MATCH($G2257,リスト!$AD:$AD,0)),"")</f>
        <v/>
      </c>
      <c r="Q2257" t="str">
        <f>IFERROR(INDEX(リスト!$AH:$AH,MATCH($J2257,リスト!$AG:$AG,0)),"")</f>
        <v/>
      </c>
      <c r="R2257" s="118" t="str">
        <f>IF($B2257="","",TEXT(RIGHT($E2257,6)*1000+COUNTIF($E$2:$E2257,$E2257),"000000000"))</f>
        <v/>
      </c>
    </row>
    <row r="2258" spans="12:18" x14ac:dyDescent="0.45">
      <c r="L2258" t="str">
        <f>IFERROR(INDEX(所属情報!$E:$E,MATCH(男子登録情報!A2258,所属情報!$A:$A,0)),"")</f>
        <v/>
      </c>
      <c r="M2258" t="str">
        <f t="shared" si="105"/>
        <v xml:space="preserve"> ()</v>
      </c>
      <c r="N2258">
        <f t="shared" si="106"/>
        <v>0</v>
      </c>
      <c r="O2258" t="str">
        <f t="shared" si="107"/>
        <v xml:space="preserve">  ()</v>
      </c>
      <c r="P2258" t="str">
        <f>IFERROR(INDEX(リスト!$AE:$AE,MATCH($G2258,リスト!$AD:$AD,0)),"")</f>
        <v/>
      </c>
      <c r="Q2258" t="str">
        <f>IFERROR(INDEX(リスト!$AH:$AH,MATCH($J2258,リスト!$AG:$AG,0)),"")</f>
        <v/>
      </c>
      <c r="R2258" s="118" t="str">
        <f>IF($B2258="","",TEXT(RIGHT($E2258,6)*1000+COUNTIF($E$2:$E2258,$E2258),"000000000"))</f>
        <v/>
      </c>
    </row>
    <row r="2259" spans="12:18" x14ac:dyDescent="0.45">
      <c r="L2259" t="str">
        <f>IFERROR(INDEX(所属情報!$E:$E,MATCH(男子登録情報!A2259,所属情報!$A:$A,0)),"")</f>
        <v/>
      </c>
      <c r="M2259" t="str">
        <f t="shared" si="105"/>
        <v xml:space="preserve"> ()</v>
      </c>
      <c r="N2259">
        <f t="shared" si="106"/>
        <v>0</v>
      </c>
      <c r="O2259" t="str">
        <f t="shared" si="107"/>
        <v xml:space="preserve">  ()</v>
      </c>
      <c r="P2259" t="str">
        <f>IFERROR(INDEX(リスト!$AE:$AE,MATCH($G2259,リスト!$AD:$AD,0)),"")</f>
        <v/>
      </c>
      <c r="Q2259" t="str">
        <f>IFERROR(INDEX(リスト!$AH:$AH,MATCH($J2259,リスト!$AG:$AG,0)),"")</f>
        <v/>
      </c>
      <c r="R2259" s="118" t="str">
        <f>IF($B2259="","",TEXT(RIGHT($E2259,6)*1000+COUNTIF($E$2:$E2259,$E2259),"000000000"))</f>
        <v/>
      </c>
    </row>
    <row r="2260" spans="12:18" x14ac:dyDescent="0.45">
      <c r="L2260" t="str">
        <f>IFERROR(INDEX(所属情報!$E:$E,MATCH(男子登録情報!A2260,所属情報!$A:$A,0)),"")</f>
        <v/>
      </c>
      <c r="M2260" t="str">
        <f t="shared" si="105"/>
        <v xml:space="preserve"> ()</v>
      </c>
      <c r="N2260">
        <f t="shared" si="106"/>
        <v>0</v>
      </c>
      <c r="O2260" t="str">
        <f t="shared" si="107"/>
        <v xml:space="preserve">  ()</v>
      </c>
      <c r="P2260" t="str">
        <f>IFERROR(INDEX(リスト!$AE:$AE,MATCH($G2260,リスト!$AD:$AD,0)),"")</f>
        <v/>
      </c>
      <c r="Q2260" t="str">
        <f>IFERROR(INDEX(リスト!$AH:$AH,MATCH($J2260,リスト!$AG:$AG,0)),"")</f>
        <v/>
      </c>
      <c r="R2260" s="118" t="str">
        <f>IF($B2260="","",TEXT(RIGHT($E2260,6)*1000+COUNTIF($E$2:$E2260,$E2260),"000000000"))</f>
        <v/>
      </c>
    </row>
    <row r="2261" spans="12:18" x14ac:dyDescent="0.45">
      <c r="L2261" t="str">
        <f>IFERROR(INDEX(所属情報!$E:$E,MATCH(男子登録情報!A2261,所属情報!$A:$A,0)),"")</f>
        <v/>
      </c>
      <c r="M2261" t="str">
        <f t="shared" si="105"/>
        <v xml:space="preserve"> ()</v>
      </c>
      <c r="N2261">
        <f t="shared" si="106"/>
        <v>0</v>
      </c>
      <c r="O2261" t="str">
        <f t="shared" si="107"/>
        <v xml:space="preserve">  ()</v>
      </c>
      <c r="P2261" t="str">
        <f>IFERROR(INDEX(リスト!$AE:$AE,MATCH($G2261,リスト!$AD:$AD,0)),"")</f>
        <v/>
      </c>
      <c r="Q2261" t="str">
        <f>IFERROR(INDEX(リスト!$AH:$AH,MATCH($J2261,リスト!$AG:$AG,0)),"")</f>
        <v/>
      </c>
      <c r="R2261" s="118" t="str">
        <f>IF($B2261="","",TEXT(RIGHT($E2261,6)*1000+COUNTIF($E$2:$E2261,$E2261),"000000000"))</f>
        <v/>
      </c>
    </row>
    <row r="2262" spans="12:18" x14ac:dyDescent="0.45">
      <c r="L2262" t="str">
        <f>IFERROR(INDEX(所属情報!$E:$E,MATCH(男子登録情報!A2262,所属情報!$A:$A,0)),"")</f>
        <v/>
      </c>
      <c r="M2262" t="str">
        <f t="shared" si="105"/>
        <v xml:space="preserve"> ()</v>
      </c>
      <c r="N2262">
        <f t="shared" si="106"/>
        <v>0</v>
      </c>
      <c r="O2262" t="str">
        <f t="shared" si="107"/>
        <v xml:space="preserve">  ()</v>
      </c>
      <c r="P2262" t="str">
        <f>IFERROR(INDEX(リスト!$AE:$AE,MATCH($G2262,リスト!$AD:$AD,0)),"")</f>
        <v/>
      </c>
      <c r="Q2262" t="str">
        <f>IFERROR(INDEX(リスト!$AH:$AH,MATCH($J2262,リスト!$AG:$AG,0)),"")</f>
        <v/>
      </c>
      <c r="R2262" s="118" t="str">
        <f>IF($B2262="","",TEXT(RIGHT($E2262,6)*1000+COUNTIF($E$2:$E2262,$E2262),"000000000"))</f>
        <v/>
      </c>
    </row>
    <row r="2263" spans="12:18" x14ac:dyDescent="0.45">
      <c r="L2263" t="str">
        <f>IFERROR(INDEX(所属情報!$E:$E,MATCH(男子登録情報!A2263,所属情報!$A:$A,0)),"")</f>
        <v/>
      </c>
      <c r="M2263" t="str">
        <f t="shared" si="105"/>
        <v xml:space="preserve"> ()</v>
      </c>
      <c r="N2263">
        <f t="shared" si="106"/>
        <v>0</v>
      </c>
      <c r="O2263" t="str">
        <f t="shared" si="107"/>
        <v xml:space="preserve">  ()</v>
      </c>
      <c r="P2263" t="str">
        <f>IFERROR(INDEX(リスト!$AE:$AE,MATCH($G2263,リスト!$AD:$AD,0)),"")</f>
        <v/>
      </c>
      <c r="Q2263" t="str">
        <f>IFERROR(INDEX(リスト!$AH:$AH,MATCH($J2263,リスト!$AG:$AG,0)),"")</f>
        <v/>
      </c>
      <c r="R2263" s="118" t="str">
        <f>IF($B2263="","",TEXT(RIGHT($E2263,6)*1000+COUNTIF($E$2:$E2263,$E2263),"000000000"))</f>
        <v/>
      </c>
    </row>
    <row r="2264" spans="12:18" x14ac:dyDescent="0.45">
      <c r="L2264" t="str">
        <f>IFERROR(INDEX(所属情報!$E:$E,MATCH(男子登録情報!A2264,所属情報!$A:$A,0)),"")</f>
        <v/>
      </c>
      <c r="M2264" t="str">
        <f t="shared" si="105"/>
        <v xml:space="preserve"> ()</v>
      </c>
      <c r="N2264">
        <f t="shared" si="106"/>
        <v>0</v>
      </c>
      <c r="O2264" t="str">
        <f t="shared" si="107"/>
        <v xml:space="preserve">  ()</v>
      </c>
      <c r="P2264" t="str">
        <f>IFERROR(INDEX(リスト!$AE:$AE,MATCH($G2264,リスト!$AD:$AD,0)),"")</f>
        <v/>
      </c>
      <c r="Q2264" t="str">
        <f>IFERROR(INDEX(リスト!$AH:$AH,MATCH($J2264,リスト!$AG:$AG,0)),"")</f>
        <v/>
      </c>
      <c r="R2264" s="118" t="str">
        <f>IF($B2264="","",TEXT(RIGHT($E2264,6)*1000+COUNTIF($E$2:$E2264,$E2264),"000000000"))</f>
        <v/>
      </c>
    </row>
    <row r="2265" spans="12:18" x14ac:dyDescent="0.45">
      <c r="L2265" t="str">
        <f>IFERROR(INDEX(所属情報!$E:$E,MATCH(男子登録情報!A2265,所属情報!$A:$A,0)),"")</f>
        <v/>
      </c>
      <c r="M2265" t="str">
        <f t="shared" si="105"/>
        <v xml:space="preserve"> ()</v>
      </c>
      <c r="N2265">
        <f t="shared" si="106"/>
        <v>0</v>
      </c>
      <c r="O2265" t="str">
        <f t="shared" si="107"/>
        <v xml:space="preserve">  ()</v>
      </c>
      <c r="P2265" t="str">
        <f>IFERROR(INDEX(リスト!$AE:$AE,MATCH($G2265,リスト!$AD:$AD,0)),"")</f>
        <v/>
      </c>
      <c r="Q2265" t="str">
        <f>IFERROR(INDEX(リスト!$AH:$AH,MATCH($J2265,リスト!$AG:$AG,0)),"")</f>
        <v/>
      </c>
      <c r="R2265" s="118" t="str">
        <f>IF($B2265="","",TEXT(RIGHT($E2265,6)*1000+COUNTIF($E$2:$E2265,$E2265),"000000000"))</f>
        <v/>
      </c>
    </row>
    <row r="2266" spans="12:18" x14ac:dyDescent="0.45">
      <c r="L2266" t="str">
        <f>IFERROR(INDEX(所属情報!$E:$E,MATCH(男子登録情報!A2266,所属情報!$A:$A,0)),"")</f>
        <v/>
      </c>
      <c r="M2266" t="str">
        <f t="shared" si="105"/>
        <v xml:space="preserve"> ()</v>
      </c>
      <c r="N2266">
        <f t="shared" si="106"/>
        <v>0</v>
      </c>
      <c r="O2266" t="str">
        <f t="shared" si="107"/>
        <v xml:space="preserve">  ()</v>
      </c>
      <c r="P2266" t="str">
        <f>IFERROR(INDEX(リスト!$AE:$AE,MATCH($G2266,リスト!$AD:$AD,0)),"")</f>
        <v/>
      </c>
      <c r="Q2266" t="str">
        <f>IFERROR(INDEX(リスト!$AH:$AH,MATCH($J2266,リスト!$AG:$AG,0)),"")</f>
        <v/>
      </c>
      <c r="R2266" s="118" t="str">
        <f>IF($B2266="","",TEXT(RIGHT($E2266,6)*1000+COUNTIF($E$2:$E2266,$E2266),"000000000"))</f>
        <v/>
      </c>
    </row>
    <row r="2267" spans="12:18" x14ac:dyDescent="0.45">
      <c r="L2267" t="str">
        <f>IFERROR(INDEX(所属情報!$E:$E,MATCH(男子登録情報!A2267,所属情報!$A:$A,0)),"")</f>
        <v/>
      </c>
      <c r="M2267" t="str">
        <f t="shared" si="105"/>
        <v xml:space="preserve"> ()</v>
      </c>
      <c r="N2267">
        <f t="shared" si="106"/>
        <v>0</v>
      </c>
      <c r="O2267" t="str">
        <f t="shared" si="107"/>
        <v xml:space="preserve">  ()</v>
      </c>
      <c r="P2267" t="str">
        <f>IFERROR(INDEX(リスト!$AE:$AE,MATCH($G2267,リスト!$AD:$AD,0)),"")</f>
        <v/>
      </c>
      <c r="Q2267" t="str">
        <f>IFERROR(INDEX(リスト!$AH:$AH,MATCH($J2267,リスト!$AG:$AG,0)),"")</f>
        <v/>
      </c>
      <c r="R2267" s="118" t="str">
        <f>IF($B2267="","",TEXT(RIGHT($E2267,6)*1000+COUNTIF($E$2:$E2267,$E2267),"000000000"))</f>
        <v/>
      </c>
    </row>
    <row r="2268" spans="12:18" x14ac:dyDescent="0.45">
      <c r="L2268" t="str">
        <f>IFERROR(INDEX(所属情報!$E:$E,MATCH(男子登録情報!A2268,所属情報!$A:$A,0)),"")</f>
        <v/>
      </c>
      <c r="M2268" t="str">
        <f t="shared" si="105"/>
        <v xml:space="preserve"> ()</v>
      </c>
      <c r="N2268">
        <f t="shared" si="106"/>
        <v>0</v>
      </c>
      <c r="O2268" t="str">
        <f t="shared" si="107"/>
        <v xml:space="preserve">  ()</v>
      </c>
      <c r="P2268" t="str">
        <f>IFERROR(INDEX(リスト!$AE:$AE,MATCH($G2268,リスト!$AD:$AD,0)),"")</f>
        <v/>
      </c>
      <c r="Q2268" t="str">
        <f>IFERROR(INDEX(リスト!$AH:$AH,MATCH($J2268,リスト!$AG:$AG,0)),"")</f>
        <v/>
      </c>
      <c r="R2268" s="118" t="str">
        <f>IF($B2268="","",TEXT(RIGHT($E2268,6)*1000+COUNTIF($E$2:$E2268,$E2268),"000000000"))</f>
        <v/>
      </c>
    </row>
    <row r="2269" spans="12:18" x14ac:dyDescent="0.45">
      <c r="L2269" t="str">
        <f>IFERROR(INDEX(所属情報!$E:$E,MATCH(男子登録情報!A2269,所属情報!$A:$A,0)),"")</f>
        <v/>
      </c>
      <c r="M2269" t="str">
        <f t="shared" si="105"/>
        <v xml:space="preserve"> ()</v>
      </c>
      <c r="N2269">
        <f t="shared" si="106"/>
        <v>0</v>
      </c>
      <c r="O2269" t="str">
        <f t="shared" si="107"/>
        <v xml:space="preserve">  ()</v>
      </c>
      <c r="P2269" t="str">
        <f>IFERROR(INDEX(リスト!$AE:$AE,MATCH($G2269,リスト!$AD:$AD,0)),"")</f>
        <v/>
      </c>
      <c r="Q2269" t="str">
        <f>IFERROR(INDEX(リスト!$AH:$AH,MATCH($J2269,リスト!$AG:$AG,0)),"")</f>
        <v/>
      </c>
      <c r="R2269" s="118" t="str">
        <f>IF($B2269="","",TEXT(RIGHT($E2269,6)*1000+COUNTIF($E$2:$E2269,$E2269),"000000000"))</f>
        <v/>
      </c>
    </row>
    <row r="2270" spans="12:18" x14ac:dyDescent="0.45">
      <c r="L2270" t="str">
        <f>IFERROR(INDEX(所属情報!$E:$E,MATCH(男子登録情報!A2270,所属情報!$A:$A,0)),"")</f>
        <v/>
      </c>
      <c r="M2270" t="str">
        <f t="shared" si="105"/>
        <v xml:space="preserve"> ()</v>
      </c>
      <c r="N2270">
        <f t="shared" si="106"/>
        <v>0</v>
      </c>
      <c r="O2270" t="str">
        <f t="shared" si="107"/>
        <v xml:space="preserve">  ()</v>
      </c>
      <c r="P2270" t="str">
        <f>IFERROR(INDEX(リスト!$AE:$AE,MATCH($G2270,リスト!$AD:$AD,0)),"")</f>
        <v/>
      </c>
      <c r="Q2270" t="str">
        <f>IFERROR(INDEX(リスト!$AH:$AH,MATCH($J2270,リスト!$AG:$AG,0)),"")</f>
        <v/>
      </c>
      <c r="R2270" s="118" t="str">
        <f>IF($B2270="","",TEXT(RIGHT($E2270,6)*1000+COUNTIF($E$2:$E2270,$E2270),"000000000"))</f>
        <v/>
      </c>
    </row>
    <row r="2271" spans="12:18" x14ac:dyDescent="0.45">
      <c r="L2271" t="str">
        <f>IFERROR(INDEX(所属情報!$E:$E,MATCH(男子登録情報!A2271,所属情報!$A:$A,0)),"")</f>
        <v/>
      </c>
      <c r="M2271" t="str">
        <f t="shared" si="105"/>
        <v xml:space="preserve"> ()</v>
      </c>
      <c r="N2271">
        <f t="shared" si="106"/>
        <v>0</v>
      </c>
      <c r="O2271" t="str">
        <f t="shared" si="107"/>
        <v xml:space="preserve">  ()</v>
      </c>
      <c r="P2271" t="str">
        <f>IFERROR(INDEX(リスト!$AE:$AE,MATCH($G2271,リスト!$AD:$AD,0)),"")</f>
        <v/>
      </c>
      <c r="Q2271" t="str">
        <f>IFERROR(INDEX(リスト!$AH:$AH,MATCH($J2271,リスト!$AG:$AG,0)),"")</f>
        <v/>
      </c>
      <c r="R2271" s="118" t="str">
        <f>IF($B2271="","",TEXT(RIGHT($E2271,6)*1000+COUNTIF($E$2:$E2271,$E2271),"000000000"))</f>
        <v/>
      </c>
    </row>
    <row r="2272" spans="12:18" x14ac:dyDescent="0.45">
      <c r="L2272" t="str">
        <f>IFERROR(INDEX(所属情報!$E:$E,MATCH(男子登録情報!A2272,所属情報!$A:$A,0)),"")</f>
        <v/>
      </c>
      <c r="M2272" t="str">
        <f t="shared" si="105"/>
        <v xml:space="preserve"> ()</v>
      </c>
      <c r="N2272">
        <f t="shared" si="106"/>
        <v>0</v>
      </c>
      <c r="O2272" t="str">
        <f t="shared" si="107"/>
        <v xml:space="preserve">  ()</v>
      </c>
      <c r="P2272" t="str">
        <f>IFERROR(INDEX(リスト!$AE:$AE,MATCH($G2272,リスト!$AD:$AD,0)),"")</f>
        <v/>
      </c>
      <c r="Q2272" t="str">
        <f>IFERROR(INDEX(リスト!$AH:$AH,MATCH($J2272,リスト!$AG:$AG,0)),"")</f>
        <v/>
      </c>
      <c r="R2272" s="118" t="str">
        <f>IF($B2272="","",TEXT(RIGHT($E2272,6)*1000+COUNTIF($E$2:$E2272,$E2272),"000000000"))</f>
        <v/>
      </c>
    </row>
    <row r="2273" spans="12:18" x14ac:dyDescent="0.45">
      <c r="L2273" t="str">
        <f>IFERROR(INDEX(所属情報!$E:$E,MATCH(男子登録情報!A2273,所属情報!$A:$A,0)),"")</f>
        <v/>
      </c>
      <c r="M2273" t="str">
        <f t="shared" si="105"/>
        <v xml:space="preserve"> ()</v>
      </c>
      <c r="N2273">
        <f t="shared" si="106"/>
        <v>0</v>
      </c>
      <c r="O2273" t="str">
        <f t="shared" si="107"/>
        <v xml:space="preserve">  ()</v>
      </c>
      <c r="P2273" t="str">
        <f>IFERROR(INDEX(リスト!$AE:$AE,MATCH($G2273,リスト!$AD:$AD,0)),"")</f>
        <v/>
      </c>
      <c r="Q2273" t="str">
        <f>IFERROR(INDEX(リスト!$AH:$AH,MATCH($J2273,リスト!$AG:$AG,0)),"")</f>
        <v/>
      </c>
      <c r="R2273" s="118" t="str">
        <f>IF($B2273="","",TEXT(RIGHT($E2273,6)*1000+COUNTIF($E$2:$E2273,$E2273),"000000000"))</f>
        <v/>
      </c>
    </row>
    <row r="2274" spans="12:18" x14ac:dyDescent="0.45">
      <c r="L2274" t="str">
        <f>IFERROR(INDEX(所属情報!$E:$E,MATCH(男子登録情報!A2274,所属情報!$A:$A,0)),"")</f>
        <v/>
      </c>
      <c r="M2274" t="str">
        <f t="shared" si="105"/>
        <v xml:space="preserve"> ()</v>
      </c>
      <c r="N2274">
        <f t="shared" si="106"/>
        <v>0</v>
      </c>
      <c r="O2274" t="str">
        <f t="shared" si="107"/>
        <v xml:space="preserve">  ()</v>
      </c>
      <c r="P2274" t="str">
        <f>IFERROR(INDEX(リスト!$AE:$AE,MATCH($G2274,リスト!$AD:$AD,0)),"")</f>
        <v/>
      </c>
      <c r="Q2274" t="str">
        <f>IFERROR(INDEX(リスト!$AH:$AH,MATCH($J2274,リスト!$AG:$AG,0)),"")</f>
        <v/>
      </c>
      <c r="R2274" s="118" t="str">
        <f>IF($B2274="","",TEXT(RIGHT($E2274,6)*1000+COUNTIF($E$2:$E2274,$E2274),"000000000"))</f>
        <v/>
      </c>
    </row>
    <row r="2275" spans="12:18" x14ac:dyDescent="0.45">
      <c r="L2275" t="str">
        <f>IFERROR(INDEX(所属情報!$E:$E,MATCH(男子登録情報!A2275,所属情報!$A:$A,0)),"")</f>
        <v/>
      </c>
      <c r="M2275" t="str">
        <f t="shared" si="105"/>
        <v xml:space="preserve"> ()</v>
      </c>
      <c r="N2275">
        <f t="shared" si="106"/>
        <v>0</v>
      </c>
      <c r="O2275" t="str">
        <f t="shared" si="107"/>
        <v xml:space="preserve">  ()</v>
      </c>
      <c r="P2275" t="str">
        <f>IFERROR(INDEX(リスト!$AE:$AE,MATCH($G2275,リスト!$AD:$AD,0)),"")</f>
        <v/>
      </c>
      <c r="Q2275" t="str">
        <f>IFERROR(INDEX(リスト!$AH:$AH,MATCH($J2275,リスト!$AG:$AG,0)),"")</f>
        <v/>
      </c>
      <c r="R2275" s="118" t="str">
        <f>IF($B2275="","",TEXT(RIGHT($E2275,6)*1000+COUNTIF($E$2:$E2275,$E2275),"000000000"))</f>
        <v/>
      </c>
    </row>
    <row r="2276" spans="12:18" x14ac:dyDescent="0.45">
      <c r="L2276" t="str">
        <f>IFERROR(INDEX(所属情報!$E:$E,MATCH(男子登録情報!A2276,所属情報!$A:$A,0)),"")</f>
        <v/>
      </c>
      <c r="M2276" t="str">
        <f t="shared" si="105"/>
        <v xml:space="preserve"> ()</v>
      </c>
      <c r="N2276">
        <f t="shared" si="106"/>
        <v>0</v>
      </c>
      <c r="O2276" t="str">
        <f t="shared" si="107"/>
        <v xml:space="preserve">  ()</v>
      </c>
      <c r="P2276" t="str">
        <f>IFERROR(INDEX(リスト!$AE:$AE,MATCH($G2276,リスト!$AD:$AD,0)),"")</f>
        <v/>
      </c>
      <c r="Q2276" t="str">
        <f>IFERROR(INDEX(リスト!$AH:$AH,MATCH($J2276,リスト!$AG:$AG,0)),"")</f>
        <v/>
      </c>
      <c r="R2276" s="118" t="str">
        <f>IF($B2276="","",TEXT(RIGHT($E2276,6)*1000+COUNTIF($E$2:$E2276,$E2276),"000000000"))</f>
        <v/>
      </c>
    </row>
    <row r="2277" spans="12:18" x14ac:dyDescent="0.45">
      <c r="L2277" t="str">
        <f>IFERROR(INDEX(所属情報!$E:$E,MATCH(男子登録情報!A2277,所属情報!$A:$A,0)),"")</f>
        <v/>
      </c>
      <c r="M2277" t="str">
        <f t="shared" si="105"/>
        <v xml:space="preserve"> ()</v>
      </c>
      <c r="N2277">
        <f t="shared" si="106"/>
        <v>0</v>
      </c>
      <c r="O2277" t="str">
        <f t="shared" si="107"/>
        <v xml:space="preserve">  ()</v>
      </c>
      <c r="P2277" t="str">
        <f>IFERROR(INDEX(リスト!$AE:$AE,MATCH($G2277,リスト!$AD:$AD,0)),"")</f>
        <v/>
      </c>
      <c r="Q2277" t="str">
        <f>IFERROR(INDEX(リスト!$AH:$AH,MATCH($J2277,リスト!$AG:$AG,0)),"")</f>
        <v/>
      </c>
      <c r="R2277" s="118" t="str">
        <f>IF($B2277="","",TEXT(RIGHT($E2277,6)*1000+COUNTIF($E$2:$E2277,$E2277),"000000000"))</f>
        <v/>
      </c>
    </row>
    <row r="2278" spans="12:18" x14ac:dyDescent="0.45">
      <c r="L2278" t="str">
        <f>IFERROR(INDEX(所属情報!$E:$E,MATCH(男子登録情報!A2278,所属情報!$A:$A,0)),"")</f>
        <v/>
      </c>
      <c r="M2278" t="str">
        <f t="shared" si="105"/>
        <v xml:space="preserve"> ()</v>
      </c>
      <c r="N2278">
        <f t="shared" si="106"/>
        <v>0</v>
      </c>
      <c r="O2278" t="str">
        <f t="shared" si="107"/>
        <v xml:space="preserve">  ()</v>
      </c>
      <c r="P2278" t="str">
        <f>IFERROR(INDEX(リスト!$AE:$AE,MATCH($G2278,リスト!$AD:$AD,0)),"")</f>
        <v/>
      </c>
      <c r="Q2278" t="str">
        <f>IFERROR(INDEX(リスト!$AH:$AH,MATCH($J2278,リスト!$AG:$AG,0)),"")</f>
        <v/>
      </c>
      <c r="R2278" s="118" t="str">
        <f>IF($B2278="","",TEXT(RIGHT($E2278,6)*1000+COUNTIF($E$2:$E2278,$E2278),"000000000"))</f>
        <v/>
      </c>
    </row>
    <row r="2279" spans="12:18" x14ac:dyDescent="0.45">
      <c r="L2279" t="str">
        <f>IFERROR(INDEX(所属情報!$E:$E,MATCH(男子登録情報!A2279,所属情報!$A:$A,0)),"")</f>
        <v/>
      </c>
      <c r="M2279" t="str">
        <f t="shared" si="105"/>
        <v xml:space="preserve"> ()</v>
      </c>
      <c r="N2279">
        <f t="shared" si="106"/>
        <v>0</v>
      </c>
      <c r="O2279" t="str">
        <f t="shared" si="107"/>
        <v xml:space="preserve">  ()</v>
      </c>
      <c r="P2279" t="str">
        <f>IFERROR(INDEX(リスト!$AE:$AE,MATCH($G2279,リスト!$AD:$AD,0)),"")</f>
        <v/>
      </c>
      <c r="Q2279" t="str">
        <f>IFERROR(INDEX(リスト!$AH:$AH,MATCH($J2279,リスト!$AG:$AG,0)),"")</f>
        <v/>
      </c>
      <c r="R2279" s="118" t="str">
        <f>IF($B2279="","",TEXT(RIGHT($E2279,6)*1000+COUNTIF($E$2:$E2279,$E2279),"000000000"))</f>
        <v/>
      </c>
    </row>
    <row r="2280" spans="12:18" x14ac:dyDescent="0.45">
      <c r="L2280" t="str">
        <f>IFERROR(INDEX(所属情報!$E:$E,MATCH(男子登録情報!A2280,所属情報!$A:$A,0)),"")</f>
        <v/>
      </c>
      <c r="M2280" t="str">
        <f t="shared" si="105"/>
        <v xml:space="preserve"> ()</v>
      </c>
      <c r="N2280">
        <f t="shared" si="106"/>
        <v>0</v>
      </c>
      <c r="O2280" t="str">
        <f t="shared" si="107"/>
        <v xml:space="preserve">  ()</v>
      </c>
      <c r="P2280" t="str">
        <f>IFERROR(INDEX(リスト!$AE:$AE,MATCH($G2280,リスト!$AD:$AD,0)),"")</f>
        <v/>
      </c>
      <c r="Q2280" t="str">
        <f>IFERROR(INDEX(リスト!$AH:$AH,MATCH($J2280,リスト!$AG:$AG,0)),"")</f>
        <v/>
      </c>
      <c r="R2280" s="118" t="str">
        <f>IF($B2280="","",TEXT(RIGHT($E2280,6)*1000+COUNTIF($E$2:$E2280,$E2280),"000000000"))</f>
        <v/>
      </c>
    </row>
    <row r="2281" spans="12:18" x14ac:dyDescent="0.45">
      <c r="L2281" t="str">
        <f>IFERROR(INDEX(所属情報!$E:$E,MATCH(男子登録情報!A2281,所属情報!$A:$A,0)),"")</f>
        <v/>
      </c>
      <c r="M2281" t="str">
        <f t="shared" si="105"/>
        <v xml:space="preserve"> ()</v>
      </c>
      <c r="N2281">
        <f t="shared" si="106"/>
        <v>0</v>
      </c>
      <c r="O2281" t="str">
        <f t="shared" si="107"/>
        <v xml:space="preserve">  ()</v>
      </c>
      <c r="P2281" t="str">
        <f>IFERROR(INDEX(リスト!$AE:$AE,MATCH($G2281,リスト!$AD:$AD,0)),"")</f>
        <v/>
      </c>
      <c r="Q2281" t="str">
        <f>IFERROR(INDEX(リスト!$AH:$AH,MATCH($J2281,リスト!$AG:$AG,0)),"")</f>
        <v/>
      </c>
      <c r="R2281" s="118" t="str">
        <f>IF($B2281="","",TEXT(RIGHT($E2281,6)*1000+COUNTIF($E$2:$E2281,$E2281),"000000000"))</f>
        <v/>
      </c>
    </row>
    <row r="2282" spans="12:18" x14ac:dyDescent="0.45">
      <c r="L2282" t="str">
        <f>IFERROR(INDEX(所属情報!$E:$E,MATCH(男子登録情報!A2282,所属情報!$A:$A,0)),"")</f>
        <v/>
      </c>
      <c r="M2282" t="str">
        <f t="shared" si="105"/>
        <v xml:space="preserve"> ()</v>
      </c>
      <c r="N2282">
        <f t="shared" si="106"/>
        <v>0</v>
      </c>
      <c r="O2282" t="str">
        <f t="shared" si="107"/>
        <v xml:space="preserve">  ()</v>
      </c>
      <c r="P2282" t="str">
        <f>IFERROR(INDEX(リスト!$AE:$AE,MATCH($G2282,リスト!$AD:$AD,0)),"")</f>
        <v/>
      </c>
      <c r="Q2282" t="str">
        <f>IFERROR(INDEX(リスト!$AH:$AH,MATCH($J2282,リスト!$AG:$AG,0)),"")</f>
        <v/>
      </c>
      <c r="R2282" s="118" t="str">
        <f>IF($B2282="","",TEXT(RIGHT($E2282,6)*1000+COUNTIF($E$2:$E2282,$E2282),"000000000"))</f>
        <v/>
      </c>
    </row>
    <row r="2283" spans="12:18" x14ac:dyDescent="0.45">
      <c r="L2283" t="str">
        <f>IFERROR(INDEX(所属情報!$E:$E,MATCH(男子登録情報!A2283,所属情報!$A:$A,0)),"")</f>
        <v/>
      </c>
      <c r="M2283" t="str">
        <f t="shared" si="105"/>
        <v xml:space="preserve"> ()</v>
      </c>
      <c r="N2283">
        <f t="shared" si="106"/>
        <v>0</v>
      </c>
      <c r="O2283" t="str">
        <f t="shared" si="107"/>
        <v xml:space="preserve">  ()</v>
      </c>
      <c r="P2283" t="str">
        <f>IFERROR(INDEX(リスト!$AE:$AE,MATCH($G2283,リスト!$AD:$AD,0)),"")</f>
        <v/>
      </c>
      <c r="Q2283" t="str">
        <f>IFERROR(INDEX(リスト!$AH:$AH,MATCH($J2283,リスト!$AG:$AG,0)),"")</f>
        <v/>
      </c>
      <c r="R2283" s="118" t="str">
        <f>IF($B2283="","",TEXT(RIGHT($E2283,6)*1000+COUNTIF($E$2:$E2283,$E2283),"000000000"))</f>
        <v/>
      </c>
    </row>
    <row r="2284" spans="12:18" x14ac:dyDescent="0.45">
      <c r="L2284" t="str">
        <f>IFERROR(INDEX(所属情報!$E:$E,MATCH(男子登録情報!A2284,所属情報!$A:$A,0)),"")</f>
        <v/>
      </c>
      <c r="M2284" t="str">
        <f t="shared" si="105"/>
        <v xml:space="preserve"> ()</v>
      </c>
      <c r="N2284">
        <f t="shared" si="106"/>
        <v>0</v>
      </c>
      <c r="O2284" t="str">
        <f t="shared" si="107"/>
        <v xml:space="preserve">  ()</v>
      </c>
      <c r="P2284" t="str">
        <f>IFERROR(INDEX(リスト!$AE:$AE,MATCH($G2284,リスト!$AD:$AD,0)),"")</f>
        <v/>
      </c>
      <c r="Q2284" t="str">
        <f>IFERROR(INDEX(リスト!$AH:$AH,MATCH($J2284,リスト!$AG:$AG,0)),"")</f>
        <v/>
      </c>
      <c r="R2284" s="118" t="str">
        <f>IF($B2284="","",TEXT(RIGHT($E2284,6)*1000+COUNTIF($E$2:$E2284,$E2284),"000000000"))</f>
        <v/>
      </c>
    </row>
    <row r="2285" spans="12:18" x14ac:dyDescent="0.45">
      <c r="L2285" t="str">
        <f>IFERROR(INDEX(所属情報!$E:$E,MATCH(男子登録情報!A2285,所属情報!$A:$A,0)),"")</f>
        <v/>
      </c>
      <c r="M2285" t="str">
        <f t="shared" si="105"/>
        <v xml:space="preserve"> ()</v>
      </c>
      <c r="N2285">
        <f t="shared" si="106"/>
        <v>0</v>
      </c>
      <c r="O2285" t="str">
        <f t="shared" si="107"/>
        <v xml:space="preserve">  ()</v>
      </c>
      <c r="P2285" t="str">
        <f>IFERROR(INDEX(リスト!$AE:$AE,MATCH($G2285,リスト!$AD:$AD,0)),"")</f>
        <v/>
      </c>
      <c r="Q2285" t="str">
        <f>IFERROR(INDEX(リスト!$AH:$AH,MATCH($J2285,リスト!$AG:$AG,0)),"")</f>
        <v/>
      </c>
      <c r="R2285" s="118" t="str">
        <f>IF($B2285="","",TEXT(RIGHT($E2285,6)*1000+COUNTIF($E$2:$E2285,$E2285),"000000000"))</f>
        <v/>
      </c>
    </row>
    <row r="2286" spans="12:18" x14ac:dyDescent="0.45">
      <c r="L2286" t="str">
        <f>IFERROR(INDEX(所属情報!$E:$E,MATCH(男子登録情報!A2286,所属情報!$A:$A,0)),"")</f>
        <v/>
      </c>
      <c r="M2286" t="str">
        <f t="shared" si="105"/>
        <v xml:space="preserve"> ()</v>
      </c>
      <c r="N2286">
        <f t="shared" si="106"/>
        <v>0</v>
      </c>
      <c r="O2286" t="str">
        <f t="shared" si="107"/>
        <v xml:space="preserve">  ()</v>
      </c>
      <c r="P2286" t="str">
        <f>IFERROR(INDEX(リスト!$AE:$AE,MATCH($G2286,リスト!$AD:$AD,0)),"")</f>
        <v/>
      </c>
      <c r="Q2286" t="str">
        <f>IFERROR(INDEX(リスト!$AH:$AH,MATCH($J2286,リスト!$AG:$AG,0)),"")</f>
        <v/>
      </c>
      <c r="R2286" s="118" t="str">
        <f>IF($B2286="","",TEXT(RIGHT($E2286,6)*1000+COUNTIF($E$2:$E2286,$E2286),"000000000"))</f>
        <v/>
      </c>
    </row>
    <row r="2287" spans="12:18" x14ac:dyDescent="0.45">
      <c r="L2287" t="str">
        <f>IFERROR(INDEX(所属情報!$E:$E,MATCH(男子登録情報!A2287,所属情報!$A:$A,0)),"")</f>
        <v/>
      </c>
      <c r="M2287" t="str">
        <f t="shared" si="105"/>
        <v xml:space="preserve"> ()</v>
      </c>
      <c r="N2287">
        <f t="shared" si="106"/>
        <v>0</v>
      </c>
      <c r="O2287" t="str">
        <f t="shared" si="107"/>
        <v xml:space="preserve">  ()</v>
      </c>
      <c r="P2287" t="str">
        <f>IFERROR(INDEX(リスト!$AE:$AE,MATCH($G2287,リスト!$AD:$AD,0)),"")</f>
        <v/>
      </c>
      <c r="Q2287" t="str">
        <f>IFERROR(INDEX(リスト!$AH:$AH,MATCH($J2287,リスト!$AG:$AG,0)),"")</f>
        <v/>
      </c>
      <c r="R2287" s="118" t="str">
        <f>IF($B2287="","",TEXT(RIGHT($E2287,6)*1000+COUNTIF($E$2:$E2287,$E2287),"000000000"))</f>
        <v/>
      </c>
    </row>
    <row r="2288" spans="12:18" x14ac:dyDescent="0.45">
      <c r="L2288" t="str">
        <f>IFERROR(INDEX(所属情報!$E:$E,MATCH(男子登録情報!A2288,所属情報!$A:$A,0)),"")</f>
        <v/>
      </c>
      <c r="M2288" t="str">
        <f t="shared" si="105"/>
        <v xml:space="preserve"> ()</v>
      </c>
      <c r="N2288">
        <f t="shared" si="106"/>
        <v>0</v>
      </c>
      <c r="O2288" t="str">
        <f t="shared" si="107"/>
        <v xml:space="preserve">  ()</v>
      </c>
      <c r="P2288" t="str">
        <f>IFERROR(INDEX(リスト!$AE:$AE,MATCH($G2288,リスト!$AD:$AD,0)),"")</f>
        <v/>
      </c>
      <c r="Q2288" t="str">
        <f>IFERROR(INDEX(リスト!$AH:$AH,MATCH($J2288,リスト!$AG:$AG,0)),"")</f>
        <v/>
      </c>
      <c r="R2288" s="118" t="str">
        <f>IF($B2288="","",TEXT(RIGHT($E2288,6)*1000+COUNTIF($E$2:$E2288,$E2288),"000000000"))</f>
        <v/>
      </c>
    </row>
    <row r="2289" spans="12:18" x14ac:dyDescent="0.45">
      <c r="L2289" t="str">
        <f>IFERROR(INDEX(所属情報!$E:$E,MATCH(男子登録情報!A2289,所属情報!$A:$A,0)),"")</f>
        <v/>
      </c>
      <c r="M2289" t="str">
        <f t="shared" si="105"/>
        <v xml:space="preserve"> ()</v>
      </c>
      <c r="N2289">
        <f t="shared" si="106"/>
        <v>0</v>
      </c>
      <c r="O2289" t="str">
        <f t="shared" si="107"/>
        <v xml:space="preserve">  ()</v>
      </c>
      <c r="P2289" t="str">
        <f>IFERROR(INDEX(リスト!$AE:$AE,MATCH($G2289,リスト!$AD:$AD,0)),"")</f>
        <v/>
      </c>
      <c r="Q2289" t="str">
        <f>IFERROR(INDEX(リスト!$AH:$AH,MATCH($J2289,リスト!$AG:$AG,0)),"")</f>
        <v/>
      </c>
      <c r="R2289" s="118" t="str">
        <f>IF($B2289="","",TEXT(RIGHT($E2289,6)*1000+COUNTIF($E$2:$E2289,$E2289),"000000000"))</f>
        <v/>
      </c>
    </row>
    <row r="2290" spans="12:18" x14ac:dyDescent="0.45">
      <c r="L2290" t="str">
        <f>IFERROR(INDEX(所属情報!$E:$E,MATCH(男子登録情報!A2290,所属情報!$A:$A,0)),"")</f>
        <v/>
      </c>
      <c r="M2290" t="str">
        <f t="shared" si="105"/>
        <v xml:space="preserve"> ()</v>
      </c>
      <c r="N2290">
        <f t="shared" si="106"/>
        <v>0</v>
      </c>
      <c r="O2290" t="str">
        <f t="shared" si="107"/>
        <v xml:space="preserve">  ()</v>
      </c>
      <c r="P2290" t="str">
        <f>IFERROR(INDEX(リスト!$AE:$AE,MATCH($G2290,リスト!$AD:$AD,0)),"")</f>
        <v/>
      </c>
      <c r="Q2290" t="str">
        <f>IFERROR(INDEX(リスト!$AH:$AH,MATCH($J2290,リスト!$AG:$AG,0)),"")</f>
        <v/>
      </c>
      <c r="R2290" s="118" t="str">
        <f>IF($B2290="","",TEXT(RIGHT($E2290,6)*1000+COUNTIF($E$2:$E2290,$E2290),"000000000"))</f>
        <v/>
      </c>
    </row>
    <row r="2291" spans="12:18" x14ac:dyDescent="0.45">
      <c r="L2291" t="str">
        <f>IFERROR(INDEX(所属情報!$E:$E,MATCH(男子登録情報!A2291,所属情報!$A:$A,0)),"")</f>
        <v/>
      </c>
      <c r="M2291" t="str">
        <f t="shared" si="105"/>
        <v xml:space="preserve"> ()</v>
      </c>
      <c r="N2291">
        <f t="shared" si="106"/>
        <v>0</v>
      </c>
      <c r="O2291" t="str">
        <f t="shared" si="107"/>
        <v xml:space="preserve">  ()</v>
      </c>
      <c r="P2291" t="str">
        <f>IFERROR(INDEX(リスト!$AE:$AE,MATCH($G2291,リスト!$AD:$AD,0)),"")</f>
        <v/>
      </c>
      <c r="Q2291" t="str">
        <f>IFERROR(INDEX(リスト!$AH:$AH,MATCH($J2291,リスト!$AG:$AG,0)),"")</f>
        <v/>
      </c>
      <c r="R2291" s="118" t="str">
        <f>IF($B2291="","",TEXT(RIGHT($E2291,6)*1000+COUNTIF($E$2:$E2291,$E2291),"000000000"))</f>
        <v/>
      </c>
    </row>
    <row r="2292" spans="12:18" x14ac:dyDescent="0.45">
      <c r="L2292" t="str">
        <f>IFERROR(INDEX(所属情報!$E:$E,MATCH(男子登録情報!A2292,所属情報!$A:$A,0)),"")</f>
        <v/>
      </c>
      <c r="M2292" t="str">
        <f t="shared" si="105"/>
        <v xml:space="preserve"> ()</v>
      </c>
      <c r="N2292">
        <f t="shared" si="106"/>
        <v>0</v>
      </c>
      <c r="O2292" t="str">
        <f t="shared" si="107"/>
        <v xml:space="preserve">  ()</v>
      </c>
      <c r="P2292" t="str">
        <f>IFERROR(INDEX(リスト!$AE:$AE,MATCH($G2292,リスト!$AD:$AD,0)),"")</f>
        <v/>
      </c>
      <c r="Q2292" t="str">
        <f>IFERROR(INDEX(リスト!$AH:$AH,MATCH($J2292,リスト!$AG:$AG,0)),"")</f>
        <v/>
      </c>
      <c r="R2292" s="118" t="str">
        <f>IF($B2292="","",TEXT(RIGHT($E2292,6)*1000+COUNTIF($E$2:$E2292,$E2292),"000000000"))</f>
        <v/>
      </c>
    </row>
    <row r="2293" spans="12:18" x14ac:dyDescent="0.45">
      <c r="L2293" t="str">
        <f>IFERROR(INDEX(所属情報!$E:$E,MATCH(男子登録情報!A2293,所属情報!$A:$A,0)),"")</f>
        <v/>
      </c>
      <c r="M2293" t="str">
        <f t="shared" si="105"/>
        <v xml:space="preserve"> ()</v>
      </c>
      <c r="N2293">
        <f t="shared" si="106"/>
        <v>0</v>
      </c>
      <c r="O2293" t="str">
        <f t="shared" si="107"/>
        <v xml:space="preserve">  ()</v>
      </c>
      <c r="P2293" t="str">
        <f>IFERROR(INDEX(リスト!$AE:$AE,MATCH($G2293,リスト!$AD:$AD,0)),"")</f>
        <v/>
      </c>
      <c r="Q2293" t="str">
        <f>IFERROR(INDEX(リスト!$AH:$AH,MATCH($J2293,リスト!$AG:$AG,0)),"")</f>
        <v/>
      </c>
      <c r="R2293" s="118" t="str">
        <f>IF($B2293="","",TEXT(RIGHT($E2293,6)*1000+COUNTIF($E$2:$E2293,$E2293),"000000000"))</f>
        <v/>
      </c>
    </row>
    <row r="2294" spans="12:18" x14ac:dyDescent="0.45">
      <c r="L2294" t="str">
        <f>IFERROR(INDEX(所属情報!$E:$E,MATCH(男子登録情報!A2294,所属情報!$A:$A,0)),"")</f>
        <v/>
      </c>
      <c r="M2294" t="str">
        <f t="shared" si="105"/>
        <v xml:space="preserve"> ()</v>
      </c>
      <c r="N2294">
        <f t="shared" si="106"/>
        <v>0</v>
      </c>
      <c r="O2294" t="str">
        <f t="shared" si="107"/>
        <v xml:space="preserve">  ()</v>
      </c>
      <c r="P2294" t="str">
        <f>IFERROR(INDEX(リスト!$AE:$AE,MATCH($G2294,リスト!$AD:$AD,0)),"")</f>
        <v/>
      </c>
      <c r="Q2294" t="str">
        <f>IFERROR(INDEX(リスト!$AH:$AH,MATCH($J2294,リスト!$AG:$AG,0)),"")</f>
        <v/>
      </c>
      <c r="R2294" s="118" t="str">
        <f>IF($B2294="","",TEXT(RIGHT($E2294,6)*1000+COUNTIF($E$2:$E2294,$E2294),"000000000"))</f>
        <v/>
      </c>
    </row>
    <row r="2295" spans="12:18" x14ac:dyDescent="0.45">
      <c r="L2295" t="str">
        <f>IFERROR(INDEX(所属情報!$E:$E,MATCH(男子登録情報!A2295,所属情報!$A:$A,0)),"")</f>
        <v/>
      </c>
      <c r="M2295" t="str">
        <f t="shared" si="105"/>
        <v xml:space="preserve"> ()</v>
      </c>
      <c r="N2295">
        <f t="shared" si="106"/>
        <v>0</v>
      </c>
      <c r="O2295" t="str">
        <f t="shared" si="107"/>
        <v xml:space="preserve">  ()</v>
      </c>
      <c r="P2295" t="str">
        <f>IFERROR(INDEX(リスト!$AE:$AE,MATCH($G2295,リスト!$AD:$AD,0)),"")</f>
        <v/>
      </c>
      <c r="Q2295" t="str">
        <f>IFERROR(INDEX(リスト!$AH:$AH,MATCH($J2295,リスト!$AG:$AG,0)),"")</f>
        <v/>
      </c>
      <c r="R2295" s="118" t="str">
        <f>IF($B2295="","",TEXT(RIGHT($E2295,6)*1000+COUNTIF($E$2:$E2295,$E2295),"000000000"))</f>
        <v/>
      </c>
    </row>
    <row r="2296" spans="12:18" x14ac:dyDescent="0.45">
      <c r="L2296" t="str">
        <f>IFERROR(INDEX(所属情報!$E:$E,MATCH(男子登録情報!A2296,所属情報!$A:$A,0)),"")</f>
        <v/>
      </c>
      <c r="M2296" t="str">
        <f t="shared" si="105"/>
        <v xml:space="preserve"> ()</v>
      </c>
      <c r="N2296">
        <f t="shared" si="106"/>
        <v>0</v>
      </c>
      <c r="O2296" t="str">
        <f t="shared" si="107"/>
        <v xml:space="preserve">  ()</v>
      </c>
      <c r="P2296" t="str">
        <f>IFERROR(INDEX(リスト!$AE:$AE,MATCH($G2296,リスト!$AD:$AD,0)),"")</f>
        <v/>
      </c>
      <c r="Q2296" t="str">
        <f>IFERROR(INDEX(リスト!$AH:$AH,MATCH($J2296,リスト!$AG:$AG,0)),"")</f>
        <v/>
      </c>
      <c r="R2296" s="118" t="str">
        <f>IF($B2296="","",TEXT(RIGHT($E2296,6)*1000+COUNTIF($E$2:$E2296,$E2296),"000000000"))</f>
        <v/>
      </c>
    </row>
    <row r="2297" spans="12:18" x14ac:dyDescent="0.45">
      <c r="L2297" t="str">
        <f>IFERROR(INDEX(所属情報!$E:$E,MATCH(男子登録情報!A2297,所属情報!$A:$A,0)),"")</f>
        <v/>
      </c>
      <c r="M2297" t="str">
        <f t="shared" si="105"/>
        <v xml:space="preserve"> ()</v>
      </c>
      <c r="N2297">
        <f t="shared" si="106"/>
        <v>0</v>
      </c>
      <c r="O2297" t="str">
        <f t="shared" si="107"/>
        <v xml:space="preserve">  ()</v>
      </c>
      <c r="P2297" t="str">
        <f>IFERROR(INDEX(リスト!$AE:$AE,MATCH($G2297,リスト!$AD:$AD,0)),"")</f>
        <v/>
      </c>
      <c r="Q2297" t="str">
        <f>IFERROR(INDEX(リスト!$AH:$AH,MATCH($J2297,リスト!$AG:$AG,0)),"")</f>
        <v/>
      </c>
      <c r="R2297" s="118" t="str">
        <f>IF($B2297="","",TEXT(RIGHT($E2297,6)*1000+COUNTIF($E$2:$E2297,$E2297),"000000000"))</f>
        <v/>
      </c>
    </row>
    <row r="2298" spans="12:18" x14ac:dyDescent="0.45">
      <c r="L2298" t="str">
        <f>IFERROR(INDEX(所属情報!$E:$E,MATCH(男子登録情報!A2298,所属情報!$A:$A,0)),"")</f>
        <v/>
      </c>
      <c r="M2298" t="str">
        <f t="shared" si="105"/>
        <v xml:space="preserve"> ()</v>
      </c>
      <c r="N2298">
        <f t="shared" si="106"/>
        <v>0</v>
      </c>
      <c r="O2298" t="str">
        <f t="shared" si="107"/>
        <v xml:space="preserve">  ()</v>
      </c>
      <c r="P2298" t="str">
        <f>IFERROR(INDEX(リスト!$AE:$AE,MATCH($G2298,リスト!$AD:$AD,0)),"")</f>
        <v/>
      </c>
      <c r="Q2298" t="str">
        <f>IFERROR(INDEX(リスト!$AH:$AH,MATCH($J2298,リスト!$AG:$AG,0)),"")</f>
        <v/>
      </c>
      <c r="R2298" s="118" t="str">
        <f>IF($B2298="","",TEXT(RIGHT($E2298,6)*1000+COUNTIF($E$2:$E2298,$E2298),"000000000"))</f>
        <v/>
      </c>
    </row>
    <row r="2299" spans="12:18" x14ac:dyDescent="0.45">
      <c r="L2299" t="str">
        <f>IFERROR(INDEX(所属情報!$E:$E,MATCH(男子登録情報!A2299,所属情報!$A:$A,0)),"")</f>
        <v/>
      </c>
      <c r="M2299" t="str">
        <f t="shared" si="105"/>
        <v xml:space="preserve"> ()</v>
      </c>
      <c r="N2299">
        <f t="shared" si="106"/>
        <v>0</v>
      </c>
      <c r="O2299" t="str">
        <f t="shared" si="107"/>
        <v xml:space="preserve">  ()</v>
      </c>
      <c r="P2299" t="str">
        <f>IFERROR(INDEX(リスト!$AE:$AE,MATCH($G2299,リスト!$AD:$AD,0)),"")</f>
        <v/>
      </c>
      <c r="Q2299" t="str">
        <f>IFERROR(INDEX(リスト!$AH:$AH,MATCH($J2299,リスト!$AG:$AG,0)),"")</f>
        <v/>
      </c>
      <c r="R2299" s="118" t="str">
        <f>IF($B2299="","",TEXT(RIGHT($E2299,6)*1000+COUNTIF($E$2:$E2299,$E2299),"000000000"))</f>
        <v/>
      </c>
    </row>
    <row r="2300" spans="12:18" x14ac:dyDescent="0.45">
      <c r="L2300" t="str">
        <f>IFERROR(INDEX(所属情報!$E:$E,MATCH(男子登録情報!A2300,所属情報!$A:$A,0)),"")</f>
        <v/>
      </c>
      <c r="M2300" t="str">
        <f t="shared" si="105"/>
        <v xml:space="preserve"> ()</v>
      </c>
      <c r="N2300">
        <f t="shared" si="106"/>
        <v>0</v>
      </c>
      <c r="O2300" t="str">
        <f t="shared" si="107"/>
        <v xml:space="preserve">  ()</v>
      </c>
      <c r="P2300" t="str">
        <f>IFERROR(INDEX(リスト!$AE:$AE,MATCH($G2300,リスト!$AD:$AD,0)),"")</f>
        <v/>
      </c>
      <c r="Q2300" t="str">
        <f>IFERROR(INDEX(リスト!$AH:$AH,MATCH($J2300,リスト!$AG:$AG,0)),"")</f>
        <v/>
      </c>
      <c r="R2300" s="118" t="str">
        <f>IF($B2300="","",TEXT(RIGHT($E2300,6)*1000+COUNTIF($E$2:$E2300,$E2300),"000000000"))</f>
        <v/>
      </c>
    </row>
    <row r="2301" spans="12:18" x14ac:dyDescent="0.45">
      <c r="L2301" t="str">
        <f>IFERROR(INDEX(所属情報!$E:$E,MATCH(男子登録情報!A2301,所属情報!$A:$A,0)),"")</f>
        <v/>
      </c>
      <c r="M2301" t="str">
        <f t="shared" si="105"/>
        <v xml:space="preserve"> ()</v>
      </c>
      <c r="N2301">
        <f t="shared" si="106"/>
        <v>0</v>
      </c>
      <c r="O2301" t="str">
        <f t="shared" si="107"/>
        <v xml:space="preserve">  ()</v>
      </c>
      <c r="P2301" t="str">
        <f>IFERROR(INDEX(リスト!$AE:$AE,MATCH($G2301,リスト!$AD:$AD,0)),"")</f>
        <v/>
      </c>
      <c r="Q2301" t="str">
        <f>IFERROR(INDEX(リスト!$AH:$AH,MATCH($J2301,リスト!$AG:$AG,0)),"")</f>
        <v/>
      </c>
      <c r="R2301" s="118" t="str">
        <f>IF($B2301="","",TEXT(RIGHT($E2301,6)*1000+COUNTIF($E$2:$E2301,$E2301),"000000000"))</f>
        <v/>
      </c>
    </row>
    <row r="2302" spans="12:18" x14ac:dyDescent="0.45">
      <c r="L2302" t="str">
        <f>IFERROR(INDEX(所属情報!$E:$E,MATCH(男子登録情報!A2302,所属情報!$A:$A,0)),"")</f>
        <v/>
      </c>
      <c r="M2302" t="str">
        <f t="shared" si="105"/>
        <v xml:space="preserve"> ()</v>
      </c>
      <c r="N2302">
        <f t="shared" si="106"/>
        <v>0</v>
      </c>
      <c r="O2302" t="str">
        <f t="shared" si="107"/>
        <v xml:space="preserve">  ()</v>
      </c>
      <c r="P2302" t="str">
        <f>IFERROR(INDEX(リスト!$AE:$AE,MATCH($G2302,リスト!$AD:$AD,0)),"")</f>
        <v/>
      </c>
      <c r="Q2302" t="str">
        <f>IFERROR(INDEX(リスト!$AH:$AH,MATCH($J2302,リスト!$AG:$AG,0)),"")</f>
        <v/>
      </c>
      <c r="R2302" s="118" t="str">
        <f>IF($B2302="","",TEXT(RIGHT($E2302,6)*1000+COUNTIF($E$2:$E2302,$E2302),"000000000"))</f>
        <v/>
      </c>
    </row>
    <row r="2303" spans="12:18" x14ac:dyDescent="0.45">
      <c r="L2303" t="str">
        <f>IFERROR(INDEX(所属情報!$E:$E,MATCH(男子登録情報!A2303,所属情報!$A:$A,0)),"")</f>
        <v/>
      </c>
      <c r="M2303" t="str">
        <f t="shared" si="105"/>
        <v xml:space="preserve"> ()</v>
      </c>
      <c r="N2303">
        <f t="shared" si="106"/>
        <v>0</v>
      </c>
      <c r="O2303" t="str">
        <f t="shared" si="107"/>
        <v xml:space="preserve">  ()</v>
      </c>
      <c r="P2303" t="str">
        <f>IFERROR(INDEX(リスト!$AE:$AE,MATCH($G2303,リスト!$AD:$AD,0)),"")</f>
        <v/>
      </c>
      <c r="Q2303" t="str">
        <f>IFERROR(INDEX(リスト!$AH:$AH,MATCH($J2303,リスト!$AG:$AG,0)),"")</f>
        <v/>
      </c>
      <c r="R2303" s="118" t="str">
        <f>IF($B2303="","",TEXT(RIGHT($E2303,6)*1000+COUNTIF($E$2:$E2303,$E2303),"000000000"))</f>
        <v/>
      </c>
    </row>
    <row r="2304" spans="12:18" x14ac:dyDescent="0.45">
      <c r="L2304" t="str">
        <f>IFERROR(INDEX(所属情報!$E:$E,MATCH(男子登録情報!A2304,所属情報!$A:$A,0)),"")</f>
        <v/>
      </c>
      <c r="M2304" t="str">
        <f t="shared" si="105"/>
        <v xml:space="preserve"> ()</v>
      </c>
      <c r="N2304">
        <f t="shared" si="106"/>
        <v>0</v>
      </c>
      <c r="O2304" t="str">
        <f t="shared" si="107"/>
        <v xml:space="preserve">  ()</v>
      </c>
      <c r="P2304" t="str">
        <f>IFERROR(INDEX(リスト!$AE:$AE,MATCH($G2304,リスト!$AD:$AD,0)),"")</f>
        <v/>
      </c>
      <c r="Q2304" t="str">
        <f>IFERROR(INDEX(リスト!$AH:$AH,MATCH($J2304,リスト!$AG:$AG,0)),"")</f>
        <v/>
      </c>
      <c r="R2304" s="118" t="str">
        <f>IF($B2304="","",TEXT(RIGHT($E2304,6)*1000+COUNTIF($E$2:$E2304,$E2304),"000000000"))</f>
        <v/>
      </c>
    </row>
    <row r="2305" spans="12:18" x14ac:dyDescent="0.45">
      <c r="L2305" t="str">
        <f>IFERROR(INDEX(所属情報!$E:$E,MATCH(男子登録情報!A2305,所属情報!$A:$A,0)),"")</f>
        <v/>
      </c>
      <c r="M2305" t="str">
        <f t="shared" si="105"/>
        <v xml:space="preserve"> ()</v>
      </c>
      <c r="N2305">
        <f t="shared" si="106"/>
        <v>0</v>
      </c>
      <c r="O2305" t="str">
        <f t="shared" si="107"/>
        <v xml:space="preserve">  ()</v>
      </c>
      <c r="P2305" t="str">
        <f>IFERROR(INDEX(リスト!$AE:$AE,MATCH($G2305,リスト!$AD:$AD,0)),"")</f>
        <v/>
      </c>
      <c r="Q2305" t="str">
        <f>IFERROR(INDEX(リスト!$AH:$AH,MATCH($J2305,リスト!$AG:$AG,0)),"")</f>
        <v/>
      </c>
      <c r="R2305" s="118" t="str">
        <f>IF($B2305="","",TEXT(RIGHT($E2305,6)*1000+COUNTIF($E$2:$E2305,$E2305),"000000000"))</f>
        <v/>
      </c>
    </row>
    <row r="2306" spans="12:18" x14ac:dyDescent="0.45">
      <c r="L2306" t="str">
        <f>IFERROR(INDEX(所属情報!$E:$E,MATCH(男子登録情報!A2306,所属情報!$A:$A,0)),"")</f>
        <v/>
      </c>
      <c r="M2306" t="str">
        <f t="shared" si="105"/>
        <v xml:space="preserve"> ()</v>
      </c>
      <c r="N2306">
        <f t="shared" si="106"/>
        <v>0</v>
      </c>
      <c r="O2306" t="str">
        <f t="shared" si="107"/>
        <v xml:space="preserve">  ()</v>
      </c>
      <c r="P2306" t="str">
        <f>IFERROR(INDEX(リスト!$AE:$AE,MATCH($G2306,リスト!$AD:$AD,0)),"")</f>
        <v/>
      </c>
      <c r="Q2306" t="str">
        <f>IFERROR(INDEX(リスト!$AH:$AH,MATCH($J2306,リスト!$AG:$AG,0)),"")</f>
        <v/>
      </c>
      <c r="R2306" s="118" t="str">
        <f>IF($B2306="","",TEXT(RIGHT($E2306,6)*1000+COUNTIF($E$2:$E2306,$E2306),"000000000"))</f>
        <v/>
      </c>
    </row>
    <row r="2307" spans="12:18" x14ac:dyDescent="0.45">
      <c r="L2307" t="str">
        <f>IFERROR(INDEX(所属情報!$E:$E,MATCH(男子登録情報!A2307,所属情報!$A:$A,0)),"")</f>
        <v/>
      </c>
      <c r="M2307" t="str">
        <f t="shared" ref="M2307:M2370" si="108">$C2307&amp;" "&amp;"("&amp;$F2307&amp;")"</f>
        <v xml:space="preserve"> ()</v>
      </c>
      <c r="N2307">
        <f t="shared" ref="N2307:N2370" si="109">$D2307</f>
        <v>0</v>
      </c>
      <c r="O2307" t="str">
        <f t="shared" ref="O2307:O2370" si="110">$H2307&amp;" "&amp;$I2307&amp;" "&amp;"("&amp;MID($E2307,3,2)&amp;")"</f>
        <v xml:space="preserve">  ()</v>
      </c>
      <c r="P2307" t="str">
        <f>IFERROR(INDEX(リスト!$AE:$AE,MATCH($G2307,リスト!$AD:$AD,0)),"")</f>
        <v/>
      </c>
      <c r="Q2307" t="str">
        <f>IFERROR(INDEX(リスト!$AH:$AH,MATCH($J2307,リスト!$AG:$AG,0)),"")</f>
        <v/>
      </c>
      <c r="R2307" s="118" t="str">
        <f>IF($B2307="","",TEXT(RIGHT($E2307,6)*1000+COUNTIF($E$2:$E2307,$E2307),"000000000"))</f>
        <v/>
      </c>
    </row>
    <row r="2308" spans="12:18" x14ac:dyDescent="0.45">
      <c r="L2308" t="str">
        <f>IFERROR(INDEX(所属情報!$E:$E,MATCH(男子登録情報!A2308,所属情報!$A:$A,0)),"")</f>
        <v/>
      </c>
      <c r="M2308" t="str">
        <f t="shared" si="108"/>
        <v xml:space="preserve"> ()</v>
      </c>
      <c r="N2308">
        <f t="shared" si="109"/>
        <v>0</v>
      </c>
      <c r="O2308" t="str">
        <f t="shared" si="110"/>
        <v xml:space="preserve">  ()</v>
      </c>
      <c r="P2308" t="str">
        <f>IFERROR(INDEX(リスト!$AE:$AE,MATCH($G2308,リスト!$AD:$AD,0)),"")</f>
        <v/>
      </c>
      <c r="Q2308" t="str">
        <f>IFERROR(INDEX(リスト!$AH:$AH,MATCH($J2308,リスト!$AG:$AG,0)),"")</f>
        <v/>
      </c>
      <c r="R2308" s="118" t="str">
        <f>IF($B2308="","",TEXT(RIGHT($E2308,6)*1000+COUNTIF($E$2:$E2308,$E2308),"000000000"))</f>
        <v/>
      </c>
    </row>
    <row r="2309" spans="12:18" x14ac:dyDescent="0.45">
      <c r="L2309" t="str">
        <f>IFERROR(INDEX(所属情報!$E:$E,MATCH(男子登録情報!A2309,所属情報!$A:$A,0)),"")</f>
        <v/>
      </c>
      <c r="M2309" t="str">
        <f t="shared" si="108"/>
        <v xml:space="preserve"> ()</v>
      </c>
      <c r="N2309">
        <f t="shared" si="109"/>
        <v>0</v>
      </c>
      <c r="O2309" t="str">
        <f t="shared" si="110"/>
        <v xml:space="preserve">  ()</v>
      </c>
      <c r="P2309" t="str">
        <f>IFERROR(INDEX(リスト!$AE:$AE,MATCH($G2309,リスト!$AD:$AD,0)),"")</f>
        <v/>
      </c>
      <c r="Q2309" t="str">
        <f>IFERROR(INDEX(リスト!$AH:$AH,MATCH($J2309,リスト!$AG:$AG,0)),"")</f>
        <v/>
      </c>
      <c r="R2309" s="118" t="str">
        <f>IF($B2309="","",TEXT(RIGHT($E2309,6)*1000+COUNTIF($E$2:$E2309,$E2309),"000000000"))</f>
        <v/>
      </c>
    </row>
    <row r="2310" spans="12:18" x14ac:dyDescent="0.45">
      <c r="L2310" t="str">
        <f>IFERROR(INDEX(所属情報!$E:$E,MATCH(男子登録情報!A2310,所属情報!$A:$A,0)),"")</f>
        <v/>
      </c>
      <c r="M2310" t="str">
        <f t="shared" si="108"/>
        <v xml:space="preserve"> ()</v>
      </c>
      <c r="N2310">
        <f t="shared" si="109"/>
        <v>0</v>
      </c>
      <c r="O2310" t="str">
        <f t="shared" si="110"/>
        <v xml:space="preserve">  ()</v>
      </c>
      <c r="P2310" t="str">
        <f>IFERROR(INDEX(リスト!$AE:$AE,MATCH($G2310,リスト!$AD:$AD,0)),"")</f>
        <v/>
      </c>
      <c r="Q2310" t="str">
        <f>IFERROR(INDEX(リスト!$AH:$AH,MATCH($J2310,リスト!$AG:$AG,0)),"")</f>
        <v/>
      </c>
      <c r="R2310" s="118" t="str">
        <f>IF($B2310="","",TEXT(RIGHT($E2310,6)*1000+COUNTIF($E$2:$E2310,$E2310),"000000000"))</f>
        <v/>
      </c>
    </row>
    <row r="2311" spans="12:18" x14ac:dyDescent="0.45">
      <c r="L2311" t="str">
        <f>IFERROR(INDEX(所属情報!$E:$E,MATCH(男子登録情報!A2311,所属情報!$A:$A,0)),"")</f>
        <v/>
      </c>
      <c r="M2311" t="str">
        <f t="shared" si="108"/>
        <v xml:space="preserve"> ()</v>
      </c>
      <c r="N2311">
        <f t="shared" si="109"/>
        <v>0</v>
      </c>
      <c r="O2311" t="str">
        <f t="shared" si="110"/>
        <v xml:space="preserve">  ()</v>
      </c>
      <c r="P2311" t="str">
        <f>IFERROR(INDEX(リスト!$AE:$AE,MATCH($G2311,リスト!$AD:$AD,0)),"")</f>
        <v/>
      </c>
      <c r="Q2311" t="str">
        <f>IFERROR(INDEX(リスト!$AH:$AH,MATCH($J2311,リスト!$AG:$AG,0)),"")</f>
        <v/>
      </c>
      <c r="R2311" s="118" t="str">
        <f>IF($B2311="","",TEXT(RIGHT($E2311,6)*1000+COUNTIF($E$2:$E2311,$E2311),"000000000"))</f>
        <v/>
      </c>
    </row>
    <row r="2312" spans="12:18" x14ac:dyDescent="0.45">
      <c r="L2312" t="str">
        <f>IFERROR(INDEX(所属情報!$E:$E,MATCH(男子登録情報!A2312,所属情報!$A:$A,0)),"")</f>
        <v/>
      </c>
      <c r="M2312" t="str">
        <f t="shared" si="108"/>
        <v xml:space="preserve"> ()</v>
      </c>
      <c r="N2312">
        <f t="shared" si="109"/>
        <v>0</v>
      </c>
      <c r="O2312" t="str">
        <f t="shared" si="110"/>
        <v xml:space="preserve">  ()</v>
      </c>
      <c r="P2312" t="str">
        <f>IFERROR(INDEX(リスト!$AE:$AE,MATCH($G2312,リスト!$AD:$AD,0)),"")</f>
        <v/>
      </c>
      <c r="Q2312" t="str">
        <f>IFERROR(INDEX(リスト!$AH:$AH,MATCH($J2312,リスト!$AG:$AG,0)),"")</f>
        <v/>
      </c>
      <c r="R2312" s="118" t="str">
        <f>IF($B2312="","",TEXT(RIGHT($E2312,6)*1000+COUNTIF($E$2:$E2312,$E2312),"000000000"))</f>
        <v/>
      </c>
    </row>
    <row r="2313" spans="12:18" x14ac:dyDescent="0.45">
      <c r="L2313" t="str">
        <f>IFERROR(INDEX(所属情報!$E:$E,MATCH(男子登録情報!A2313,所属情報!$A:$A,0)),"")</f>
        <v/>
      </c>
      <c r="M2313" t="str">
        <f t="shared" si="108"/>
        <v xml:space="preserve"> ()</v>
      </c>
      <c r="N2313">
        <f t="shared" si="109"/>
        <v>0</v>
      </c>
      <c r="O2313" t="str">
        <f t="shared" si="110"/>
        <v xml:space="preserve">  ()</v>
      </c>
      <c r="P2313" t="str">
        <f>IFERROR(INDEX(リスト!$AE:$AE,MATCH($G2313,リスト!$AD:$AD,0)),"")</f>
        <v/>
      </c>
      <c r="Q2313" t="str">
        <f>IFERROR(INDEX(リスト!$AH:$AH,MATCH($J2313,リスト!$AG:$AG,0)),"")</f>
        <v/>
      </c>
      <c r="R2313" s="118" t="str">
        <f>IF($B2313="","",TEXT(RIGHT($E2313,6)*1000+COUNTIF($E$2:$E2313,$E2313),"000000000"))</f>
        <v/>
      </c>
    </row>
    <row r="2314" spans="12:18" x14ac:dyDescent="0.45">
      <c r="L2314" t="str">
        <f>IFERROR(INDEX(所属情報!$E:$E,MATCH(男子登録情報!A2314,所属情報!$A:$A,0)),"")</f>
        <v/>
      </c>
      <c r="M2314" t="str">
        <f t="shared" si="108"/>
        <v xml:space="preserve"> ()</v>
      </c>
      <c r="N2314">
        <f t="shared" si="109"/>
        <v>0</v>
      </c>
      <c r="O2314" t="str">
        <f t="shared" si="110"/>
        <v xml:space="preserve">  ()</v>
      </c>
      <c r="P2314" t="str">
        <f>IFERROR(INDEX(リスト!$AE:$AE,MATCH($G2314,リスト!$AD:$AD,0)),"")</f>
        <v/>
      </c>
      <c r="Q2314" t="str">
        <f>IFERROR(INDEX(リスト!$AH:$AH,MATCH($J2314,リスト!$AG:$AG,0)),"")</f>
        <v/>
      </c>
      <c r="R2314" s="118" t="str">
        <f>IF($B2314="","",TEXT(RIGHT($E2314,6)*1000+COUNTIF($E$2:$E2314,$E2314),"000000000"))</f>
        <v/>
      </c>
    </row>
    <row r="2315" spans="12:18" x14ac:dyDescent="0.45">
      <c r="L2315" t="str">
        <f>IFERROR(INDEX(所属情報!$E:$E,MATCH(男子登録情報!A2315,所属情報!$A:$A,0)),"")</f>
        <v/>
      </c>
      <c r="M2315" t="str">
        <f t="shared" si="108"/>
        <v xml:space="preserve"> ()</v>
      </c>
      <c r="N2315">
        <f t="shared" si="109"/>
        <v>0</v>
      </c>
      <c r="O2315" t="str">
        <f t="shared" si="110"/>
        <v xml:space="preserve">  ()</v>
      </c>
      <c r="P2315" t="str">
        <f>IFERROR(INDEX(リスト!$AE:$AE,MATCH($G2315,リスト!$AD:$AD,0)),"")</f>
        <v/>
      </c>
      <c r="Q2315" t="str">
        <f>IFERROR(INDEX(リスト!$AH:$AH,MATCH($J2315,リスト!$AG:$AG,0)),"")</f>
        <v/>
      </c>
      <c r="R2315" s="118" t="str">
        <f>IF($B2315="","",TEXT(RIGHT($E2315,6)*1000+COUNTIF($E$2:$E2315,$E2315),"000000000"))</f>
        <v/>
      </c>
    </row>
    <row r="2316" spans="12:18" x14ac:dyDescent="0.45">
      <c r="L2316" t="str">
        <f>IFERROR(INDEX(所属情報!$E:$E,MATCH(男子登録情報!A2316,所属情報!$A:$A,0)),"")</f>
        <v/>
      </c>
      <c r="M2316" t="str">
        <f t="shared" si="108"/>
        <v xml:space="preserve"> ()</v>
      </c>
      <c r="N2316">
        <f t="shared" si="109"/>
        <v>0</v>
      </c>
      <c r="O2316" t="str">
        <f t="shared" si="110"/>
        <v xml:space="preserve">  ()</v>
      </c>
      <c r="P2316" t="str">
        <f>IFERROR(INDEX(リスト!$AE:$AE,MATCH($G2316,リスト!$AD:$AD,0)),"")</f>
        <v/>
      </c>
      <c r="Q2316" t="str">
        <f>IFERROR(INDEX(リスト!$AH:$AH,MATCH($J2316,リスト!$AG:$AG,0)),"")</f>
        <v/>
      </c>
      <c r="R2316" s="118" t="str">
        <f>IF($B2316="","",TEXT(RIGHT($E2316,6)*1000+COUNTIF($E$2:$E2316,$E2316),"000000000"))</f>
        <v/>
      </c>
    </row>
    <row r="2317" spans="12:18" x14ac:dyDescent="0.45">
      <c r="L2317" t="str">
        <f>IFERROR(INDEX(所属情報!$E:$E,MATCH(男子登録情報!A2317,所属情報!$A:$A,0)),"")</f>
        <v/>
      </c>
      <c r="M2317" t="str">
        <f t="shared" si="108"/>
        <v xml:space="preserve"> ()</v>
      </c>
      <c r="N2317">
        <f t="shared" si="109"/>
        <v>0</v>
      </c>
      <c r="O2317" t="str">
        <f t="shared" si="110"/>
        <v xml:space="preserve">  ()</v>
      </c>
      <c r="P2317" t="str">
        <f>IFERROR(INDEX(リスト!$AE:$AE,MATCH($G2317,リスト!$AD:$AD,0)),"")</f>
        <v/>
      </c>
      <c r="Q2317" t="str">
        <f>IFERROR(INDEX(リスト!$AH:$AH,MATCH($J2317,リスト!$AG:$AG,0)),"")</f>
        <v/>
      </c>
      <c r="R2317" s="118" t="str">
        <f>IF($B2317="","",TEXT(RIGHT($E2317,6)*1000+COUNTIF($E$2:$E2317,$E2317),"000000000"))</f>
        <v/>
      </c>
    </row>
    <row r="2318" spans="12:18" x14ac:dyDescent="0.45">
      <c r="L2318" t="str">
        <f>IFERROR(INDEX(所属情報!$E:$E,MATCH(男子登録情報!A2318,所属情報!$A:$A,0)),"")</f>
        <v/>
      </c>
      <c r="M2318" t="str">
        <f t="shared" si="108"/>
        <v xml:space="preserve"> ()</v>
      </c>
      <c r="N2318">
        <f t="shared" si="109"/>
        <v>0</v>
      </c>
      <c r="O2318" t="str">
        <f t="shared" si="110"/>
        <v xml:space="preserve">  ()</v>
      </c>
      <c r="P2318" t="str">
        <f>IFERROR(INDEX(リスト!$AE:$AE,MATCH($G2318,リスト!$AD:$AD,0)),"")</f>
        <v/>
      </c>
      <c r="Q2318" t="str">
        <f>IFERROR(INDEX(リスト!$AH:$AH,MATCH($J2318,リスト!$AG:$AG,0)),"")</f>
        <v/>
      </c>
      <c r="R2318" s="118" t="str">
        <f>IF($B2318="","",TEXT(RIGHT($E2318,6)*1000+COUNTIF($E$2:$E2318,$E2318),"000000000"))</f>
        <v/>
      </c>
    </row>
    <row r="2319" spans="12:18" x14ac:dyDescent="0.45">
      <c r="L2319" t="str">
        <f>IFERROR(INDEX(所属情報!$E:$E,MATCH(男子登録情報!A2319,所属情報!$A:$A,0)),"")</f>
        <v/>
      </c>
      <c r="M2319" t="str">
        <f t="shared" si="108"/>
        <v xml:space="preserve"> ()</v>
      </c>
      <c r="N2319">
        <f t="shared" si="109"/>
        <v>0</v>
      </c>
      <c r="O2319" t="str">
        <f t="shared" si="110"/>
        <v xml:space="preserve">  ()</v>
      </c>
      <c r="P2319" t="str">
        <f>IFERROR(INDEX(リスト!$AE:$AE,MATCH($G2319,リスト!$AD:$AD,0)),"")</f>
        <v/>
      </c>
      <c r="Q2319" t="str">
        <f>IFERROR(INDEX(リスト!$AH:$AH,MATCH($J2319,リスト!$AG:$AG,0)),"")</f>
        <v/>
      </c>
      <c r="R2319" s="118" t="str">
        <f>IF($B2319="","",TEXT(RIGHT($E2319,6)*1000+COUNTIF($E$2:$E2319,$E2319),"000000000"))</f>
        <v/>
      </c>
    </row>
    <row r="2320" spans="12:18" x14ac:dyDescent="0.45">
      <c r="L2320" t="str">
        <f>IFERROR(INDEX(所属情報!$E:$E,MATCH(男子登録情報!A2320,所属情報!$A:$A,0)),"")</f>
        <v/>
      </c>
      <c r="M2320" t="str">
        <f t="shared" si="108"/>
        <v xml:space="preserve"> ()</v>
      </c>
      <c r="N2320">
        <f t="shared" si="109"/>
        <v>0</v>
      </c>
      <c r="O2320" t="str">
        <f t="shared" si="110"/>
        <v xml:space="preserve">  ()</v>
      </c>
      <c r="P2320" t="str">
        <f>IFERROR(INDEX(リスト!$AE:$AE,MATCH($G2320,リスト!$AD:$AD,0)),"")</f>
        <v/>
      </c>
      <c r="Q2320" t="str">
        <f>IFERROR(INDEX(リスト!$AH:$AH,MATCH($J2320,リスト!$AG:$AG,0)),"")</f>
        <v/>
      </c>
      <c r="R2320" s="118" t="str">
        <f>IF($B2320="","",TEXT(RIGHT($E2320,6)*1000+COUNTIF($E$2:$E2320,$E2320),"000000000"))</f>
        <v/>
      </c>
    </row>
    <row r="2321" spans="12:18" x14ac:dyDescent="0.45">
      <c r="L2321" t="str">
        <f>IFERROR(INDEX(所属情報!$E:$E,MATCH(男子登録情報!A2321,所属情報!$A:$A,0)),"")</f>
        <v/>
      </c>
      <c r="M2321" t="str">
        <f t="shared" si="108"/>
        <v xml:space="preserve"> ()</v>
      </c>
      <c r="N2321">
        <f t="shared" si="109"/>
        <v>0</v>
      </c>
      <c r="O2321" t="str">
        <f t="shared" si="110"/>
        <v xml:space="preserve">  ()</v>
      </c>
      <c r="P2321" t="str">
        <f>IFERROR(INDEX(リスト!$AE:$AE,MATCH($G2321,リスト!$AD:$AD,0)),"")</f>
        <v/>
      </c>
      <c r="Q2321" t="str">
        <f>IFERROR(INDEX(リスト!$AH:$AH,MATCH($J2321,リスト!$AG:$AG,0)),"")</f>
        <v/>
      </c>
      <c r="R2321" s="118" t="str">
        <f>IF($B2321="","",TEXT(RIGHT($E2321,6)*1000+COUNTIF($E$2:$E2321,$E2321),"000000000"))</f>
        <v/>
      </c>
    </row>
    <row r="2322" spans="12:18" x14ac:dyDescent="0.45">
      <c r="L2322" t="str">
        <f>IFERROR(INDEX(所属情報!$E:$E,MATCH(男子登録情報!A2322,所属情報!$A:$A,0)),"")</f>
        <v/>
      </c>
      <c r="M2322" t="str">
        <f t="shared" si="108"/>
        <v xml:space="preserve"> ()</v>
      </c>
      <c r="N2322">
        <f t="shared" si="109"/>
        <v>0</v>
      </c>
      <c r="O2322" t="str">
        <f t="shared" si="110"/>
        <v xml:space="preserve">  ()</v>
      </c>
      <c r="P2322" t="str">
        <f>IFERROR(INDEX(リスト!$AE:$AE,MATCH($G2322,リスト!$AD:$AD,0)),"")</f>
        <v/>
      </c>
      <c r="Q2322" t="str">
        <f>IFERROR(INDEX(リスト!$AH:$AH,MATCH($J2322,リスト!$AG:$AG,0)),"")</f>
        <v/>
      </c>
      <c r="R2322" s="118" t="str">
        <f>IF($B2322="","",TEXT(RIGHT($E2322,6)*1000+COUNTIF($E$2:$E2322,$E2322),"000000000"))</f>
        <v/>
      </c>
    </row>
    <row r="2323" spans="12:18" x14ac:dyDescent="0.45">
      <c r="L2323" t="str">
        <f>IFERROR(INDEX(所属情報!$E:$E,MATCH(男子登録情報!A2323,所属情報!$A:$A,0)),"")</f>
        <v/>
      </c>
      <c r="M2323" t="str">
        <f t="shared" si="108"/>
        <v xml:space="preserve"> ()</v>
      </c>
      <c r="N2323">
        <f t="shared" si="109"/>
        <v>0</v>
      </c>
      <c r="O2323" t="str">
        <f t="shared" si="110"/>
        <v xml:space="preserve">  ()</v>
      </c>
      <c r="P2323" t="str">
        <f>IFERROR(INDEX(リスト!$AE:$AE,MATCH($G2323,リスト!$AD:$AD,0)),"")</f>
        <v/>
      </c>
      <c r="Q2323" t="str">
        <f>IFERROR(INDEX(リスト!$AH:$AH,MATCH($J2323,リスト!$AG:$AG,0)),"")</f>
        <v/>
      </c>
      <c r="R2323" s="118" t="str">
        <f>IF($B2323="","",TEXT(RIGHT($E2323,6)*1000+COUNTIF($E$2:$E2323,$E2323),"000000000"))</f>
        <v/>
      </c>
    </row>
    <row r="2324" spans="12:18" x14ac:dyDescent="0.45">
      <c r="L2324" t="str">
        <f>IFERROR(INDEX(所属情報!$E:$E,MATCH(男子登録情報!A2324,所属情報!$A:$A,0)),"")</f>
        <v/>
      </c>
      <c r="M2324" t="str">
        <f t="shared" si="108"/>
        <v xml:space="preserve"> ()</v>
      </c>
      <c r="N2324">
        <f t="shared" si="109"/>
        <v>0</v>
      </c>
      <c r="O2324" t="str">
        <f t="shared" si="110"/>
        <v xml:space="preserve">  ()</v>
      </c>
      <c r="P2324" t="str">
        <f>IFERROR(INDEX(リスト!$AE:$AE,MATCH($G2324,リスト!$AD:$AD,0)),"")</f>
        <v/>
      </c>
      <c r="Q2324" t="str">
        <f>IFERROR(INDEX(リスト!$AH:$AH,MATCH($J2324,リスト!$AG:$AG,0)),"")</f>
        <v/>
      </c>
      <c r="R2324" s="118" t="str">
        <f>IF($B2324="","",TEXT(RIGHT($E2324,6)*1000+COUNTIF($E$2:$E2324,$E2324),"000000000"))</f>
        <v/>
      </c>
    </row>
    <row r="2325" spans="12:18" x14ac:dyDescent="0.45">
      <c r="L2325" t="str">
        <f>IFERROR(INDEX(所属情報!$E:$E,MATCH(男子登録情報!A2325,所属情報!$A:$A,0)),"")</f>
        <v/>
      </c>
      <c r="M2325" t="str">
        <f t="shared" si="108"/>
        <v xml:space="preserve"> ()</v>
      </c>
      <c r="N2325">
        <f t="shared" si="109"/>
        <v>0</v>
      </c>
      <c r="O2325" t="str">
        <f t="shared" si="110"/>
        <v xml:space="preserve">  ()</v>
      </c>
      <c r="P2325" t="str">
        <f>IFERROR(INDEX(リスト!$AE:$AE,MATCH($G2325,リスト!$AD:$AD,0)),"")</f>
        <v/>
      </c>
      <c r="Q2325" t="str">
        <f>IFERROR(INDEX(リスト!$AH:$AH,MATCH($J2325,リスト!$AG:$AG,0)),"")</f>
        <v/>
      </c>
      <c r="R2325" s="118" t="str">
        <f>IF($B2325="","",TEXT(RIGHT($E2325,6)*1000+COUNTIF($E$2:$E2325,$E2325),"000000000"))</f>
        <v/>
      </c>
    </row>
    <row r="2326" spans="12:18" x14ac:dyDescent="0.45">
      <c r="L2326" t="str">
        <f>IFERROR(INDEX(所属情報!$E:$E,MATCH(男子登録情報!A2326,所属情報!$A:$A,0)),"")</f>
        <v/>
      </c>
      <c r="M2326" t="str">
        <f t="shared" si="108"/>
        <v xml:space="preserve"> ()</v>
      </c>
      <c r="N2326">
        <f t="shared" si="109"/>
        <v>0</v>
      </c>
      <c r="O2326" t="str">
        <f t="shared" si="110"/>
        <v xml:space="preserve">  ()</v>
      </c>
      <c r="P2326" t="str">
        <f>IFERROR(INDEX(リスト!$AE:$AE,MATCH($G2326,リスト!$AD:$AD,0)),"")</f>
        <v/>
      </c>
      <c r="Q2326" t="str">
        <f>IFERROR(INDEX(リスト!$AH:$AH,MATCH($J2326,リスト!$AG:$AG,0)),"")</f>
        <v/>
      </c>
      <c r="R2326" s="118" t="str">
        <f>IF($B2326="","",TEXT(RIGHT($E2326,6)*1000+COUNTIF($E$2:$E2326,$E2326),"000000000"))</f>
        <v/>
      </c>
    </row>
    <row r="2327" spans="12:18" x14ac:dyDescent="0.45">
      <c r="L2327" t="str">
        <f>IFERROR(INDEX(所属情報!$E:$E,MATCH(男子登録情報!A2327,所属情報!$A:$A,0)),"")</f>
        <v/>
      </c>
      <c r="M2327" t="str">
        <f t="shared" si="108"/>
        <v xml:space="preserve"> ()</v>
      </c>
      <c r="N2327">
        <f t="shared" si="109"/>
        <v>0</v>
      </c>
      <c r="O2327" t="str">
        <f t="shared" si="110"/>
        <v xml:space="preserve">  ()</v>
      </c>
      <c r="P2327" t="str">
        <f>IFERROR(INDEX(リスト!$AE:$AE,MATCH($G2327,リスト!$AD:$AD,0)),"")</f>
        <v/>
      </c>
      <c r="Q2327" t="str">
        <f>IFERROR(INDEX(リスト!$AH:$AH,MATCH($J2327,リスト!$AG:$AG,0)),"")</f>
        <v/>
      </c>
      <c r="R2327" s="118" t="str">
        <f>IF($B2327="","",TEXT(RIGHT($E2327,6)*1000+COUNTIF($E$2:$E2327,$E2327),"000000000"))</f>
        <v/>
      </c>
    </row>
    <row r="2328" spans="12:18" x14ac:dyDescent="0.45">
      <c r="L2328" t="str">
        <f>IFERROR(INDEX(所属情報!$E:$E,MATCH(男子登録情報!A2328,所属情報!$A:$A,0)),"")</f>
        <v/>
      </c>
      <c r="M2328" t="str">
        <f t="shared" si="108"/>
        <v xml:space="preserve"> ()</v>
      </c>
      <c r="N2328">
        <f t="shared" si="109"/>
        <v>0</v>
      </c>
      <c r="O2328" t="str">
        <f t="shared" si="110"/>
        <v xml:space="preserve">  ()</v>
      </c>
      <c r="P2328" t="str">
        <f>IFERROR(INDEX(リスト!$AE:$AE,MATCH($G2328,リスト!$AD:$AD,0)),"")</f>
        <v/>
      </c>
      <c r="Q2328" t="str">
        <f>IFERROR(INDEX(リスト!$AH:$AH,MATCH($J2328,リスト!$AG:$AG,0)),"")</f>
        <v/>
      </c>
      <c r="R2328" s="118" t="str">
        <f>IF($B2328="","",TEXT(RIGHT($E2328,6)*1000+COUNTIF($E$2:$E2328,$E2328),"000000000"))</f>
        <v/>
      </c>
    </row>
    <row r="2329" spans="12:18" x14ac:dyDescent="0.45">
      <c r="L2329" t="str">
        <f>IFERROR(INDEX(所属情報!$E:$E,MATCH(男子登録情報!A2329,所属情報!$A:$A,0)),"")</f>
        <v/>
      </c>
      <c r="M2329" t="str">
        <f t="shared" si="108"/>
        <v xml:space="preserve"> ()</v>
      </c>
      <c r="N2329">
        <f t="shared" si="109"/>
        <v>0</v>
      </c>
      <c r="O2329" t="str">
        <f t="shared" si="110"/>
        <v xml:space="preserve">  ()</v>
      </c>
      <c r="P2329" t="str">
        <f>IFERROR(INDEX(リスト!$AE:$AE,MATCH($G2329,リスト!$AD:$AD,0)),"")</f>
        <v/>
      </c>
      <c r="Q2329" t="str">
        <f>IFERROR(INDEX(リスト!$AH:$AH,MATCH($J2329,リスト!$AG:$AG,0)),"")</f>
        <v/>
      </c>
      <c r="R2329" s="118" t="str">
        <f>IF($B2329="","",TEXT(RIGHT($E2329,6)*1000+COUNTIF($E$2:$E2329,$E2329),"000000000"))</f>
        <v/>
      </c>
    </row>
    <row r="2330" spans="12:18" x14ac:dyDescent="0.45">
      <c r="L2330" t="str">
        <f>IFERROR(INDEX(所属情報!$E:$E,MATCH(男子登録情報!A2330,所属情報!$A:$A,0)),"")</f>
        <v/>
      </c>
      <c r="M2330" t="str">
        <f t="shared" si="108"/>
        <v xml:space="preserve"> ()</v>
      </c>
      <c r="N2330">
        <f t="shared" si="109"/>
        <v>0</v>
      </c>
      <c r="O2330" t="str">
        <f t="shared" si="110"/>
        <v xml:space="preserve">  ()</v>
      </c>
      <c r="P2330" t="str">
        <f>IFERROR(INDEX(リスト!$AE:$AE,MATCH($G2330,リスト!$AD:$AD,0)),"")</f>
        <v/>
      </c>
      <c r="Q2330" t="str">
        <f>IFERROR(INDEX(リスト!$AH:$AH,MATCH($J2330,リスト!$AG:$AG,0)),"")</f>
        <v/>
      </c>
      <c r="R2330" s="118" t="str">
        <f>IF($B2330="","",TEXT(RIGHT($E2330,6)*1000+COUNTIF($E$2:$E2330,$E2330),"000000000"))</f>
        <v/>
      </c>
    </row>
    <row r="2331" spans="12:18" x14ac:dyDescent="0.45">
      <c r="L2331" t="str">
        <f>IFERROR(INDEX(所属情報!$E:$E,MATCH(男子登録情報!A2331,所属情報!$A:$A,0)),"")</f>
        <v/>
      </c>
      <c r="M2331" t="str">
        <f t="shared" si="108"/>
        <v xml:space="preserve"> ()</v>
      </c>
      <c r="N2331">
        <f t="shared" si="109"/>
        <v>0</v>
      </c>
      <c r="O2331" t="str">
        <f t="shared" si="110"/>
        <v xml:space="preserve">  ()</v>
      </c>
      <c r="P2331" t="str">
        <f>IFERROR(INDEX(リスト!$AE:$AE,MATCH($G2331,リスト!$AD:$AD,0)),"")</f>
        <v/>
      </c>
      <c r="Q2331" t="str">
        <f>IFERROR(INDEX(リスト!$AH:$AH,MATCH($J2331,リスト!$AG:$AG,0)),"")</f>
        <v/>
      </c>
      <c r="R2331" s="118" t="str">
        <f>IF($B2331="","",TEXT(RIGHT($E2331,6)*1000+COUNTIF($E$2:$E2331,$E2331),"000000000"))</f>
        <v/>
      </c>
    </row>
    <row r="2332" spans="12:18" x14ac:dyDescent="0.45">
      <c r="L2332" t="str">
        <f>IFERROR(INDEX(所属情報!$E:$E,MATCH(男子登録情報!A2332,所属情報!$A:$A,0)),"")</f>
        <v/>
      </c>
      <c r="M2332" t="str">
        <f t="shared" si="108"/>
        <v xml:space="preserve"> ()</v>
      </c>
      <c r="N2332">
        <f t="shared" si="109"/>
        <v>0</v>
      </c>
      <c r="O2332" t="str">
        <f t="shared" si="110"/>
        <v xml:space="preserve">  ()</v>
      </c>
      <c r="P2332" t="str">
        <f>IFERROR(INDEX(リスト!$AE:$AE,MATCH($G2332,リスト!$AD:$AD,0)),"")</f>
        <v/>
      </c>
      <c r="Q2332" t="str">
        <f>IFERROR(INDEX(リスト!$AH:$AH,MATCH($J2332,リスト!$AG:$AG,0)),"")</f>
        <v/>
      </c>
      <c r="R2332" s="118" t="str">
        <f>IF($B2332="","",TEXT(RIGHT($E2332,6)*1000+COUNTIF($E$2:$E2332,$E2332),"000000000"))</f>
        <v/>
      </c>
    </row>
    <row r="2333" spans="12:18" x14ac:dyDescent="0.45">
      <c r="L2333" t="str">
        <f>IFERROR(INDEX(所属情報!$E:$E,MATCH(男子登録情報!A2333,所属情報!$A:$A,0)),"")</f>
        <v/>
      </c>
      <c r="M2333" t="str">
        <f t="shared" si="108"/>
        <v xml:space="preserve"> ()</v>
      </c>
      <c r="N2333">
        <f t="shared" si="109"/>
        <v>0</v>
      </c>
      <c r="O2333" t="str">
        <f t="shared" si="110"/>
        <v xml:space="preserve">  ()</v>
      </c>
      <c r="P2333" t="str">
        <f>IFERROR(INDEX(リスト!$AE:$AE,MATCH($G2333,リスト!$AD:$AD,0)),"")</f>
        <v/>
      </c>
      <c r="Q2333" t="str">
        <f>IFERROR(INDEX(リスト!$AH:$AH,MATCH($J2333,リスト!$AG:$AG,0)),"")</f>
        <v/>
      </c>
      <c r="R2333" s="118" t="str">
        <f>IF($B2333="","",TEXT(RIGHT($E2333,6)*1000+COUNTIF($E$2:$E2333,$E2333),"000000000"))</f>
        <v/>
      </c>
    </row>
    <row r="2334" spans="12:18" x14ac:dyDescent="0.45">
      <c r="L2334" t="str">
        <f>IFERROR(INDEX(所属情報!$E:$E,MATCH(男子登録情報!A2334,所属情報!$A:$A,0)),"")</f>
        <v/>
      </c>
      <c r="M2334" t="str">
        <f t="shared" si="108"/>
        <v xml:space="preserve"> ()</v>
      </c>
      <c r="N2334">
        <f t="shared" si="109"/>
        <v>0</v>
      </c>
      <c r="O2334" t="str">
        <f t="shared" si="110"/>
        <v xml:space="preserve">  ()</v>
      </c>
      <c r="P2334" t="str">
        <f>IFERROR(INDEX(リスト!$AE:$AE,MATCH($G2334,リスト!$AD:$AD,0)),"")</f>
        <v/>
      </c>
      <c r="Q2334" t="str">
        <f>IFERROR(INDEX(リスト!$AH:$AH,MATCH($J2334,リスト!$AG:$AG,0)),"")</f>
        <v/>
      </c>
      <c r="R2334" s="118" t="str">
        <f>IF($B2334="","",TEXT(RIGHT($E2334,6)*1000+COUNTIF($E$2:$E2334,$E2334),"000000000"))</f>
        <v/>
      </c>
    </row>
    <row r="2335" spans="12:18" x14ac:dyDescent="0.45">
      <c r="L2335" t="str">
        <f>IFERROR(INDEX(所属情報!$E:$E,MATCH(男子登録情報!A2335,所属情報!$A:$A,0)),"")</f>
        <v/>
      </c>
      <c r="M2335" t="str">
        <f t="shared" si="108"/>
        <v xml:space="preserve"> ()</v>
      </c>
      <c r="N2335">
        <f t="shared" si="109"/>
        <v>0</v>
      </c>
      <c r="O2335" t="str">
        <f t="shared" si="110"/>
        <v xml:space="preserve">  ()</v>
      </c>
      <c r="P2335" t="str">
        <f>IFERROR(INDEX(リスト!$AE:$AE,MATCH($G2335,リスト!$AD:$AD,0)),"")</f>
        <v/>
      </c>
      <c r="Q2335" t="str">
        <f>IFERROR(INDEX(リスト!$AH:$AH,MATCH($J2335,リスト!$AG:$AG,0)),"")</f>
        <v/>
      </c>
      <c r="R2335" s="118" t="str">
        <f>IF($B2335="","",TEXT(RIGHT($E2335,6)*1000+COUNTIF($E$2:$E2335,$E2335),"000000000"))</f>
        <v/>
      </c>
    </row>
    <row r="2336" spans="12:18" x14ac:dyDescent="0.45">
      <c r="L2336" t="str">
        <f>IFERROR(INDEX(所属情報!$E:$E,MATCH(男子登録情報!A2336,所属情報!$A:$A,0)),"")</f>
        <v/>
      </c>
      <c r="M2336" t="str">
        <f t="shared" si="108"/>
        <v xml:space="preserve"> ()</v>
      </c>
      <c r="N2336">
        <f t="shared" si="109"/>
        <v>0</v>
      </c>
      <c r="O2336" t="str">
        <f t="shared" si="110"/>
        <v xml:space="preserve">  ()</v>
      </c>
      <c r="P2336" t="str">
        <f>IFERROR(INDEX(リスト!$AE:$AE,MATCH($G2336,リスト!$AD:$AD,0)),"")</f>
        <v/>
      </c>
      <c r="Q2336" t="str">
        <f>IFERROR(INDEX(リスト!$AH:$AH,MATCH($J2336,リスト!$AG:$AG,0)),"")</f>
        <v/>
      </c>
      <c r="R2336" s="118" t="str">
        <f>IF($B2336="","",TEXT(RIGHT($E2336,6)*1000+COUNTIF($E$2:$E2336,$E2336),"000000000"))</f>
        <v/>
      </c>
    </row>
    <row r="2337" spans="12:18" x14ac:dyDescent="0.45">
      <c r="L2337" t="str">
        <f>IFERROR(INDEX(所属情報!$E:$E,MATCH(男子登録情報!A2337,所属情報!$A:$A,0)),"")</f>
        <v/>
      </c>
      <c r="M2337" t="str">
        <f t="shared" si="108"/>
        <v xml:space="preserve"> ()</v>
      </c>
      <c r="N2337">
        <f t="shared" si="109"/>
        <v>0</v>
      </c>
      <c r="O2337" t="str">
        <f t="shared" si="110"/>
        <v xml:space="preserve">  ()</v>
      </c>
      <c r="P2337" t="str">
        <f>IFERROR(INDEX(リスト!$AE:$AE,MATCH($G2337,リスト!$AD:$AD,0)),"")</f>
        <v/>
      </c>
      <c r="Q2337" t="str">
        <f>IFERROR(INDEX(リスト!$AH:$AH,MATCH($J2337,リスト!$AG:$AG,0)),"")</f>
        <v/>
      </c>
      <c r="R2337" s="118" t="str">
        <f>IF($B2337="","",TEXT(RIGHT($E2337,6)*1000+COUNTIF($E$2:$E2337,$E2337),"000000000"))</f>
        <v/>
      </c>
    </row>
    <row r="2338" spans="12:18" x14ac:dyDescent="0.45">
      <c r="L2338" t="str">
        <f>IFERROR(INDEX(所属情報!$E:$E,MATCH(男子登録情報!A2338,所属情報!$A:$A,0)),"")</f>
        <v/>
      </c>
      <c r="M2338" t="str">
        <f t="shared" si="108"/>
        <v xml:space="preserve"> ()</v>
      </c>
      <c r="N2338">
        <f t="shared" si="109"/>
        <v>0</v>
      </c>
      <c r="O2338" t="str">
        <f t="shared" si="110"/>
        <v xml:space="preserve">  ()</v>
      </c>
      <c r="P2338" t="str">
        <f>IFERROR(INDEX(リスト!$AE:$AE,MATCH($G2338,リスト!$AD:$AD,0)),"")</f>
        <v/>
      </c>
      <c r="Q2338" t="str">
        <f>IFERROR(INDEX(リスト!$AH:$AH,MATCH($J2338,リスト!$AG:$AG,0)),"")</f>
        <v/>
      </c>
      <c r="R2338" s="118" t="str">
        <f>IF($B2338="","",TEXT(RIGHT($E2338,6)*1000+COUNTIF($E$2:$E2338,$E2338),"000000000"))</f>
        <v/>
      </c>
    </row>
    <row r="2339" spans="12:18" x14ac:dyDescent="0.45">
      <c r="L2339" t="str">
        <f>IFERROR(INDEX(所属情報!$E:$E,MATCH(男子登録情報!A2339,所属情報!$A:$A,0)),"")</f>
        <v/>
      </c>
      <c r="M2339" t="str">
        <f t="shared" si="108"/>
        <v xml:space="preserve"> ()</v>
      </c>
      <c r="N2339">
        <f t="shared" si="109"/>
        <v>0</v>
      </c>
      <c r="O2339" t="str">
        <f t="shared" si="110"/>
        <v xml:space="preserve">  ()</v>
      </c>
      <c r="P2339" t="str">
        <f>IFERROR(INDEX(リスト!$AE:$AE,MATCH($G2339,リスト!$AD:$AD,0)),"")</f>
        <v/>
      </c>
      <c r="Q2339" t="str">
        <f>IFERROR(INDEX(リスト!$AH:$AH,MATCH($J2339,リスト!$AG:$AG,0)),"")</f>
        <v/>
      </c>
      <c r="R2339" s="118" t="str">
        <f>IF($B2339="","",TEXT(RIGHT($E2339,6)*1000+COUNTIF($E$2:$E2339,$E2339),"000000000"))</f>
        <v/>
      </c>
    </row>
    <row r="2340" spans="12:18" x14ac:dyDescent="0.45">
      <c r="L2340" t="str">
        <f>IFERROR(INDEX(所属情報!$E:$E,MATCH(男子登録情報!A2340,所属情報!$A:$A,0)),"")</f>
        <v/>
      </c>
      <c r="M2340" t="str">
        <f t="shared" si="108"/>
        <v xml:space="preserve"> ()</v>
      </c>
      <c r="N2340">
        <f t="shared" si="109"/>
        <v>0</v>
      </c>
      <c r="O2340" t="str">
        <f t="shared" si="110"/>
        <v xml:space="preserve">  ()</v>
      </c>
      <c r="P2340" t="str">
        <f>IFERROR(INDEX(リスト!$AE:$AE,MATCH($G2340,リスト!$AD:$AD,0)),"")</f>
        <v/>
      </c>
      <c r="Q2340" t="str">
        <f>IFERROR(INDEX(リスト!$AH:$AH,MATCH($J2340,リスト!$AG:$AG,0)),"")</f>
        <v/>
      </c>
      <c r="R2340" s="118" t="str">
        <f>IF($B2340="","",TEXT(RIGHT($E2340,6)*1000+COUNTIF($E$2:$E2340,$E2340),"000000000"))</f>
        <v/>
      </c>
    </row>
    <row r="2341" spans="12:18" x14ac:dyDescent="0.45">
      <c r="L2341" t="str">
        <f>IFERROR(INDEX(所属情報!$E:$E,MATCH(男子登録情報!A2341,所属情報!$A:$A,0)),"")</f>
        <v/>
      </c>
      <c r="M2341" t="str">
        <f t="shared" si="108"/>
        <v xml:space="preserve"> ()</v>
      </c>
      <c r="N2341">
        <f t="shared" si="109"/>
        <v>0</v>
      </c>
      <c r="O2341" t="str">
        <f t="shared" si="110"/>
        <v xml:space="preserve">  ()</v>
      </c>
      <c r="P2341" t="str">
        <f>IFERROR(INDEX(リスト!$AE:$AE,MATCH($G2341,リスト!$AD:$AD,0)),"")</f>
        <v/>
      </c>
      <c r="Q2341" t="str">
        <f>IFERROR(INDEX(リスト!$AH:$AH,MATCH($J2341,リスト!$AG:$AG,0)),"")</f>
        <v/>
      </c>
      <c r="R2341" s="118" t="str">
        <f>IF($B2341="","",TEXT(RIGHT($E2341,6)*1000+COUNTIF($E$2:$E2341,$E2341),"000000000"))</f>
        <v/>
      </c>
    </row>
    <row r="2342" spans="12:18" x14ac:dyDescent="0.45">
      <c r="L2342" t="str">
        <f>IFERROR(INDEX(所属情報!$E:$E,MATCH(男子登録情報!A2342,所属情報!$A:$A,0)),"")</f>
        <v/>
      </c>
      <c r="M2342" t="str">
        <f t="shared" si="108"/>
        <v xml:space="preserve"> ()</v>
      </c>
      <c r="N2342">
        <f t="shared" si="109"/>
        <v>0</v>
      </c>
      <c r="O2342" t="str">
        <f t="shared" si="110"/>
        <v xml:space="preserve">  ()</v>
      </c>
      <c r="P2342" t="str">
        <f>IFERROR(INDEX(リスト!$AE:$AE,MATCH($G2342,リスト!$AD:$AD,0)),"")</f>
        <v/>
      </c>
      <c r="Q2342" t="str">
        <f>IFERROR(INDEX(リスト!$AH:$AH,MATCH($J2342,リスト!$AG:$AG,0)),"")</f>
        <v/>
      </c>
      <c r="R2342" s="118" t="str">
        <f>IF($B2342="","",TEXT(RIGHT($E2342,6)*1000+COUNTIF($E$2:$E2342,$E2342),"000000000"))</f>
        <v/>
      </c>
    </row>
    <row r="2343" spans="12:18" x14ac:dyDescent="0.45">
      <c r="L2343" t="str">
        <f>IFERROR(INDEX(所属情報!$E:$E,MATCH(男子登録情報!A2343,所属情報!$A:$A,0)),"")</f>
        <v/>
      </c>
      <c r="M2343" t="str">
        <f t="shared" si="108"/>
        <v xml:space="preserve"> ()</v>
      </c>
      <c r="N2343">
        <f t="shared" si="109"/>
        <v>0</v>
      </c>
      <c r="O2343" t="str">
        <f t="shared" si="110"/>
        <v xml:space="preserve">  ()</v>
      </c>
      <c r="P2343" t="str">
        <f>IFERROR(INDEX(リスト!$AE:$AE,MATCH($G2343,リスト!$AD:$AD,0)),"")</f>
        <v/>
      </c>
      <c r="Q2343" t="str">
        <f>IFERROR(INDEX(リスト!$AH:$AH,MATCH($J2343,リスト!$AG:$AG,0)),"")</f>
        <v/>
      </c>
      <c r="R2343" s="118" t="str">
        <f>IF($B2343="","",TEXT(RIGHT($E2343,6)*1000+COUNTIF($E$2:$E2343,$E2343),"000000000"))</f>
        <v/>
      </c>
    </row>
    <row r="2344" spans="12:18" x14ac:dyDescent="0.45">
      <c r="L2344" t="str">
        <f>IFERROR(INDEX(所属情報!$E:$E,MATCH(男子登録情報!A2344,所属情報!$A:$A,0)),"")</f>
        <v/>
      </c>
      <c r="M2344" t="str">
        <f t="shared" si="108"/>
        <v xml:space="preserve"> ()</v>
      </c>
      <c r="N2344">
        <f t="shared" si="109"/>
        <v>0</v>
      </c>
      <c r="O2344" t="str">
        <f t="shared" si="110"/>
        <v xml:space="preserve">  ()</v>
      </c>
      <c r="P2344" t="str">
        <f>IFERROR(INDEX(リスト!$AE:$AE,MATCH($G2344,リスト!$AD:$AD,0)),"")</f>
        <v/>
      </c>
      <c r="Q2344" t="str">
        <f>IFERROR(INDEX(リスト!$AH:$AH,MATCH($J2344,リスト!$AG:$AG,0)),"")</f>
        <v/>
      </c>
      <c r="R2344" s="118" t="str">
        <f>IF($B2344="","",TEXT(RIGHT($E2344,6)*1000+COUNTIF($E$2:$E2344,$E2344),"000000000"))</f>
        <v/>
      </c>
    </row>
    <row r="2345" spans="12:18" x14ac:dyDescent="0.45">
      <c r="L2345" t="str">
        <f>IFERROR(INDEX(所属情報!$E:$E,MATCH(男子登録情報!A2345,所属情報!$A:$A,0)),"")</f>
        <v/>
      </c>
      <c r="M2345" t="str">
        <f t="shared" si="108"/>
        <v xml:space="preserve"> ()</v>
      </c>
      <c r="N2345">
        <f t="shared" si="109"/>
        <v>0</v>
      </c>
      <c r="O2345" t="str">
        <f t="shared" si="110"/>
        <v xml:space="preserve">  ()</v>
      </c>
      <c r="P2345" t="str">
        <f>IFERROR(INDEX(リスト!$AE:$AE,MATCH($G2345,リスト!$AD:$AD,0)),"")</f>
        <v/>
      </c>
      <c r="Q2345" t="str">
        <f>IFERROR(INDEX(リスト!$AH:$AH,MATCH($J2345,リスト!$AG:$AG,0)),"")</f>
        <v/>
      </c>
      <c r="R2345" s="118" t="str">
        <f>IF($B2345="","",TEXT(RIGHT($E2345,6)*1000+COUNTIF($E$2:$E2345,$E2345),"000000000"))</f>
        <v/>
      </c>
    </row>
    <row r="2346" spans="12:18" x14ac:dyDescent="0.45">
      <c r="L2346" t="str">
        <f>IFERROR(INDEX(所属情報!$E:$E,MATCH(男子登録情報!A2346,所属情報!$A:$A,0)),"")</f>
        <v/>
      </c>
      <c r="M2346" t="str">
        <f t="shared" si="108"/>
        <v xml:space="preserve"> ()</v>
      </c>
      <c r="N2346">
        <f t="shared" si="109"/>
        <v>0</v>
      </c>
      <c r="O2346" t="str">
        <f t="shared" si="110"/>
        <v xml:space="preserve">  ()</v>
      </c>
      <c r="P2346" t="str">
        <f>IFERROR(INDEX(リスト!$AE:$AE,MATCH($G2346,リスト!$AD:$AD,0)),"")</f>
        <v/>
      </c>
      <c r="Q2346" t="str">
        <f>IFERROR(INDEX(リスト!$AH:$AH,MATCH($J2346,リスト!$AG:$AG,0)),"")</f>
        <v/>
      </c>
      <c r="R2346" s="118" t="str">
        <f>IF($B2346="","",TEXT(RIGHT($E2346,6)*1000+COUNTIF($E$2:$E2346,$E2346),"000000000"))</f>
        <v/>
      </c>
    </row>
    <row r="2347" spans="12:18" x14ac:dyDescent="0.45">
      <c r="L2347" t="str">
        <f>IFERROR(INDEX(所属情報!$E:$E,MATCH(男子登録情報!A2347,所属情報!$A:$A,0)),"")</f>
        <v/>
      </c>
      <c r="M2347" t="str">
        <f t="shared" si="108"/>
        <v xml:space="preserve"> ()</v>
      </c>
      <c r="N2347">
        <f t="shared" si="109"/>
        <v>0</v>
      </c>
      <c r="O2347" t="str">
        <f t="shared" si="110"/>
        <v xml:space="preserve">  ()</v>
      </c>
      <c r="P2347" t="str">
        <f>IFERROR(INDEX(リスト!$AE:$AE,MATCH($G2347,リスト!$AD:$AD,0)),"")</f>
        <v/>
      </c>
      <c r="Q2347" t="str">
        <f>IFERROR(INDEX(リスト!$AH:$AH,MATCH($J2347,リスト!$AG:$AG,0)),"")</f>
        <v/>
      </c>
      <c r="R2347" s="118" t="str">
        <f>IF($B2347="","",TEXT(RIGHT($E2347,6)*1000+COUNTIF($E$2:$E2347,$E2347),"000000000"))</f>
        <v/>
      </c>
    </row>
    <row r="2348" spans="12:18" x14ac:dyDescent="0.45">
      <c r="L2348" t="str">
        <f>IFERROR(INDEX(所属情報!$E:$E,MATCH(男子登録情報!A2348,所属情報!$A:$A,0)),"")</f>
        <v/>
      </c>
      <c r="M2348" t="str">
        <f t="shared" si="108"/>
        <v xml:space="preserve"> ()</v>
      </c>
      <c r="N2348">
        <f t="shared" si="109"/>
        <v>0</v>
      </c>
      <c r="O2348" t="str">
        <f t="shared" si="110"/>
        <v xml:space="preserve">  ()</v>
      </c>
      <c r="P2348" t="str">
        <f>IFERROR(INDEX(リスト!$AE:$AE,MATCH($G2348,リスト!$AD:$AD,0)),"")</f>
        <v/>
      </c>
      <c r="Q2348" t="str">
        <f>IFERROR(INDEX(リスト!$AH:$AH,MATCH($J2348,リスト!$AG:$AG,0)),"")</f>
        <v/>
      </c>
      <c r="R2348" s="118" t="str">
        <f>IF($B2348="","",TEXT(RIGHT($E2348,6)*1000+COUNTIF($E$2:$E2348,$E2348),"000000000"))</f>
        <v/>
      </c>
    </row>
    <row r="2349" spans="12:18" x14ac:dyDescent="0.45">
      <c r="L2349" t="str">
        <f>IFERROR(INDEX(所属情報!$E:$E,MATCH(男子登録情報!A2349,所属情報!$A:$A,0)),"")</f>
        <v/>
      </c>
      <c r="M2349" t="str">
        <f t="shared" si="108"/>
        <v xml:space="preserve"> ()</v>
      </c>
      <c r="N2349">
        <f t="shared" si="109"/>
        <v>0</v>
      </c>
      <c r="O2349" t="str">
        <f t="shared" si="110"/>
        <v xml:space="preserve">  ()</v>
      </c>
      <c r="P2349" t="str">
        <f>IFERROR(INDEX(リスト!$AE:$AE,MATCH($G2349,リスト!$AD:$AD,0)),"")</f>
        <v/>
      </c>
      <c r="Q2349" t="str">
        <f>IFERROR(INDEX(リスト!$AH:$AH,MATCH($J2349,リスト!$AG:$AG,0)),"")</f>
        <v/>
      </c>
      <c r="R2349" s="118" t="str">
        <f>IF($B2349="","",TEXT(RIGHT($E2349,6)*1000+COUNTIF($E$2:$E2349,$E2349),"000000000"))</f>
        <v/>
      </c>
    </row>
    <row r="2350" spans="12:18" x14ac:dyDescent="0.45">
      <c r="L2350" t="str">
        <f>IFERROR(INDEX(所属情報!$E:$E,MATCH(男子登録情報!A2350,所属情報!$A:$A,0)),"")</f>
        <v/>
      </c>
      <c r="M2350" t="str">
        <f t="shared" si="108"/>
        <v xml:space="preserve"> ()</v>
      </c>
      <c r="N2350">
        <f t="shared" si="109"/>
        <v>0</v>
      </c>
      <c r="O2350" t="str">
        <f t="shared" si="110"/>
        <v xml:space="preserve">  ()</v>
      </c>
      <c r="P2350" t="str">
        <f>IFERROR(INDEX(リスト!$AE:$AE,MATCH($G2350,リスト!$AD:$AD,0)),"")</f>
        <v/>
      </c>
      <c r="Q2350" t="str">
        <f>IFERROR(INDEX(リスト!$AH:$AH,MATCH($J2350,リスト!$AG:$AG,0)),"")</f>
        <v/>
      </c>
      <c r="R2350" s="118" t="str">
        <f>IF($B2350="","",TEXT(RIGHT($E2350,6)*1000+COUNTIF($E$2:$E2350,$E2350),"000000000"))</f>
        <v/>
      </c>
    </row>
    <row r="2351" spans="12:18" x14ac:dyDescent="0.45">
      <c r="L2351" t="str">
        <f>IFERROR(INDEX(所属情報!$E:$E,MATCH(男子登録情報!A2351,所属情報!$A:$A,0)),"")</f>
        <v/>
      </c>
      <c r="M2351" t="str">
        <f t="shared" si="108"/>
        <v xml:space="preserve"> ()</v>
      </c>
      <c r="N2351">
        <f t="shared" si="109"/>
        <v>0</v>
      </c>
      <c r="O2351" t="str">
        <f t="shared" si="110"/>
        <v xml:space="preserve">  ()</v>
      </c>
      <c r="P2351" t="str">
        <f>IFERROR(INDEX(リスト!$AE:$AE,MATCH($G2351,リスト!$AD:$AD,0)),"")</f>
        <v/>
      </c>
      <c r="Q2351" t="str">
        <f>IFERROR(INDEX(リスト!$AH:$AH,MATCH($J2351,リスト!$AG:$AG,0)),"")</f>
        <v/>
      </c>
      <c r="R2351" s="118" t="str">
        <f>IF($B2351="","",TEXT(RIGHT($E2351,6)*1000+COUNTIF($E$2:$E2351,$E2351),"000000000"))</f>
        <v/>
      </c>
    </row>
    <row r="2352" spans="12:18" x14ac:dyDescent="0.45">
      <c r="L2352" t="str">
        <f>IFERROR(INDEX(所属情報!$E:$E,MATCH(男子登録情報!A2352,所属情報!$A:$A,0)),"")</f>
        <v/>
      </c>
      <c r="M2352" t="str">
        <f t="shared" si="108"/>
        <v xml:space="preserve"> ()</v>
      </c>
      <c r="N2352">
        <f t="shared" si="109"/>
        <v>0</v>
      </c>
      <c r="O2352" t="str">
        <f t="shared" si="110"/>
        <v xml:space="preserve">  ()</v>
      </c>
      <c r="P2352" t="str">
        <f>IFERROR(INDEX(リスト!$AE:$AE,MATCH($G2352,リスト!$AD:$AD,0)),"")</f>
        <v/>
      </c>
      <c r="Q2352" t="str">
        <f>IFERROR(INDEX(リスト!$AH:$AH,MATCH($J2352,リスト!$AG:$AG,0)),"")</f>
        <v/>
      </c>
      <c r="R2352" s="118" t="str">
        <f>IF($B2352="","",TEXT(RIGHT($E2352,6)*1000+COUNTIF($E$2:$E2352,$E2352),"000000000"))</f>
        <v/>
      </c>
    </row>
    <row r="2353" spans="12:18" x14ac:dyDescent="0.45">
      <c r="L2353" t="str">
        <f>IFERROR(INDEX(所属情報!$E:$E,MATCH(男子登録情報!A2353,所属情報!$A:$A,0)),"")</f>
        <v/>
      </c>
      <c r="M2353" t="str">
        <f t="shared" si="108"/>
        <v xml:space="preserve"> ()</v>
      </c>
      <c r="N2353">
        <f t="shared" si="109"/>
        <v>0</v>
      </c>
      <c r="O2353" t="str">
        <f t="shared" si="110"/>
        <v xml:space="preserve">  ()</v>
      </c>
      <c r="P2353" t="str">
        <f>IFERROR(INDEX(リスト!$AE:$AE,MATCH($G2353,リスト!$AD:$AD,0)),"")</f>
        <v/>
      </c>
      <c r="Q2353" t="str">
        <f>IFERROR(INDEX(リスト!$AH:$AH,MATCH($J2353,リスト!$AG:$AG,0)),"")</f>
        <v/>
      </c>
      <c r="R2353" s="118" t="str">
        <f>IF($B2353="","",TEXT(RIGHT($E2353,6)*1000+COUNTIF($E$2:$E2353,$E2353),"000000000"))</f>
        <v/>
      </c>
    </row>
    <row r="2354" spans="12:18" x14ac:dyDescent="0.45">
      <c r="L2354" t="str">
        <f>IFERROR(INDEX(所属情報!$E:$E,MATCH(男子登録情報!A2354,所属情報!$A:$A,0)),"")</f>
        <v/>
      </c>
      <c r="M2354" t="str">
        <f t="shared" si="108"/>
        <v xml:space="preserve"> ()</v>
      </c>
      <c r="N2354">
        <f t="shared" si="109"/>
        <v>0</v>
      </c>
      <c r="O2354" t="str">
        <f t="shared" si="110"/>
        <v xml:space="preserve">  ()</v>
      </c>
      <c r="P2354" t="str">
        <f>IFERROR(INDEX(リスト!$AE:$AE,MATCH($G2354,リスト!$AD:$AD,0)),"")</f>
        <v/>
      </c>
      <c r="Q2354" t="str">
        <f>IFERROR(INDEX(リスト!$AH:$AH,MATCH($J2354,リスト!$AG:$AG,0)),"")</f>
        <v/>
      </c>
      <c r="R2354" s="118" t="str">
        <f>IF($B2354="","",TEXT(RIGHT($E2354,6)*1000+COUNTIF($E$2:$E2354,$E2354),"000000000"))</f>
        <v/>
      </c>
    </row>
    <row r="2355" spans="12:18" x14ac:dyDescent="0.45">
      <c r="L2355" t="str">
        <f>IFERROR(INDEX(所属情報!$E:$E,MATCH(男子登録情報!A2355,所属情報!$A:$A,0)),"")</f>
        <v/>
      </c>
      <c r="M2355" t="str">
        <f t="shared" si="108"/>
        <v xml:space="preserve"> ()</v>
      </c>
      <c r="N2355">
        <f t="shared" si="109"/>
        <v>0</v>
      </c>
      <c r="O2355" t="str">
        <f t="shared" si="110"/>
        <v xml:space="preserve">  ()</v>
      </c>
      <c r="P2355" t="str">
        <f>IFERROR(INDEX(リスト!$AE:$AE,MATCH($G2355,リスト!$AD:$AD,0)),"")</f>
        <v/>
      </c>
      <c r="Q2355" t="str">
        <f>IFERROR(INDEX(リスト!$AH:$AH,MATCH($J2355,リスト!$AG:$AG,0)),"")</f>
        <v/>
      </c>
      <c r="R2355" s="118" t="str">
        <f>IF($B2355="","",TEXT(RIGHT($E2355,6)*1000+COUNTIF($E$2:$E2355,$E2355),"000000000"))</f>
        <v/>
      </c>
    </row>
    <row r="2356" spans="12:18" x14ac:dyDescent="0.45">
      <c r="L2356" t="str">
        <f>IFERROR(INDEX(所属情報!$E:$E,MATCH(男子登録情報!A2356,所属情報!$A:$A,0)),"")</f>
        <v/>
      </c>
      <c r="M2356" t="str">
        <f t="shared" si="108"/>
        <v xml:space="preserve"> ()</v>
      </c>
      <c r="N2356">
        <f t="shared" si="109"/>
        <v>0</v>
      </c>
      <c r="O2356" t="str">
        <f t="shared" si="110"/>
        <v xml:space="preserve">  ()</v>
      </c>
      <c r="P2356" t="str">
        <f>IFERROR(INDEX(リスト!$AE:$AE,MATCH($G2356,リスト!$AD:$AD,0)),"")</f>
        <v/>
      </c>
      <c r="Q2356" t="str">
        <f>IFERROR(INDEX(リスト!$AH:$AH,MATCH($J2356,リスト!$AG:$AG,0)),"")</f>
        <v/>
      </c>
      <c r="R2356" s="118" t="str">
        <f>IF($B2356="","",TEXT(RIGHT($E2356,6)*1000+COUNTIF($E$2:$E2356,$E2356),"000000000"))</f>
        <v/>
      </c>
    </row>
    <row r="2357" spans="12:18" x14ac:dyDescent="0.45">
      <c r="L2357" t="str">
        <f>IFERROR(INDEX(所属情報!$E:$E,MATCH(男子登録情報!A2357,所属情報!$A:$A,0)),"")</f>
        <v/>
      </c>
      <c r="M2357" t="str">
        <f t="shared" si="108"/>
        <v xml:space="preserve"> ()</v>
      </c>
      <c r="N2357">
        <f t="shared" si="109"/>
        <v>0</v>
      </c>
      <c r="O2357" t="str">
        <f t="shared" si="110"/>
        <v xml:space="preserve">  ()</v>
      </c>
      <c r="P2357" t="str">
        <f>IFERROR(INDEX(リスト!$AE:$AE,MATCH($G2357,リスト!$AD:$AD,0)),"")</f>
        <v/>
      </c>
      <c r="Q2357" t="str">
        <f>IFERROR(INDEX(リスト!$AH:$AH,MATCH($J2357,リスト!$AG:$AG,0)),"")</f>
        <v/>
      </c>
      <c r="R2357" s="118" t="str">
        <f>IF($B2357="","",TEXT(RIGHT($E2357,6)*1000+COUNTIF($E$2:$E2357,$E2357),"000000000"))</f>
        <v/>
      </c>
    </row>
    <row r="2358" spans="12:18" x14ac:dyDescent="0.45">
      <c r="L2358" t="str">
        <f>IFERROR(INDEX(所属情報!$E:$E,MATCH(男子登録情報!A2358,所属情報!$A:$A,0)),"")</f>
        <v/>
      </c>
      <c r="M2358" t="str">
        <f t="shared" si="108"/>
        <v xml:space="preserve"> ()</v>
      </c>
      <c r="N2358">
        <f t="shared" si="109"/>
        <v>0</v>
      </c>
      <c r="O2358" t="str">
        <f t="shared" si="110"/>
        <v xml:space="preserve">  ()</v>
      </c>
      <c r="P2358" t="str">
        <f>IFERROR(INDEX(リスト!$AE:$AE,MATCH($G2358,リスト!$AD:$AD,0)),"")</f>
        <v/>
      </c>
      <c r="Q2358" t="str">
        <f>IFERROR(INDEX(リスト!$AH:$AH,MATCH($J2358,リスト!$AG:$AG,0)),"")</f>
        <v/>
      </c>
      <c r="R2358" s="118" t="str">
        <f>IF($B2358="","",TEXT(RIGHT($E2358,6)*1000+COUNTIF($E$2:$E2358,$E2358),"000000000"))</f>
        <v/>
      </c>
    </row>
    <row r="2359" spans="12:18" x14ac:dyDescent="0.45">
      <c r="L2359" t="str">
        <f>IFERROR(INDEX(所属情報!$E:$E,MATCH(男子登録情報!A2359,所属情報!$A:$A,0)),"")</f>
        <v/>
      </c>
      <c r="M2359" t="str">
        <f t="shared" si="108"/>
        <v xml:space="preserve"> ()</v>
      </c>
      <c r="N2359">
        <f t="shared" si="109"/>
        <v>0</v>
      </c>
      <c r="O2359" t="str">
        <f t="shared" si="110"/>
        <v xml:space="preserve">  ()</v>
      </c>
      <c r="P2359" t="str">
        <f>IFERROR(INDEX(リスト!$AE:$AE,MATCH($G2359,リスト!$AD:$AD,0)),"")</f>
        <v/>
      </c>
      <c r="Q2359" t="str">
        <f>IFERROR(INDEX(リスト!$AH:$AH,MATCH($J2359,リスト!$AG:$AG,0)),"")</f>
        <v/>
      </c>
      <c r="R2359" s="118" t="str">
        <f>IF($B2359="","",TEXT(RIGHT($E2359,6)*1000+COUNTIF($E$2:$E2359,$E2359),"000000000"))</f>
        <v/>
      </c>
    </row>
    <row r="2360" spans="12:18" x14ac:dyDescent="0.45">
      <c r="L2360" t="str">
        <f>IFERROR(INDEX(所属情報!$E:$E,MATCH(男子登録情報!A2360,所属情報!$A:$A,0)),"")</f>
        <v/>
      </c>
      <c r="M2360" t="str">
        <f t="shared" si="108"/>
        <v xml:space="preserve"> ()</v>
      </c>
      <c r="N2360">
        <f t="shared" si="109"/>
        <v>0</v>
      </c>
      <c r="O2360" t="str">
        <f t="shared" si="110"/>
        <v xml:space="preserve">  ()</v>
      </c>
      <c r="P2360" t="str">
        <f>IFERROR(INDEX(リスト!$AE:$AE,MATCH($G2360,リスト!$AD:$AD,0)),"")</f>
        <v/>
      </c>
      <c r="Q2360" t="str">
        <f>IFERROR(INDEX(リスト!$AH:$AH,MATCH($J2360,リスト!$AG:$AG,0)),"")</f>
        <v/>
      </c>
      <c r="R2360" s="118" t="str">
        <f>IF($B2360="","",TEXT(RIGHT($E2360,6)*1000+COUNTIF($E$2:$E2360,$E2360),"000000000"))</f>
        <v/>
      </c>
    </row>
    <row r="2361" spans="12:18" x14ac:dyDescent="0.45">
      <c r="L2361" t="str">
        <f>IFERROR(INDEX(所属情報!$E:$E,MATCH(男子登録情報!A2361,所属情報!$A:$A,0)),"")</f>
        <v/>
      </c>
      <c r="M2361" t="str">
        <f t="shared" si="108"/>
        <v xml:space="preserve"> ()</v>
      </c>
      <c r="N2361">
        <f t="shared" si="109"/>
        <v>0</v>
      </c>
      <c r="O2361" t="str">
        <f t="shared" si="110"/>
        <v xml:space="preserve">  ()</v>
      </c>
      <c r="P2361" t="str">
        <f>IFERROR(INDEX(リスト!$AE:$AE,MATCH($G2361,リスト!$AD:$AD,0)),"")</f>
        <v/>
      </c>
      <c r="Q2361" t="str">
        <f>IFERROR(INDEX(リスト!$AH:$AH,MATCH($J2361,リスト!$AG:$AG,0)),"")</f>
        <v/>
      </c>
      <c r="R2361" s="118" t="str">
        <f>IF($B2361="","",TEXT(RIGHT($E2361,6)*1000+COUNTIF($E$2:$E2361,$E2361),"000000000"))</f>
        <v/>
      </c>
    </row>
    <row r="2362" spans="12:18" x14ac:dyDescent="0.45">
      <c r="L2362" t="str">
        <f>IFERROR(INDEX(所属情報!$E:$E,MATCH(男子登録情報!A2362,所属情報!$A:$A,0)),"")</f>
        <v/>
      </c>
      <c r="M2362" t="str">
        <f t="shared" si="108"/>
        <v xml:space="preserve"> ()</v>
      </c>
      <c r="N2362">
        <f t="shared" si="109"/>
        <v>0</v>
      </c>
      <c r="O2362" t="str">
        <f t="shared" si="110"/>
        <v xml:space="preserve">  ()</v>
      </c>
      <c r="P2362" t="str">
        <f>IFERROR(INDEX(リスト!$AE:$AE,MATCH($G2362,リスト!$AD:$AD,0)),"")</f>
        <v/>
      </c>
      <c r="Q2362" t="str">
        <f>IFERROR(INDEX(リスト!$AH:$AH,MATCH($J2362,リスト!$AG:$AG,0)),"")</f>
        <v/>
      </c>
      <c r="R2362" s="118" t="str">
        <f>IF($B2362="","",TEXT(RIGHT($E2362,6)*1000+COUNTIF($E$2:$E2362,$E2362),"000000000"))</f>
        <v/>
      </c>
    </row>
    <row r="2363" spans="12:18" x14ac:dyDescent="0.45">
      <c r="L2363" t="str">
        <f>IFERROR(INDEX(所属情報!$E:$E,MATCH(男子登録情報!A2363,所属情報!$A:$A,0)),"")</f>
        <v/>
      </c>
      <c r="M2363" t="str">
        <f t="shared" si="108"/>
        <v xml:space="preserve"> ()</v>
      </c>
      <c r="N2363">
        <f t="shared" si="109"/>
        <v>0</v>
      </c>
      <c r="O2363" t="str">
        <f t="shared" si="110"/>
        <v xml:space="preserve">  ()</v>
      </c>
      <c r="P2363" t="str">
        <f>IFERROR(INDEX(リスト!$AE:$AE,MATCH($G2363,リスト!$AD:$AD,0)),"")</f>
        <v/>
      </c>
      <c r="Q2363" t="str">
        <f>IFERROR(INDEX(リスト!$AH:$AH,MATCH($J2363,リスト!$AG:$AG,0)),"")</f>
        <v/>
      </c>
      <c r="R2363" s="118" t="str">
        <f>IF($B2363="","",TEXT(RIGHT($E2363,6)*1000+COUNTIF($E$2:$E2363,$E2363),"000000000"))</f>
        <v/>
      </c>
    </row>
    <row r="2364" spans="12:18" x14ac:dyDescent="0.45">
      <c r="L2364" t="str">
        <f>IFERROR(INDEX(所属情報!$E:$E,MATCH(男子登録情報!A2364,所属情報!$A:$A,0)),"")</f>
        <v/>
      </c>
      <c r="M2364" t="str">
        <f t="shared" si="108"/>
        <v xml:space="preserve"> ()</v>
      </c>
      <c r="N2364">
        <f t="shared" si="109"/>
        <v>0</v>
      </c>
      <c r="O2364" t="str">
        <f t="shared" si="110"/>
        <v xml:space="preserve">  ()</v>
      </c>
      <c r="P2364" t="str">
        <f>IFERROR(INDEX(リスト!$AE:$AE,MATCH($G2364,リスト!$AD:$AD,0)),"")</f>
        <v/>
      </c>
      <c r="Q2364" t="str">
        <f>IFERROR(INDEX(リスト!$AH:$AH,MATCH($J2364,リスト!$AG:$AG,0)),"")</f>
        <v/>
      </c>
      <c r="R2364" s="118" t="str">
        <f>IF($B2364="","",TEXT(RIGHT($E2364,6)*1000+COUNTIF($E$2:$E2364,$E2364),"000000000"))</f>
        <v/>
      </c>
    </row>
    <row r="2365" spans="12:18" x14ac:dyDescent="0.45">
      <c r="L2365" t="str">
        <f>IFERROR(INDEX(所属情報!$E:$E,MATCH(男子登録情報!A2365,所属情報!$A:$A,0)),"")</f>
        <v/>
      </c>
      <c r="M2365" t="str">
        <f t="shared" si="108"/>
        <v xml:space="preserve"> ()</v>
      </c>
      <c r="N2365">
        <f t="shared" si="109"/>
        <v>0</v>
      </c>
      <c r="O2365" t="str">
        <f t="shared" si="110"/>
        <v xml:space="preserve">  ()</v>
      </c>
      <c r="P2365" t="str">
        <f>IFERROR(INDEX(リスト!$AE:$AE,MATCH($G2365,リスト!$AD:$AD,0)),"")</f>
        <v/>
      </c>
      <c r="Q2365" t="str">
        <f>IFERROR(INDEX(リスト!$AH:$AH,MATCH($J2365,リスト!$AG:$AG,0)),"")</f>
        <v/>
      </c>
      <c r="R2365" s="118" t="str">
        <f>IF($B2365="","",TEXT(RIGHT($E2365,6)*1000+COUNTIF($E$2:$E2365,$E2365),"000000000"))</f>
        <v/>
      </c>
    </row>
    <row r="2366" spans="12:18" x14ac:dyDescent="0.45">
      <c r="L2366" t="str">
        <f>IFERROR(INDEX(所属情報!$E:$E,MATCH(男子登録情報!A2366,所属情報!$A:$A,0)),"")</f>
        <v/>
      </c>
      <c r="M2366" t="str">
        <f t="shared" si="108"/>
        <v xml:space="preserve"> ()</v>
      </c>
      <c r="N2366">
        <f t="shared" si="109"/>
        <v>0</v>
      </c>
      <c r="O2366" t="str">
        <f t="shared" si="110"/>
        <v xml:space="preserve">  ()</v>
      </c>
      <c r="P2366" t="str">
        <f>IFERROR(INDEX(リスト!$AE:$AE,MATCH($G2366,リスト!$AD:$AD,0)),"")</f>
        <v/>
      </c>
      <c r="Q2366" t="str">
        <f>IFERROR(INDEX(リスト!$AH:$AH,MATCH($J2366,リスト!$AG:$AG,0)),"")</f>
        <v/>
      </c>
      <c r="R2366" s="118" t="str">
        <f>IF($B2366="","",TEXT(RIGHT($E2366,6)*1000+COUNTIF($E$2:$E2366,$E2366),"000000000"))</f>
        <v/>
      </c>
    </row>
    <row r="2367" spans="12:18" x14ac:dyDescent="0.45">
      <c r="L2367" t="str">
        <f>IFERROR(INDEX(所属情報!$E:$E,MATCH(男子登録情報!A2367,所属情報!$A:$A,0)),"")</f>
        <v/>
      </c>
      <c r="M2367" t="str">
        <f t="shared" si="108"/>
        <v xml:space="preserve"> ()</v>
      </c>
      <c r="N2367">
        <f t="shared" si="109"/>
        <v>0</v>
      </c>
      <c r="O2367" t="str">
        <f t="shared" si="110"/>
        <v xml:space="preserve">  ()</v>
      </c>
      <c r="P2367" t="str">
        <f>IFERROR(INDEX(リスト!$AE:$AE,MATCH($G2367,リスト!$AD:$AD,0)),"")</f>
        <v/>
      </c>
      <c r="Q2367" t="str">
        <f>IFERROR(INDEX(リスト!$AH:$AH,MATCH($J2367,リスト!$AG:$AG,0)),"")</f>
        <v/>
      </c>
      <c r="R2367" s="118" t="str">
        <f>IF($B2367="","",TEXT(RIGHT($E2367,6)*1000+COUNTIF($E$2:$E2367,$E2367),"000000000"))</f>
        <v/>
      </c>
    </row>
    <row r="2368" spans="12:18" x14ac:dyDescent="0.45">
      <c r="L2368" t="str">
        <f>IFERROR(INDEX(所属情報!$E:$E,MATCH(男子登録情報!A2368,所属情報!$A:$A,0)),"")</f>
        <v/>
      </c>
      <c r="M2368" t="str">
        <f t="shared" si="108"/>
        <v xml:space="preserve"> ()</v>
      </c>
      <c r="N2368">
        <f t="shared" si="109"/>
        <v>0</v>
      </c>
      <c r="O2368" t="str">
        <f t="shared" si="110"/>
        <v xml:space="preserve">  ()</v>
      </c>
      <c r="P2368" t="str">
        <f>IFERROR(INDEX(リスト!$AE:$AE,MATCH($G2368,リスト!$AD:$AD,0)),"")</f>
        <v/>
      </c>
      <c r="Q2368" t="str">
        <f>IFERROR(INDEX(リスト!$AH:$AH,MATCH($J2368,リスト!$AG:$AG,0)),"")</f>
        <v/>
      </c>
      <c r="R2368" s="118" t="str">
        <f>IF($B2368="","",TEXT(RIGHT($E2368,6)*1000+COUNTIF($E$2:$E2368,$E2368),"000000000"))</f>
        <v/>
      </c>
    </row>
    <row r="2369" spans="12:18" x14ac:dyDescent="0.45">
      <c r="L2369" t="str">
        <f>IFERROR(INDEX(所属情報!$E:$E,MATCH(男子登録情報!A2369,所属情報!$A:$A,0)),"")</f>
        <v/>
      </c>
      <c r="M2369" t="str">
        <f t="shared" si="108"/>
        <v xml:space="preserve"> ()</v>
      </c>
      <c r="N2369">
        <f t="shared" si="109"/>
        <v>0</v>
      </c>
      <c r="O2369" t="str">
        <f t="shared" si="110"/>
        <v xml:space="preserve">  ()</v>
      </c>
      <c r="P2369" t="str">
        <f>IFERROR(INDEX(リスト!$AE:$AE,MATCH($G2369,リスト!$AD:$AD,0)),"")</f>
        <v/>
      </c>
      <c r="Q2369" t="str">
        <f>IFERROR(INDEX(リスト!$AH:$AH,MATCH($J2369,リスト!$AG:$AG,0)),"")</f>
        <v/>
      </c>
      <c r="R2369" s="118" t="str">
        <f>IF($B2369="","",TEXT(RIGHT($E2369,6)*1000+COUNTIF($E$2:$E2369,$E2369),"000000000"))</f>
        <v/>
      </c>
    </row>
    <row r="2370" spans="12:18" x14ac:dyDescent="0.45">
      <c r="L2370" t="str">
        <f>IFERROR(INDEX(所属情報!$E:$E,MATCH(男子登録情報!A2370,所属情報!$A:$A,0)),"")</f>
        <v/>
      </c>
      <c r="M2370" t="str">
        <f t="shared" si="108"/>
        <v xml:space="preserve"> ()</v>
      </c>
      <c r="N2370">
        <f t="shared" si="109"/>
        <v>0</v>
      </c>
      <c r="O2370" t="str">
        <f t="shared" si="110"/>
        <v xml:space="preserve">  ()</v>
      </c>
      <c r="P2370" t="str">
        <f>IFERROR(INDEX(リスト!$AE:$AE,MATCH($G2370,リスト!$AD:$AD,0)),"")</f>
        <v/>
      </c>
      <c r="Q2370" t="str">
        <f>IFERROR(INDEX(リスト!$AH:$AH,MATCH($J2370,リスト!$AG:$AG,0)),"")</f>
        <v/>
      </c>
      <c r="R2370" s="118" t="str">
        <f>IF($B2370="","",TEXT(RIGHT($E2370,6)*1000+COUNTIF($E$2:$E2370,$E2370),"000000000"))</f>
        <v/>
      </c>
    </row>
    <row r="2371" spans="12:18" x14ac:dyDescent="0.45">
      <c r="L2371" t="str">
        <f>IFERROR(INDEX(所属情報!$E:$E,MATCH(男子登録情報!A2371,所属情報!$A:$A,0)),"")</f>
        <v/>
      </c>
      <c r="M2371" t="str">
        <f t="shared" ref="M2371:M2434" si="111">$C2371&amp;" "&amp;"("&amp;$F2371&amp;")"</f>
        <v xml:space="preserve"> ()</v>
      </c>
      <c r="N2371">
        <f t="shared" ref="N2371:N2434" si="112">$D2371</f>
        <v>0</v>
      </c>
      <c r="O2371" t="str">
        <f t="shared" ref="O2371:O2434" si="113">$H2371&amp;" "&amp;$I2371&amp;" "&amp;"("&amp;MID($E2371,3,2)&amp;")"</f>
        <v xml:space="preserve">  ()</v>
      </c>
      <c r="P2371" t="str">
        <f>IFERROR(INDEX(リスト!$AE:$AE,MATCH($G2371,リスト!$AD:$AD,0)),"")</f>
        <v/>
      </c>
      <c r="Q2371" t="str">
        <f>IFERROR(INDEX(リスト!$AH:$AH,MATCH($J2371,リスト!$AG:$AG,0)),"")</f>
        <v/>
      </c>
      <c r="R2371" s="118" t="str">
        <f>IF($B2371="","",TEXT(RIGHT($E2371,6)*1000+COUNTIF($E$2:$E2371,$E2371),"000000000"))</f>
        <v/>
      </c>
    </row>
    <row r="2372" spans="12:18" x14ac:dyDescent="0.45">
      <c r="L2372" t="str">
        <f>IFERROR(INDEX(所属情報!$E:$E,MATCH(男子登録情報!A2372,所属情報!$A:$A,0)),"")</f>
        <v/>
      </c>
      <c r="M2372" t="str">
        <f t="shared" si="111"/>
        <v xml:space="preserve"> ()</v>
      </c>
      <c r="N2372">
        <f t="shared" si="112"/>
        <v>0</v>
      </c>
      <c r="O2372" t="str">
        <f t="shared" si="113"/>
        <v xml:space="preserve">  ()</v>
      </c>
      <c r="P2372" t="str">
        <f>IFERROR(INDEX(リスト!$AE:$AE,MATCH($G2372,リスト!$AD:$AD,0)),"")</f>
        <v/>
      </c>
      <c r="Q2372" t="str">
        <f>IFERROR(INDEX(リスト!$AH:$AH,MATCH($J2372,リスト!$AG:$AG,0)),"")</f>
        <v/>
      </c>
      <c r="R2372" s="118" t="str">
        <f>IF($B2372="","",TEXT(RIGHT($E2372,6)*1000+COUNTIF($E$2:$E2372,$E2372),"000000000"))</f>
        <v/>
      </c>
    </row>
    <row r="2373" spans="12:18" x14ac:dyDescent="0.45">
      <c r="L2373" t="str">
        <f>IFERROR(INDEX(所属情報!$E:$E,MATCH(男子登録情報!A2373,所属情報!$A:$A,0)),"")</f>
        <v/>
      </c>
      <c r="M2373" t="str">
        <f t="shared" si="111"/>
        <v xml:space="preserve"> ()</v>
      </c>
      <c r="N2373">
        <f t="shared" si="112"/>
        <v>0</v>
      </c>
      <c r="O2373" t="str">
        <f t="shared" si="113"/>
        <v xml:space="preserve">  ()</v>
      </c>
      <c r="P2373" t="str">
        <f>IFERROR(INDEX(リスト!$AE:$AE,MATCH($G2373,リスト!$AD:$AD,0)),"")</f>
        <v/>
      </c>
      <c r="Q2373" t="str">
        <f>IFERROR(INDEX(リスト!$AH:$AH,MATCH($J2373,リスト!$AG:$AG,0)),"")</f>
        <v/>
      </c>
      <c r="R2373" s="118" t="str">
        <f>IF($B2373="","",TEXT(RIGHT($E2373,6)*1000+COUNTIF($E$2:$E2373,$E2373),"000000000"))</f>
        <v/>
      </c>
    </row>
    <row r="2374" spans="12:18" x14ac:dyDescent="0.45">
      <c r="L2374" t="str">
        <f>IFERROR(INDEX(所属情報!$E:$E,MATCH(男子登録情報!A2374,所属情報!$A:$A,0)),"")</f>
        <v/>
      </c>
      <c r="M2374" t="str">
        <f t="shared" si="111"/>
        <v xml:space="preserve"> ()</v>
      </c>
      <c r="N2374">
        <f t="shared" si="112"/>
        <v>0</v>
      </c>
      <c r="O2374" t="str">
        <f t="shared" si="113"/>
        <v xml:space="preserve">  ()</v>
      </c>
      <c r="P2374" t="str">
        <f>IFERROR(INDEX(リスト!$AE:$AE,MATCH($G2374,リスト!$AD:$AD,0)),"")</f>
        <v/>
      </c>
      <c r="Q2374" t="str">
        <f>IFERROR(INDEX(リスト!$AH:$AH,MATCH($J2374,リスト!$AG:$AG,0)),"")</f>
        <v/>
      </c>
      <c r="R2374" s="118" t="str">
        <f>IF($B2374="","",TEXT(RIGHT($E2374,6)*1000+COUNTIF($E$2:$E2374,$E2374),"000000000"))</f>
        <v/>
      </c>
    </row>
    <row r="2375" spans="12:18" x14ac:dyDescent="0.45">
      <c r="L2375" t="str">
        <f>IFERROR(INDEX(所属情報!$E:$E,MATCH(男子登録情報!A2375,所属情報!$A:$A,0)),"")</f>
        <v/>
      </c>
      <c r="M2375" t="str">
        <f t="shared" si="111"/>
        <v xml:space="preserve"> ()</v>
      </c>
      <c r="N2375">
        <f t="shared" si="112"/>
        <v>0</v>
      </c>
      <c r="O2375" t="str">
        <f t="shared" si="113"/>
        <v xml:space="preserve">  ()</v>
      </c>
      <c r="P2375" t="str">
        <f>IFERROR(INDEX(リスト!$AE:$AE,MATCH($G2375,リスト!$AD:$AD,0)),"")</f>
        <v/>
      </c>
      <c r="Q2375" t="str">
        <f>IFERROR(INDEX(リスト!$AH:$AH,MATCH($J2375,リスト!$AG:$AG,0)),"")</f>
        <v/>
      </c>
      <c r="R2375" s="118" t="str">
        <f>IF($B2375="","",TEXT(RIGHT($E2375,6)*1000+COUNTIF($E$2:$E2375,$E2375),"000000000"))</f>
        <v/>
      </c>
    </row>
    <row r="2376" spans="12:18" x14ac:dyDescent="0.45">
      <c r="L2376" t="str">
        <f>IFERROR(INDEX(所属情報!$E:$E,MATCH(男子登録情報!A2376,所属情報!$A:$A,0)),"")</f>
        <v/>
      </c>
      <c r="M2376" t="str">
        <f t="shared" si="111"/>
        <v xml:space="preserve"> ()</v>
      </c>
      <c r="N2376">
        <f t="shared" si="112"/>
        <v>0</v>
      </c>
      <c r="O2376" t="str">
        <f t="shared" si="113"/>
        <v xml:space="preserve">  ()</v>
      </c>
      <c r="P2376" t="str">
        <f>IFERROR(INDEX(リスト!$AE:$AE,MATCH($G2376,リスト!$AD:$AD,0)),"")</f>
        <v/>
      </c>
      <c r="Q2376" t="str">
        <f>IFERROR(INDEX(リスト!$AH:$AH,MATCH($J2376,リスト!$AG:$AG,0)),"")</f>
        <v/>
      </c>
      <c r="R2376" s="118" t="str">
        <f>IF($B2376="","",TEXT(RIGHT($E2376,6)*1000+COUNTIF($E$2:$E2376,$E2376),"000000000"))</f>
        <v/>
      </c>
    </row>
    <row r="2377" spans="12:18" x14ac:dyDescent="0.45">
      <c r="L2377" t="str">
        <f>IFERROR(INDEX(所属情報!$E:$E,MATCH(男子登録情報!A2377,所属情報!$A:$A,0)),"")</f>
        <v/>
      </c>
      <c r="M2377" t="str">
        <f t="shared" si="111"/>
        <v xml:space="preserve"> ()</v>
      </c>
      <c r="N2377">
        <f t="shared" si="112"/>
        <v>0</v>
      </c>
      <c r="O2377" t="str">
        <f t="shared" si="113"/>
        <v xml:space="preserve">  ()</v>
      </c>
      <c r="P2377" t="str">
        <f>IFERROR(INDEX(リスト!$AE:$AE,MATCH($G2377,リスト!$AD:$AD,0)),"")</f>
        <v/>
      </c>
      <c r="Q2377" t="str">
        <f>IFERROR(INDEX(リスト!$AH:$AH,MATCH($J2377,リスト!$AG:$AG,0)),"")</f>
        <v/>
      </c>
      <c r="R2377" s="118" t="str">
        <f>IF($B2377="","",TEXT(RIGHT($E2377,6)*1000+COUNTIF($E$2:$E2377,$E2377),"000000000"))</f>
        <v/>
      </c>
    </row>
    <row r="2378" spans="12:18" x14ac:dyDescent="0.45">
      <c r="L2378" t="str">
        <f>IFERROR(INDEX(所属情報!$E:$E,MATCH(男子登録情報!A2378,所属情報!$A:$A,0)),"")</f>
        <v/>
      </c>
      <c r="M2378" t="str">
        <f t="shared" si="111"/>
        <v xml:space="preserve"> ()</v>
      </c>
      <c r="N2378">
        <f t="shared" si="112"/>
        <v>0</v>
      </c>
      <c r="O2378" t="str">
        <f t="shared" si="113"/>
        <v xml:space="preserve">  ()</v>
      </c>
      <c r="P2378" t="str">
        <f>IFERROR(INDEX(リスト!$AE:$AE,MATCH($G2378,リスト!$AD:$AD,0)),"")</f>
        <v/>
      </c>
      <c r="Q2378" t="str">
        <f>IFERROR(INDEX(リスト!$AH:$AH,MATCH($J2378,リスト!$AG:$AG,0)),"")</f>
        <v/>
      </c>
      <c r="R2378" s="118" t="str">
        <f>IF($B2378="","",TEXT(RIGHT($E2378,6)*1000+COUNTIF($E$2:$E2378,$E2378),"000000000"))</f>
        <v/>
      </c>
    </row>
    <row r="2379" spans="12:18" x14ac:dyDescent="0.45">
      <c r="L2379" t="str">
        <f>IFERROR(INDEX(所属情報!$E:$E,MATCH(男子登録情報!A2379,所属情報!$A:$A,0)),"")</f>
        <v/>
      </c>
      <c r="M2379" t="str">
        <f t="shared" si="111"/>
        <v xml:space="preserve"> ()</v>
      </c>
      <c r="N2379">
        <f t="shared" si="112"/>
        <v>0</v>
      </c>
      <c r="O2379" t="str">
        <f t="shared" si="113"/>
        <v xml:space="preserve">  ()</v>
      </c>
      <c r="P2379" t="str">
        <f>IFERROR(INDEX(リスト!$AE:$AE,MATCH($G2379,リスト!$AD:$AD,0)),"")</f>
        <v/>
      </c>
      <c r="Q2379" t="str">
        <f>IFERROR(INDEX(リスト!$AH:$AH,MATCH($J2379,リスト!$AG:$AG,0)),"")</f>
        <v/>
      </c>
      <c r="R2379" s="118" t="str">
        <f>IF($B2379="","",TEXT(RIGHT($E2379,6)*1000+COUNTIF($E$2:$E2379,$E2379),"000000000"))</f>
        <v/>
      </c>
    </row>
    <row r="2380" spans="12:18" x14ac:dyDescent="0.45">
      <c r="L2380" t="str">
        <f>IFERROR(INDEX(所属情報!$E:$E,MATCH(男子登録情報!A2380,所属情報!$A:$A,0)),"")</f>
        <v/>
      </c>
      <c r="M2380" t="str">
        <f t="shared" si="111"/>
        <v xml:space="preserve"> ()</v>
      </c>
      <c r="N2380">
        <f t="shared" si="112"/>
        <v>0</v>
      </c>
      <c r="O2380" t="str">
        <f t="shared" si="113"/>
        <v xml:space="preserve">  ()</v>
      </c>
      <c r="P2380" t="str">
        <f>IFERROR(INDEX(リスト!$AE:$AE,MATCH($G2380,リスト!$AD:$AD,0)),"")</f>
        <v/>
      </c>
      <c r="Q2380" t="str">
        <f>IFERROR(INDEX(リスト!$AH:$AH,MATCH($J2380,リスト!$AG:$AG,0)),"")</f>
        <v/>
      </c>
      <c r="R2380" s="118" t="str">
        <f>IF($B2380="","",TEXT(RIGHT($E2380,6)*1000+COUNTIF($E$2:$E2380,$E2380),"000000000"))</f>
        <v/>
      </c>
    </row>
    <row r="2381" spans="12:18" x14ac:dyDescent="0.45">
      <c r="L2381" t="str">
        <f>IFERROR(INDEX(所属情報!$E:$E,MATCH(男子登録情報!A2381,所属情報!$A:$A,0)),"")</f>
        <v/>
      </c>
      <c r="M2381" t="str">
        <f t="shared" si="111"/>
        <v xml:space="preserve"> ()</v>
      </c>
      <c r="N2381">
        <f t="shared" si="112"/>
        <v>0</v>
      </c>
      <c r="O2381" t="str">
        <f t="shared" si="113"/>
        <v xml:space="preserve">  ()</v>
      </c>
      <c r="P2381" t="str">
        <f>IFERROR(INDEX(リスト!$AE:$AE,MATCH($G2381,リスト!$AD:$AD,0)),"")</f>
        <v/>
      </c>
      <c r="Q2381" t="str">
        <f>IFERROR(INDEX(リスト!$AH:$AH,MATCH($J2381,リスト!$AG:$AG,0)),"")</f>
        <v/>
      </c>
      <c r="R2381" s="118" t="str">
        <f>IF($B2381="","",TEXT(RIGHT($E2381,6)*1000+COUNTIF($E$2:$E2381,$E2381),"000000000"))</f>
        <v/>
      </c>
    </row>
    <row r="2382" spans="12:18" x14ac:dyDescent="0.45">
      <c r="L2382" t="str">
        <f>IFERROR(INDEX(所属情報!$E:$E,MATCH(男子登録情報!A2382,所属情報!$A:$A,0)),"")</f>
        <v/>
      </c>
      <c r="M2382" t="str">
        <f t="shared" si="111"/>
        <v xml:space="preserve"> ()</v>
      </c>
      <c r="N2382">
        <f t="shared" si="112"/>
        <v>0</v>
      </c>
      <c r="O2382" t="str">
        <f t="shared" si="113"/>
        <v xml:space="preserve">  ()</v>
      </c>
      <c r="P2382" t="str">
        <f>IFERROR(INDEX(リスト!$AE:$AE,MATCH($G2382,リスト!$AD:$AD,0)),"")</f>
        <v/>
      </c>
      <c r="Q2382" t="str">
        <f>IFERROR(INDEX(リスト!$AH:$AH,MATCH($J2382,リスト!$AG:$AG,0)),"")</f>
        <v/>
      </c>
      <c r="R2382" s="118" t="str">
        <f>IF($B2382="","",TEXT(RIGHT($E2382,6)*1000+COUNTIF($E$2:$E2382,$E2382),"000000000"))</f>
        <v/>
      </c>
    </row>
    <row r="2383" spans="12:18" x14ac:dyDescent="0.45">
      <c r="L2383" t="str">
        <f>IFERROR(INDEX(所属情報!$E:$E,MATCH(男子登録情報!A2383,所属情報!$A:$A,0)),"")</f>
        <v/>
      </c>
      <c r="M2383" t="str">
        <f t="shared" si="111"/>
        <v xml:space="preserve"> ()</v>
      </c>
      <c r="N2383">
        <f t="shared" si="112"/>
        <v>0</v>
      </c>
      <c r="O2383" t="str">
        <f t="shared" si="113"/>
        <v xml:space="preserve">  ()</v>
      </c>
      <c r="P2383" t="str">
        <f>IFERROR(INDEX(リスト!$AE:$AE,MATCH($G2383,リスト!$AD:$AD,0)),"")</f>
        <v/>
      </c>
      <c r="Q2383" t="str">
        <f>IFERROR(INDEX(リスト!$AH:$AH,MATCH($J2383,リスト!$AG:$AG,0)),"")</f>
        <v/>
      </c>
      <c r="R2383" s="118" t="str">
        <f>IF($B2383="","",TEXT(RIGHT($E2383,6)*1000+COUNTIF($E$2:$E2383,$E2383),"000000000"))</f>
        <v/>
      </c>
    </row>
    <row r="2384" spans="12:18" x14ac:dyDescent="0.45">
      <c r="L2384" t="str">
        <f>IFERROR(INDEX(所属情報!$E:$E,MATCH(男子登録情報!A2384,所属情報!$A:$A,0)),"")</f>
        <v/>
      </c>
      <c r="M2384" t="str">
        <f t="shared" si="111"/>
        <v xml:space="preserve"> ()</v>
      </c>
      <c r="N2384">
        <f t="shared" si="112"/>
        <v>0</v>
      </c>
      <c r="O2384" t="str">
        <f t="shared" si="113"/>
        <v xml:space="preserve">  ()</v>
      </c>
      <c r="P2384" t="str">
        <f>IFERROR(INDEX(リスト!$AE:$AE,MATCH($G2384,リスト!$AD:$AD,0)),"")</f>
        <v/>
      </c>
      <c r="Q2384" t="str">
        <f>IFERROR(INDEX(リスト!$AH:$AH,MATCH($J2384,リスト!$AG:$AG,0)),"")</f>
        <v/>
      </c>
      <c r="R2384" s="118" t="str">
        <f>IF($B2384="","",TEXT(RIGHT($E2384,6)*1000+COUNTIF($E$2:$E2384,$E2384),"000000000"))</f>
        <v/>
      </c>
    </row>
    <row r="2385" spans="12:18" x14ac:dyDescent="0.45">
      <c r="L2385" t="str">
        <f>IFERROR(INDEX(所属情報!$E:$E,MATCH(男子登録情報!A2385,所属情報!$A:$A,0)),"")</f>
        <v/>
      </c>
      <c r="M2385" t="str">
        <f t="shared" si="111"/>
        <v xml:space="preserve"> ()</v>
      </c>
      <c r="N2385">
        <f t="shared" si="112"/>
        <v>0</v>
      </c>
      <c r="O2385" t="str">
        <f t="shared" si="113"/>
        <v xml:space="preserve">  ()</v>
      </c>
      <c r="P2385" t="str">
        <f>IFERROR(INDEX(リスト!$AE:$AE,MATCH($G2385,リスト!$AD:$AD,0)),"")</f>
        <v/>
      </c>
      <c r="Q2385" t="str">
        <f>IFERROR(INDEX(リスト!$AH:$AH,MATCH($J2385,リスト!$AG:$AG,0)),"")</f>
        <v/>
      </c>
      <c r="R2385" s="118" t="str">
        <f>IF($B2385="","",TEXT(RIGHT($E2385,6)*1000+COUNTIF($E$2:$E2385,$E2385),"000000000"))</f>
        <v/>
      </c>
    </row>
    <row r="2386" spans="12:18" x14ac:dyDescent="0.45">
      <c r="L2386" t="str">
        <f>IFERROR(INDEX(所属情報!$E:$E,MATCH(男子登録情報!A2386,所属情報!$A:$A,0)),"")</f>
        <v/>
      </c>
      <c r="M2386" t="str">
        <f t="shared" si="111"/>
        <v xml:space="preserve"> ()</v>
      </c>
      <c r="N2386">
        <f t="shared" si="112"/>
        <v>0</v>
      </c>
      <c r="O2386" t="str">
        <f t="shared" si="113"/>
        <v xml:space="preserve">  ()</v>
      </c>
      <c r="P2386" t="str">
        <f>IFERROR(INDEX(リスト!$AE:$AE,MATCH($G2386,リスト!$AD:$AD,0)),"")</f>
        <v/>
      </c>
      <c r="Q2386" t="str">
        <f>IFERROR(INDEX(リスト!$AH:$AH,MATCH($J2386,リスト!$AG:$AG,0)),"")</f>
        <v/>
      </c>
      <c r="R2386" s="118" t="str">
        <f>IF($B2386="","",TEXT(RIGHT($E2386,6)*1000+COUNTIF($E$2:$E2386,$E2386),"000000000"))</f>
        <v/>
      </c>
    </row>
    <row r="2387" spans="12:18" x14ac:dyDescent="0.45">
      <c r="L2387" t="str">
        <f>IFERROR(INDEX(所属情報!$E:$E,MATCH(男子登録情報!A2387,所属情報!$A:$A,0)),"")</f>
        <v/>
      </c>
      <c r="M2387" t="str">
        <f t="shared" si="111"/>
        <v xml:space="preserve"> ()</v>
      </c>
      <c r="N2387">
        <f t="shared" si="112"/>
        <v>0</v>
      </c>
      <c r="O2387" t="str">
        <f t="shared" si="113"/>
        <v xml:space="preserve">  ()</v>
      </c>
      <c r="P2387" t="str">
        <f>IFERROR(INDEX(リスト!$AE:$AE,MATCH($G2387,リスト!$AD:$AD,0)),"")</f>
        <v/>
      </c>
      <c r="Q2387" t="str">
        <f>IFERROR(INDEX(リスト!$AH:$AH,MATCH($J2387,リスト!$AG:$AG,0)),"")</f>
        <v/>
      </c>
      <c r="R2387" s="118" t="str">
        <f>IF($B2387="","",TEXT(RIGHT($E2387,6)*1000+COUNTIF($E$2:$E2387,$E2387),"000000000"))</f>
        <v/>
      </c>
    </row>
    <row r="2388" spans="12:18" x14ac:dyDescent="0.45">
      <c r="L2388" t="str">
        <f>IFERROR(INDEX(所属情報!$E:$E,MATCH(男子登録情報!A2388,所属情報!$A:$A,0)),"")</f>
        <v/>
      </c>
      <c r="M2388" t="str">
        <f t="shared" si="111"/>
        <v xml:space="preserve"> ()</v>
      </c>
      <c r="N2388">
        <f t="shared" si="112"/>
        <v>0</v>
      </c>
      <c r="O2388" t="str">
        <f t="shared" si="113"/>
        <v xml:space="preserve">  ()</v>
      </c>
      <c r="P2388" t="str">
        <f>IFERROR(INDEX(リスト!$AE:$AE,MATCH($G2388,リスト!$AD:$AD,0)),"")</f>
        <v/>
      </c>
      <c r="Q2388" t="str">
        <f>IFERROR(INDEX(リスト!$AH:$AH,MATCH($J2388,リスト!$AG:$AG,0)),"")</f>
        <v/>
      </c>
      <c r="R2388" s="118" t="str">
        <f>IF($B2388="","",TEXT(RIGHT($E2388,6)*1000+COUNTIF($E$2:$E2388,$E2388),"000000000"))</f>
        <v/>
      </c>
    </row>
    <row r="2389" spans="12:18" x14ac:dyDescent="0.45">
      <c r="L2389" t="str">
        <f>IFERROR(INDEX(所属情報!$E:$E,MATCH(男子登録情報!A2389,所属情報!$A:$A,0)),"")</f>
        <v/>
      </c>
      <c r="M2389" t="str">
        <f t="shared" si="111"/>
        <v xml:space="preserve"> ()</v>
      </c>
      <c r="N2389">
        <f t="shared" si="112"/>
        <v>0</v>
      </c>
      <c r="O2389" t="str">
        <f t="shared" si="113"/>
        <v xml:space="preserve">  ()</v>
      </c>
      <c r="P2389" t="str">
        <f>IFERROR(INDEX(リスト!$AE:$AE,MATCH($G2389,リスト!$AD:$AD,0)),"")</f>
        <v/>
      </c>
      <c r="Q2389" t="str">
        <f>IFERROR(INDEX(リスト!$AH:$AH,MATCH($J2389,リスト!$AG:$AG,0)),"")</f>
        <v/>
      </c>
      <c r="R2389" s="118" t="str">
        <f>IF($B2389="","",TEXT(RIGHT($E2389,6)*1000+COUNTIF($E$2:$E2389,$E2389),"000000000"))</f>
        <v/>
      </c>
    </row>
    <row r="2390" spans="12:18" x14ac:dyDescent="0.45">
      <c r="L2390" t="str">
        <f>IFERROR(INDEX(所属情報!$E:$E,MATCH(男子登録情報!A2390,所属情報!$A:$A,0)),"")</f>
        <v/>
      </c>
      <c r="M2390" t="str">
        <f t="shared" si="111"/>
        <v xml:space="preserve"> ()</v>
      </c>
      <c r="N2390">
        <f t="shared" si="112"/>
        <v>0</v>
      </c>
      <c r="O2390" t="str">
        <f t="shared" si="113"/>
        <v xml:space="preserve">  ()</v>
      </c>
      <c r="P2390" t="str">
        <f>IFERROR(INDEX(リスト!$AE:$AE,MATCH($G2390,リスト!$AD:$AD,0)),"")</f>
        <v/>
      </c>
      <c r="Q2390" t="str">
        <f>IFERROR(INDEX(リスト!$AH:$AH,MATCH($J2390,リスト!$AG:$AG,0)),"")</f>
        <v/>
      </c>
      <c r="R2390" s="118" t="str">
        <f>IF($B2390="","",TEXT(RIGHT($E2390,6)*1000+COUNTIF($E$2:$E2390,$E2390),"000000000"))</f>
        <v/>
      </c>
    </row>
    <row r="2391" spans="12:18" x14ac:dyDescent="0.45">
      <c r="L2391" t="str">
        <f>IFERROR(INDEX(所属情報!$E:$E,MATCH(男子登録情報!A2391,所属情報!$A:$A,0)),"")</f>
        <v/>
      </c>
      <c r="M2391" t="str">
        <f t="shared" si="111"/>
        <v xml:space="preserve"> ()</v>
      </c>
      <c r="N2391">
        <f t="shared" si="112"/>
        <v>0</v>
      </c>
      <c r="O2391" t="str">
        <f t="shared" si="113"/>
        <v xml:space="preserve">  ()</v>
      </c>
      <c r="P2391" t="str">
        <f>IFERROR(INDEX(リスト!$AE:$AE,MATCH($G2391,リスト!$AD:$AD,0)),"")</f>
        <v/>
      </c>
      <c r="Q2391" t="str">
        <f>IFERROR(INDEX(リスト!$AH:$AH,MATCH($J2391,リスト!$AG:$AG,0)),"")</f>
        <v/>
      </c>
      <c r="R2391" s="118" t="str">
        <f>IF($B2391="","",TEXT(RIGHT($E2391,6)*1000+COUNTIF($E$2:$E2391,$E2391),"000000000"))</f>
        <v/>
      </c>
    </row>
    <row r="2392" spans="12:18" x14ac:dyDescent="0.45">
      <c r="L2392" t="str">
        <f>IFERROR(INDEX(所属情報!$E:$E,MATCH(男子登録情報!A2392,所属情報!$A:$A,0)),"")</f>
        <v/>
      </c>
      <c r="M2392" t="str">
        <f t="shared" si="111"/>
        <v xml:space="preserve"> ()</v>
      </c>
      <c r="N2392">
        <f t="shared" si="112"/>
        <v>0</v>
      </c>
      <c r="O2392" t="str">
        <f t="shared" si="113"/>
        <v xml:space="preserve">  ()</v>
      </c>
      <c r="P2392" t="str">
        <f>IFERROR(INDEX(リスト!$AE:$AE,MATCH($G2392,リスト!$AD:$AD,0)),"")</f>
        <v/>
      </c>
      <c r="Q2392" t="str">
        <f>IFERROR(INDEX(リスト!$AH:$AH,MATCH($J2392,リスト!$AG:$AG,0)),"")</f>
        <v/>
      </c>
      <c r="R2392" s="118" t="str">
        <f>IF($B2392="","",TEXT(RIGHT($E2392,6)*1000+COUNTIF($E$2:$E2392,$E2392),"000000000"))</f>
        <v/>
      </c>
    </row>
    <row r="2393" spans="12:18" x14ac:dyDescent="0.45">
      <c r="L2393" t="str">
        <f>IFERROR(INDEX(所属情報!$E:$E,MATCH(男子登録情報!A2393,所属情報!$A:$A,0)),"")</f>
        <v/>
      </c>
      <c r="M2393" t="str">
        <f t="shared" si="111"/>
        <v xml:space="preserve"> ()</v>
      </c>
      <c r="N2393">
        <f t="shared" si="112"/>
        <v>0</v>
      </c>
      <c r="O2393" t="str">
        <f t="shared" si="113"/>
        <v xml:space="preserve">  ()</v>
      </c>
      <c r="P2393" t="str">
        <f>IFERROR(INDEX(リスト!$AE:$AE,MATCH($G2393,リスト!$AD:$AD,0)),"")</f>
        <v/>
      </c>
      <c r="Q2393" t="str">
        <f>IFERROR(INDEX(リスト!$AH:$AH,MATCH($J2393,リスト!$AG:$AG,0)),"")</f>
        <v/>
      </c>
      <c r="R2393" s="118" t="str">
        <f>IF($B2393="","",TEXT(RIGHT($E2393,6)*1000+COUNTIF($E$2:$E2393,$E2393),"000000000"))</f>
        <v/>
      </c>
    </row>
    <row r="2394" spans="12:18" x14ac:dyDescent="0.45">
      <c r="L2394" t="str">
        <f>IFERROR(INDEX(所属情報!$E:$E,MATCH(男子登録情報!A2394,所属情報!$A:$A,0)),"")</f>
        <v/>
      </c>
      <c r="M2394" t="str">
        <f t="shared" si="111"/>
        <v xml:space="preserve"> ()</v>
      </c>
      <c r="N2394">
        <f t="shared" si="112"/>
        <v>0</v>
      </c>
      <c r="O2394" t="str">
        <f t="shared" si="113"/>
        <v xml:space="preserve">  ()</v>
      </c>
      <c r="P2394" t="str">
        <f>IFERROR(INDEX(リスト!$AE:$AE,MATCH($G2394,リスト!$AD:$AD,0)),"")</f>
        <v/>
      </c>
      <c r="Q2394" t="str">
        <f>IFERROR(INDEX(リスト!$AH:$AH,MATCH($J2394,リスト!$AG:$AG,0)),"")</f>
        <v/>
      </c>
      <c r="R2394" s="118" t="str">
        <f>IF($B2394="","",TEXT(RIGHT($E2394,6)*1000+COUNTIF($E$2:$E2394,$E2394),"000000000"))</f>
        <v/>
      </c>
    </row>
    <row r="2395" spans="12:18" x14ac:dyDescent="0.45">
      <c r="L2395" t="str">
        <f>IFERROR(INDEX(所属情報!$E:$E,MATCH(男子登録情報!A2395,所属情報!$A:$A,0)),"")</f>
        <v/>
      </c>
      <c r="M2395" t="str">
        <f t="shared" si="111"/>
        <v xml:space="preserve"> ()</v>
      </c>
      <c r="N2395">
        <f t="shared" si="112"/>
        <v>0</v>
      </c>
      <c r="O2395" t="str">
        <f t="shared" si="113"/>
        <v xml:space="preserve">  ()</v>
      </c>
      <c r="P2395" t="str">
        <f>IFERROR(INDEX(リスト!$AE:$AE,MATCH($G2395,リスト!$AD:$AD,0)),"")</f>
        <v/>
      </c>
      <c r="Q2395" t="str">
        <f>IFERROR(INDEX(リスト!$AH:$AH,MATCH($J2395,リスト!$AG:$AG,0)),"")</f>
        <v/>
      </c>
      <c r="R2395" s="118" t="str">
        <f>IF($B2395="","",TEXT(RIGHT($E2395,6)*1000+COUNTIF($E$2:$E2395,$E2395),"000000000"))</f>
        <v/>
      </c>
    </row>
    <row r="2396" spans="12:18" x14ac:dyDescent="0.45">
      <c r="L2396" t="str">
        <f>IFERROR(INDEX(所属情報!$E:$E,MATCH(男子登録情報!A2396,所属情報!$A:$A,0)),"")</f>
        <v/>
      </c>
      <c r="M2396" t="str">
        <f t="shared" si="111"/>
        <v xml:space="preserve"> ()</v>
      </c>
      <c r="N2396">
        <f t="shared" si="112"/>
        <v>0</v>
      </c>
      <c r="O2396" t="str">
        <f t="shared" si="113"/>
        <v xml:space="preserve">  ()</v>
      </c>
      <c r="P2396" t="str">
        <f>IFERROR(INDEX(リスト!$AE:$AE,MATCH($G2396,リスト!$AD:$AD,0)),"")</f>
        <v/>
      </c>
      <c r="Q2396" t="str">
        <f>IFERROR(INDEX(リスト!$AH:$AH,MATCH($J2396,リスト!$AG:$AG,0)),"")</f>
        <v/>
      </c>
      <c r="R2396" s="118" t="str">
        <f>IF($B2396="","",TEXT(RIGHT($E2396,6)*1000+COUNTIF($E$2:$E2396,$E2396),"000000000"))</f>
        <v/>
      </c>
    </row>
    <row r="2397" spans="12:18" x14ac:dyDescent="0.45">
      <c r="L2397" t="str">
        <f>IFERROR(INDEX(所属情報!$E:$E,MATCH(男子登録情報!A2397,所属情報!$A:$A,0)),"")</f>
        <v/>
      </c>
      <c r="M2397" t="str">
        <f t="shared" si="111"/>
        <v xml:space="preserve"> ()</v>
      </c>
      <c r="N2397">
        <f t="shared" si="112"/>
        <v>0</v>
      </c>
      <c r="O2397" t="str">
        <f t="shared" si="113"/>
        <v xml:space="preserve">  ()</v>
      </c>
      <c r="P2397" t="str">
        <f>IFERROR(INDEX(リスト!$AE:$AE,MATCH($G2397,リスト!$AD:$AD,0)),"")</f>
        <v/>
      </c>
      <c r="Q2397" t="str">
        <f>IFERROR(INDEX(リスト!$AH:$AH,MATCH($J2397,リスト!$AG:$AG,0)),"")</f>
        <v/>
      </c>
      <c r="R2397" s="118" t="str">
        <f>IF($B2397="","",TEXT(RIGHT($E2397,6)*1000+COUNTIF($E$2:$E2397,$E2397),"000000000"))</f>
        <v/>
      </c>
    </row>
    <row r="2398" spans="12:18" x14ac:dyDescent="0.45">
      <c r="L2398" t="str">
        <f>IFERROR(INDEX(所属情報!$E:$E,MATCH(男子登録情報!A2398,所属情報!$A:$A,0)),"")</f>
        <v/>
      </c>
      <c r="M2398" t="str">
        <f t="shared" si="111"/>
        <v xml:space="preserve"> ()</v>
      </c>
      <c r="N2398">
        <f t="shared" si="112"/>
        <v>0</v>
      </c>
      <c r="O2398" t="str">
        <f t="shared" si="113"/>
        <v xml:space="preserve">  ()</v>
      </c>
      <c r="P2398" t="str">
        <f>IFERROR(INDEX(リスト!$AE:$AE,MATCH($G2398,リスト!$AD:$AD,0)),"")</f>
        <v/>
      </c>
      <c r="Q2398" t="str">
        <f>IFERROR(INDEX(リスト!$AH:$AH,MATCH($J2398,リスト!$AG:$AG,0)),"")</f>
        <v/>
      </c>
      <c r="R2398" s="118" t="str">
        <f>IF($B2398="","",TEXT(RIGHT($E2398,6)*1000+COUNTIF($E$2:$E2398,$E2398),"000000000"))</f>
        <v/>
      </c>
    </row>
    <row r="2399" spans="12:18" x14ac:dyDescent="0.45">
      <c r="L2399" t="str">
        <f>IFERROR(INDEX(所属情報!$E:$E,MATCH(男子登録情報!A2399,所属情報!$A:$A,0)),"")</f>
        <v/>
      </c>
      <c r="M2399" t="str">
        <f t="shared" si="111"/>
        <v xml:space="preserve"> ()</v>
      </c>
      <c r="N2399">
        <f t="shared" si="112"/>
        <v>0</v>
      </c>
      <c r="O2399" t="str">
        <f t="shared" si="113"/>
        <v xml:space="preserve">  ()</v>
      </c>
      <c r="P2399" t="str">
        <f>IFERROR(INDEX(リスト!$AE:$AE,MATCH($G2399,リスト!$AD:$AD,0)),"")</f>
        <v/>
      </c>
      <c r="Q2399" t="str">
        <f>IFERROR(INDEX(リスト!$AH:$AH,MATCH($J2399,リスト!$AG:$AG,0)),"")</f>
        <v/>
      </c>
      <c r="R2399" s="118" t="str">
        <f>IF($B2399="","",TEXT(RIGHT($E2399,6)*1000+COUNTIF($E$2:$E2399,$E2399),"000000000"))</f>
        <v/>
      </c>
    </row>
    <row r="2400" spans="12:18" x14ac:dyDescent="0.45">
      <c r="L2400" t="str">
        <f>IFERROR(INDEX(所属情報!$E:$E,MATCH(男子登録情報!A2400,所属情報!$A:$A,0)),"")</f>
        <v/>
      </c>
      <c r="M2400" t="str">
        <f t="shared" si="111"/>
        <v xml:space="preserve"> ()</v>
      </c>
      <c r="N2400">
        <f t="shared" si="112"/>
        <v>0</v>
      </c>
      <c r="O2400" t="str">
        <f t="shared" si="113"/>
        <v xml:space="preserve">  ()</v>
      </c>
      <c r="P2400" t="str">
        <f>IFERROR(INDEX(リスト!$AE:$AE,MATCH($G2400,リスト!$AD:$AD,0)),"")</f>
        <v/>
      </c>
      <c r="Q2400" t="str">
        <f>IFERROR(INDEX(リスト!$AH:$AH,MATCH($J2400,リスト!$AG:$AG,0)),"")</f>
        <v/>
      </c>
      <c r="R2400" s="118" t="str">
        <f>IF($B2400="","",TEXT(RIGHT($E2400,6)*1000+COUNTIF($E$2:$E2400,$E2400),"000000000"))</f>
        <v/>
      </c>
    </row>
    <row r="2401" spans="12:18" x14ac:dyDescent="0.45">
      <c r="L2401" t="str">
        <f>IFERROR(INDEX(所属情報!$E:$E,MATCH(男子登録情報!A2401,所属情報!$A:$A,0)),"")</f>
        <v/>
      </c>
      <c r="M2401" t="str">
        <f t="shared" si="111"/>
        <v xml:space="preserve"> ()</v>
      </c>
      <c r="N2401">
        <f t="shared" si="112"/>
        <v>0</v>
      </c>
      <c r="O2401" t="str">
        <f t="shared" si="113"/>
        <v xml:space="preserve">  ()</v>
      </c>
      <c r="P2401" t="str">
        <f>IFERROR(INDEX(リスト!$AE:$AE,MATCH($G2401,リスト!$AD:$AD,0)),"")</f>
        <v/>
      </c>
      <c r="Q2401" t="str">
        <f>IFERROR(INDEX(リスト!$AH:$AH,MATCH($J2401,リスト!$AG:$AG,0)),"")</f>
        <v/>
      </c>
      <c r="R2401" s="118" t="str">
        <f>IF($B2401="","",TEXT(RIGHT($E2401,6)*1000+COUNTIF($E$2:$E2401,$E2401),"000000000"))</f>
        <v/>
      </c>
    </row>
    <row r="2402" spans="12:18" x14ac:dyDescent="0.45">
      <c r="L2402" t="str">
        <f>IFERROR(INDEX(所属情報!$E:$E,MATCH(男子登録情報!A2402,所属情報!$A:$A,0)),"")</f>
        <v/>
      </c>
      <c r="M2402" t="str">
        <f t="shared" si="111"/>
        <v xml:space="preserve"> ()</v>
      </c>
      <c r="N2402">
        <f t="shared" si="112"/>
        <v>0</v>
      </c>
      <c r="O2402" t="str">
        <f t="shared" si="113"/>
        <v xml:space="preserve">  ()</v>
      </c>
      <c r="P2402" t="str">
        <f>IFERROR(INDEX(リスト!$AE:$AE,MATCH($G2402,リスト!$AD:$AD,0)),"")</f>
        <v/>
      </c>
      <c r="Q2402" t="str">
        <f>IFERROR(INDEX(リスト!$AH:$AH,MATCH($J2402,リスト!$AG:$AG,0)),"")</f>
        <v/>
      </c>
      <c r="R2402" s="118" t="str">
        <f>IF($B2402="","",TEXT(RIGHT($E2402,6)*1000+COUNTIF($E$2:$E2402,$E2402),"000000000"))</f>
        <v/>
      </c>
    </row>
    <row r="2403" spans="12:18" x14ac:dyDescent="0.45">
      <c r="L2403" t="str">
        <f>IFERROR(INDEX(所属情報!$E:$E,MATCH(男子登録情報!A2403,所属情報!$A:$A,0)),"")</f>
        <v/>
      </c>
      <c r="M2403" t="str">
        <f t="shared" si="111"/>
        <v xml:space="preserve"> ()</v>
      </c>
      <c r="N2403">
        <f t="shared" si="112"/>
        <v>0</v>
      </c>
      <c r="O2403" t="str">
        <f t="shared" si="113"/>
        <v xml:space="preserve">  ()</v>
      </c>
      <c r="P2403" t="str">
        <f>IFERROR(INDEX(リスト!$AE:$AE,MATCH($G2403,リスト!$AD:$AD,0)),"")</f>
        <v/>
      </c>
      <c r="Q2403" t="str">
        <f>IFERROR(INDEX(リスト!$AH:$AH,MATCH($J2403,リスト!$AG:$AG,0)),"")</f>
        <v/>
      </c>
      <c r="R2403" s="118" t="str">
        <f>IF($B2403="","",TEXT(RIGHT($E2403,6)*1000+COUNTIF($E$2:$E2403,$E2403),"000000000"))</f>
        <v/>
      </c>
    </row>
    <row r="2404" spans="12:18" x14ac:dyDescent="0.45">
      <c r="L2404" t="str">
        <f>IFERROR(INDEX(所属情報!$E:$E,MATCH(男子登録情報!A2404,所属情報!$A:$A,0)),"")</f>
        <v/>
      </c>
      <c r="M2404" t="str">
        <f t="shared" si="111"/>
        <v xml:space="preserve"> ()</v>
      </c>
      <c r="N2404">
        <f t="shared" si="112"/>
        <v>0</v>
      </c>
      <c r="O2404" t="str">
        <f t="shared" si="113"/>
        <v xml:space="preserve">  ()</v>
      </c>
      <c r="P2404" t="str">
        <f>IFERROR(INDEX(リスト!$AE:$AE,MATCH($G2404,リスト!$AD:$AD,0)),"")</f>
        <v/>
      </c>
      <c r="Q2404" t="str">
        <f>IFERROR(INDEX(リスト!$AH:$AH,MATCH($J2404,リスト!$AG:$AG,0)),"")</f>
        <v/>
      </c>
      <c r="R2404" s="118" t="str">
        <f>IF($B2404="","",TEXT(RIGHT($E2404,6)*1000+COUNTIF($E$2:$E2404,$E2404),"000000000"))</f>
        <v/>
      </c>
    </row>
    <row r="2405" spans="12:18" x14ac:dyDescent="0.45">
      <c r="L2405" t="str">
        <f>IFERROR(INDEX(所属情報!$E:$E,MATCH(男子登録情報!A2405,所属情報!$A:$A,0)),"")</f>
        <v/>
      </c>
      <c r="M2405" t="str">
        <f t="shared" si="111"/>
        <v xml:space="preserve"> ()</v>
      </c>
      <c r="N2405">
        <f t="shared" si="112"/>
        <v>0</v>
      </c>
      <c r="O2405" t="str">
        <f t="shared" si="113"/>
        <v xml:space="preserve">  ()</v>
      </c>
      <c r="P2405" t="str">
        <f>IFERROR(INDEX(リスト!$AE:$AE,MATCH($G2405,リスト!$AD:$AD,0)),"")</f>
        <v/>
      </c>
      <c r="Q2405" t="str">
        <f>IFERROR(INDEX(リスト!$AH:$AH,MATCH($J2405,リスト!$AG:$AG,0)),"")</f>
        <v/>
      </c>
      <c r="R2405" s="118" t="str">
        <f>IF($B2405="","",TEXT(RIGHT($E2405,6)*1000+COUNTIF($E$2:$E2405,$E2405),"000000000"))</f>
        <v/>
      </c>
    </row>
    <row r="2406" spans="12:18" x14ac:dyDescent="0.45">
      <c r="L2406" t="str">
        <f>IFERROR(INDEX(所属情報!$E:$E,MATCH(男子登録情報!A2406,所属情報!$A:$A,0)),"")</f>
        <v/>
      </c>
      <c r="M2406" t="str">
        <f t="shared" si="111"/>
        <v xml:space="preserve"> ()</v>
      </c>
      <c r="N2406">
        <f t="shared" si="112"/>
        <v>0</v>
      </c>
      <c r="O2406" t="str">
        <f t="shared" si="113"/>
        <v xml:space="preserve">  ()</v>
      </c>
      <c r="P2406" t="str">
        <f>IFERROR(INDEX(リスト!$AE:$AE,MATCH($G2406,リスト!$AD:$AD,0)),"")</f>
        <v/>
      </c>
      <c r="Q2406" t="str">
        <f>IFERROR(INDEX(リスト!$AH:$AH,MATCH($J2406,リスト!$AG:$AG,0)),"")</f>
        <v/>
      </c>
      <c r="R2406" s="118" t="str">
        <f>IF($B2406="","",TEXT(RIGHT($E2406,6)*1000+COUNTIF($E$2:$E2406,$E2406),"000000000"))</f>
        <v/>
      </c>
    </row>
    <row r="2407" spans="12:18" x14ac:dyDescent="0.45">
      <c r="L2407" t="str">
        <f>IFERROR(INDEX(所属情報!$E:$E,MATCH(男子登録情報!A2407,所属情報!$A:$A,0)),"")</f>
        <v/>
      </c>
      <c r="M2407" t="str">
        <f t="shared" si="111"/>
        <v xml:space="preserve"> ()</v>
      </c>
      <c r="N2407">
        <f t="shared" si="112"/>
        <v>0</v>
      </c>
      <c r="O2407" t="str">
        <f t="shared" si="113"/>
        <v xml:space="preserve">  ()</v>
      </c>
      <c r="P2407" t="str">
        <f>IFERROR(INDEX(リスト!$AE:$AE,MATCH($G2407,リスト!$AD:$AD,0)),"")</f>
        <v/>
      </c>
      <c r="Q2407" t="str">
        <f>IFERROR(INDEX(リスト!$AH:$AH,MATCH($J2407,リスト!$AG:$AG,0)),"")</f>
        <v/>
      </c>
      <c r="R2407" s="118" t="str">
        <f>IF($B2407="","",TEXT(RIGHT($E2407,6)*1000+COUNTIF($E$2:$E2407,$E2407),"000000000"))</f>
        <v/>
      </c>
    </row>
    <row r="2408" spans="12:18" x14ac:dyDescent="0.45">
      <c r="L2408" t="str">
        <f>IFERROR(INDEX(所属情報!$E:$E,MATCH(男子登録情報!A2408,所属情報!$A:$A,0)),"")</f>
        <v/>
      </c>
      <c r="M2408" t="str">
        <f t="shared" si="111"/>
        <v xml:space="preserve"> ()</v>
      </c>
      <c r="N2408">
        <f t="shared" si="112"/>
        <v>0</v>
      </c>
      <c r="O2408" t="str">
        <f t="shared" si="113"/>
        <v xml:space="preserve">  ()</v>
      </c>
      <c r="P2408" t="str">
        <f>IFERROR(INDEX(リスト!$AE:$AE,MATCH($G2408,リスト!$AD:$AD,0)),"")</f>
        <v/>
      </c>
      <c r="Q2408" t="str">
        <f>IFERROR(INDEX(リスト!$AH:$AH,MATCH($J2408,リスト!$AG:$AG,0)),"")</f>
        <v/>
      </c>
      <c r="R2408" s="118" t="str">
        <f>IF($B2408="","",TEXT(RIGHT($E2408,6)*1000+COUNTIF($E$2:$E2408,$E2408),"000000000"))</f>
        <v/>
      </c>
    </row>
    <row r="2409" spans="12:18" x14ac:dyDescent="0.45">
      <c r="L2409" t="str">
        <f>IFERROR(INDEX(所属情報!$E:$E,MATCH(男子登録情報!A2409,所属情報!$A:$A,0)),"")</f>
        <v/>
      </c>
      <c r="M2409" t="str">
        <f t="shared" si="111"/>
        <v xml:space="preserve"> ()</v>
      </c>
      <c r="N2409">
        <f t="shared" si="112"/>
        <v>0</v>
      </c>
      <c r="O2409" t="str">
        <f t="shared" si="113"/>
        <v xml:space="preserve">  ()</v>
      </c>
      <c r="P2409" t="str">
        <f>IFERROR(INDEX(リスト!$AE:$AE,MATCH($G2409,リスト!$AD:$AD,0)),"")</f>
        <v/>
      </c>
      <c r="Q2409" t="str">
        <f>IFERROR(INDEX(リスト!$AH:$AH,MATCH($J2409,リスト!$AG:$AG,0)),"")</f>
        <v/>
      </c>
      <c r="R2409" s="118" t="str">
        <f>IF($B2409="","",TEXT(RIGHT($E2409,6)*1000+COUNTIF($E$2:$E2409,$E2409),"000000000"))</f>
        <v/>
      </c>
    </row>
    <row r="2410" spans="12:18" x14ac:dyDescent="0.45">
      <c r="L2410" t="str">
        <f>IFERROR(INDEX(所属情報!$E:$E,MATCH(男子登録情報!A2410,所属情報!$A:$A,0)),"")</f>
        <v/>
      </c>
      <c r="M2410" t="str">
        <f t="shared" si="111"/>
        <v xml:space="preserve"> ()</v>
      </c>
      <c r="N2410">
        <f t="shared" si="112"/>
        <v>0</v>
      </c>
      <c r="O2410" t="str">
        <f t="shared" si="113"/>
        <v xml:space="preserve">  ()</v>
      </c>
      <c r="P2410" t="str">
        <f>IFERROR(INDEX(リスト!$AE:$AE,MATCH($G2410,リスト!$AD:$AD,0)),"")</f>
        <v/>
      </c>
      <c r="Q2410" t="str">
        <f>IFERROR(INDEX(リスト!$AH:$AH,MATCH($J2410,リスト!$AG:$AG,0)),"")</f>
        <v/>
      </c>
      <c r="R2410" s="118" t="str">
        <f>IF($B2410="","",TEXT(RIGHT($E2410,6)*1000+COUNTIF($E$2:$E2410,$E2410),"000000000"))</f>
        <v/>
      </c>
    </row>
    <row r="2411" spans="12:18" x14ac:dyDescent="0.45">
      <c r="L2411" t="str">
        <f>IFERROR(INDEX(所属情報!$E:$E,MATCH(男子登録情報!A2411,所属情報!$A:$A,0)),"")</f>
        <v/>
      </c>
      <c r="M2411" t="str">
        <f t="shared" si="111"/>
        <v xml:space="preserve"> ()</v>
      </c>
      <c r="N2411">
        <f t="shared" si="112"/>
        <v>0</v>
      </c>
      <c r="O2411" t="str">
        <f t="shared" si="113"/>
        <v xml:space="preserve">  ()</v>
      </c>
      <c r="P2411" t="str">
        <f>IFERROR(INDEX(リスト!$AE:$AE,MATCH($G2411,リスト!$AD:$AD,0)),"")</f>
        <v/>
      </c>
      <c r="Q2411" t="str">
        <f>IFERROR(INDEX(リスト!$AH:$AH,MATCH($J2411,リスト!$AG:$AG,0)),"")</f>
        <v/>
      </c>
      <c r="R2411" s="118" t="str">
        <f>IF($B2411="","",TEXT(RIGHT($E2411,6)*1000+COUNTIF($E$2:$E2411,$E2411),"000000000"))</f>
        <v/>
      </c>
    </row>
    <row r="2412" spans="12:18" x14ac:dyDescent="0.45">
      <c r="L2412" t="str">
        <f>IFERROR(INDEX(所属情報!$E:$E,MATCH(男子登録情報!A2412,所属情報!$A:$A,0)),"")</f>
        <v/>
      </c>
      <c r="M2412" t="str">
        <f t="shared" si="111"/>
        <v xml:space="preserve"> ()</v>
      </c>
      <c r="N2412">
        <f t="shared" si="112"/>
        <v>0</v>
      </c>
      <c r="O2412" t="str">
        <f t="shared" si="113"/>
        <v xml:space="preserve">  ()</v>
      </c>
      <c r="P2412" t="str">
        <f>IFERROR(INDEX(リスト!$AE:$AE,MATCH($G2412,リスト!$AD:$AD,0)),"")</f>
        <v/>
      </c>
      <c r="Q2412" t="str">
        <f>IFERROR(INDEX(リスト!$AH:$AH,MATCH($J2412,リスト!$AG:$AG,0)),"")</f>
        <v/>
      </c>
      <c r="R2412" s="118" t="str">
        <f>IF($B2412="","",TEXT(RIGHT($E2412,6)*1000+COUNTIF($E$2:$E2412,$E2412),"000000000"))</f>
        <v/>
      </c>
    </row>
    <row r="2413" spans="12:18" x14ac:dyDescent="0.45">
      <c r="L2413" t="str">
        <f>IFERROR(INDEX(所属情報!$E:$E,MATCH(男子登録情報!A2413,所属情報!$A:$A,0)),"")</f>
        <v/>
      </c>
      <c r="M2413" t="str">
        <f t="shared" si="111"/>
        <v xml:space="preserve"> ()</v>
      </c>
      <c r="N2413">
        <f t="shared" si="112"/>
        <v>0</v>
      </c>
      <c r="O2413" t="str">
        <f t="shared" si="113"/>
        <v xml:space="preserve">  ()</v>
      </c>
      <c r="P2413" t="str">
        <f>IFERROR(INDEX(リスト!$AE:$AE,MATCH($G2413,リスト!$AD:$AD,0)),"")</f>
        <v/>
      </c>
      <c r="Q2413" t="str">
        <f>IFERROR(INDEX(リスト!$AH:$AH,MATCH($J2413,リスト!$AG:$AG,0)),"")</f>
        <v/>
      </c>
      <c r="R2413" s="118" t="str">
        <f>IF($B2413="","",TEXT(RIGHT($E2413,6)*1000+COUNTIF($E$2:$E2413,$E2413),"000000000"))</f>
        <v/>
      </c>
    </row>
    <row r="2414" spans="12:18" x14ac:dyDescent="0.45">
      <c r="L2414" t="str">
        <f>IFERROR(INDEX(所属情報!$E:$E,MATCH(男子登録情報!A2414,所属情報!$A:$A,0)),"")</f>
        <v/>
      </c>
      <c r="M2414" t="str">
        <f t="shared" si="111"/>
        <v xml:space="preserve"> ()</v>
      </c>
      <c r="N2414">
        <f t="shared" si="112"/>
        <v>0</v>
      </c>
      <c r="O2414" t="str">
        <f t="shared" si="113"/>
        <v xml:space="preserve">  ()</v>
      </c>
      <c r="P2414" t="str">
        <f>IFERROR(INDEX(リスト!$AE:$AE,MATCH($G2414,リスト!$AD:$AD,0)),"")</f>
        <v/>
      </c>
      <c r="Q2414" t="str">
        <f>IFERROR(INDEX(リスト!$AH:$AH,MATCH($J2414,リスト!$AG:$AG,0)),"")</f>
        <v/>
      </c>
      <c r="R2414" s="118" t="str">
        <f>IF($B2414="","",TEXT(RIGHT($E2414,6)*1000+COUNTIF($E$2:$E2414,$E2414),"000000000"))</f>
        <v/>
      </c>
    </row>
    <row r="2415" spans="12:18" x14ac:dyDescent="0.45">
      <c r="L2415" t="str">
        <f>IFERROR(INDEX(所属情報!$E:$E,MATCH(男子登録情報!A2415,所属情報!$A:$A,0)),"")</f>
        <v/>
      </c>
      <c r="M2415" t="str">
        <f t="shared" si="111"/>
        <v xml:space="preserve"> ()</v>
      </c>
      <c r="N2415">
        <f t="shared" si="112"/>
        <v>0</v>
      </c>
      <c r="O2415" t="str">
        <f t="shared" si="113"/>
        <v xml:space="preserve">  ()</v>
      </c>
      <c r="P2415" t="str">
        <f>IFERROR(INDEX(リスト!$AE:$AE,MATCH($G2415,リスト!$AD:$AD,0)),"")</f>
        <v/>
      </c>
      <c r="Q2415" t="str">
        <f>IFERROR(INDEX(リスト!$AH:$AH,MATCH($J2415,リスト!$AG:$AG,0)),"")</f>
        <v/>
      </c>
      <c r="R2415" s="118" t="str">
        <f>IF($B2415="","",TEXT(RIGHT($E2415,6)*1000+COUNTIF($E$2:$E2415,$E2415),"000000000"))</f>
        <v/>
      </c>
    </row>
    <row r="2416" spans="12:18" x14ac:dyDescent="0.45">
      <c r="L2416" t="str">
        <f>IFERROR(INDEX(所属情報!$E:$E,MATCH(男子登録情報!A2416,所属情報!$A:$A,0)),"")</f>
        <v/>
      </c>
      <c r="M2416" t="str">
        <f t="shared" si="111"/>
        <v xml:space="preserve"> ()</v>
      </c>
      <c r="N2416">
        <f t="shared" si="112"/>
        <v>0</v>
      </c>
      <c r="O2416" t="str">
        <f t="shared" si="113"/>
        <v xml:space="preserve">  ()</v>
      </c>
      <c r="P2416" t="str">
        <f>IFERROR(INDEX(リスト!$AE:$AE,MATCH($G2416,リスト!$AD:$AD,0)),"")</f>
        <v/>
      </c>
      <c r="Q2416" t="str">
        <f>IFERROR(INDEX(リスト!$AH:$AH,MATCH($J2416,リスト!$AG:$AG,0)),"")</f>
        <v/>
      </c>
      <c r="R2416" s="118" t="str">
        <f>IF($B2416="","",TEXT(RIGHT($E2416,6)*1000+COUNTIF($E$2:$E2416,$E2416),"000000000"))</f>
        <v/>
      </c>
    </row>
    <row r="2417" spans="12:18" x14ac:dyDescent="0.45">
      <c r="L2417" t="str">
        <f>IFERROR(INDEX(所属情報!$E:$E,MATCH(男子登録情報!A2417,所属情報!$A:$A,0)),"")</f>
        <v/>
      </c>
      <c r="M2417" t="str">
        <f t="shared" si="111"/>
        <v xml:space="preserve"> ()</v>
      </c>
      <c r="N2417">
        <f t="shared" si="112"/>
        <v>0</v>
      </c>
      <c r="O2417" t="str">
        <f t="shared" si="113"/>
        <v xml:space="preserve">  ()</v>
      </c>
      <c r="P2417" t="str">
        <f>IFERROR(INDEX(リスト!$AE:$AE,MATCH($G2417,リスト!$AD:$AD,0)),"")</f>
        <v/>
      </c>
      <c r="Q2417" t="str">
        <f>IFERROR(INDEX(リスト!$AH:$AH,MATCH($J2417,リスト!$AG:$AG,0)),"")</f>
        <v/>
      </c>
      <c r="R2417" s="118" t="str">
        <f>IF($B2417="","",TEXT(RIGHT($E2417,6)*1000+COUNTIF($E$2:$E2417,$E2417),"000000000"))</f>
        <v/>
      </c>
    </row>
    <row r="2418" spans="12:18" x14ac:dyDescent="0.45">
      <c r="L2418" t="str">
        <f>IFERROR(INDEX(所属情報!$E:$E,MATCH(男子登録情報!A2418,所属情報!$A:$A,0)),"")</f>
        <v/>
      </c>
      <c r="M2418" t="str">
        <f t="shared" si="111"/>
        <v xml:space="preserve"> ()</v>
      </c>
      <c r="N2418">
        <f t="shared" si="112"/>
        <v>0</v>
      </c>
      <c r="O2418" t="str">
        <f t="shared" si="113"/>
        <v xml:space="preserve">  ()</v>
      </c>
      <c r="P2418" t="str">
        <f>IFERROR(INDEX(リスト!$AE:$AE,MATCH($G2418,リスト!$AD:$AD,0)),"")</f>
        <v/>
      </c>
      <c r="Q2418" t="str">
        <f>IFERROR(INDEX(リスト!$AH:$AH,MATCH($J2418,リスト!$AG:$AG,0)),"")</f>
        <v/>
      </c>
      <c r="R2418" s="118" t="str">
        <f>IF($B2418="","",TEXT(RIGHT($E2418,6)*1000+COUNTIF($E$2:$E2418,$E2418),"000000000"))</f>
        <v/>
      </c>
    </row>
    <row r="2419" spans="12:18" x14ac:dyDescent="0.45">
      <c r="L2419" t="str">
        <f>IFERROR(INDEX(所属情報!$E:$E,MATCH(男子登録情報!A2419,所属情報!$A:$A,0)),"")</f>
        <v/>
      </c>
      <c r="M2419" t="str">
        <f t="shared" si="111"/>
        <v xml:space="preserve"> ()</v>
      </c>
      <c r="N2419">
        <f t="shared" si="112"/>
        <v>0</v>
      </c>
      <c r="O2419" t="str">
        <f t="shared" si="113"/>
        <v xml:space="preserve">  ()</v>
      </c>
      <c r="P2419" t="str">
        <f>IFERROR(INDEX(リスト!$AE:$AE,MATCH($G2419,リスト!$AD:$AD,0)),"")</f>
        <v/>
      </c>
      <c r="Q2419" t="str">
        <f>IFERROR(INDEX(リスト!$AH:$AH,MATCH($J2419,リスト!$AG:$AG,0)),"")</f>
        <v/>
      </c>
      <c r="R2419" s="118" t="str">
        <f>IF($B2419="","",TEXT(RIGHT($E2419,6)*1000+COUNTIF($E$2:$E2419,$E2419),"000000000"))</f>
        <v/>
      </c>
    </row>
    <row r="2420" spans="12:18" x14ac:dyDescent="0.45">
      <c r="L2420" t="str">
        <f>IFERROR(INDEX(所属情報!$E:$E,MATCH(男子登録情報!A2420,所属情報!$A:$A,0)),"")</f>
        <v/>
      </c>
      <c r="M2420" t="str">
        <f t="shared" si="111"/>
        <v xml:space="preserve"> ()</v>
      </c>
      <c r="N2420">
        <f t="shared" si="112"/>
        <v>0</v>
      </c>
      <c r="O2420" t="str">
        <f t="shared" si="113"/>
        <v xml:space="preserve">  ()</v>
      </c>
      <c r="P2420" t="str">
        <f>IFERROR(INDEX(リスト!$AE:$AE,MATCH($G2420,リスト!$AD:$AD,0)),"")</f>
        <v/>
      </c>
      <c r="Q2420" t="str">
        <f>IFERROR(INDEX(リスト!$AH:$AH,MATCH($J2420,リスト!$AG:$AG,0)),"")</f>
        <v/>
      </c>
      <c r="R2420" s="118" t="str">
        <f>IF($B2420="","",TEXT(RIGHT($E2420,6)*1000+COUNTIF($E$2:$E2420,$E2420),"000000000"))</f>
        <v/>
      </c>
    </row>
    <row r="2421" spans="12:18" x14ac:dyDescent="0.45">
      <c r="L2421" t="str">
        <f>IFERROR(INDEX(所属情報!$E:$E,MATCH(男子登録情報!A2421,所属情報!$A:$A,0)),"")</f>
        <v/>
      </c>
      <c r="M2421" t="str">
        <f t="shared" si="111"/>
        <v xml:space="preserve"> ()</v>
      </c>
      <c r="N2421">
        <f t="shared" si="112"/>
        <v>0</v>
      </c>
      <c r="O2421" t="str">
        <f t="shared" si="113"/>
        <v xml:space="preserve">  ()</v>
      </c>
      <c r="P2421" t="str">
        <f>IFERROR(INDEX(リスト!$AE:$AE,MATCH($G2421,リスト!$AD:$AD,0)),"")</f>
        <v/>
      </c>
      <c r="Q2421" t="str">
        <f>IFERROR(INDEX(リスト!$AH:$AH,MATCH($J2421,リスト!$AG:$AG,0)),"")</f>
        <v/>
      </c>
      <c r="R2421" s="118" t="str">
        <f>IF($B2421="","",TEXT(RIGHT($E2421,6)*1000+COUNTIF($E$2:$E2421,$E2421),"000000000"))</f>
        <v/>
      </c>
    </row>
    <row r="2422" spans="12:18" x14ac:dyDescent="0.45">
      <c r="L2422" t="str">
        <f>IFERROR(INDEX(所属情報!$E:$E,MATCH(男子登録情報!A2422,所属情報!$A:$A,0)),"")</f>
        <v/>
      </c>
      <c r="M2422" t="str">
        <f t="shared" si="111"/>
        <v xml:space="preserve"> ()</v>
      </c>
      <c r="N2422">
        <f t="shared" si="112"/>
        <v>0</v>
      </c>
      <c r="O2422" t="str">
        <f t="shared" si="113"/>
        <v xml:space="preserve">  ()</v>
      </c>
      <c r="P2422" t="str">
        <f>IFERROR(INDEX(リスト!$AE:$AE,MATCH($G2422,リスト!$AD:$AD,0)),"")</f>
        <v/>
      </c>
      <c r="Q2422" t="str">
        <f>IFERROR(INDEX(リスト!$AH:$AH,MATCH($J2422,リスト!$AG:$AG,0)),"")</f>
        <v/>
      </c>
      <c r="R2422" s="118" t="str">
        <f>IF($B2422="","",TEXT(RIGHT($E2422,6)*1000+COUNTIF($E$2:$E2422,$E2422),"000000000"))</f>
        <v/>
      </c>
    </row>
    <row r="2423" spans="12:18" x14ac:dyDescent="0.45">
      <c r="L2423" t="str">
        <f>IFERROR(INDEX(所属情報!$E:$E,MATCH(男子登録情報!A2423,所属情報!$A:$A,0)),"")</f>
        <v/>
      </c>
      <c r="M2423" t="str">
        <f t="shared" si="111"/>
        <v xml:space="preserve"> ()</v>
      </c>
      <c r="N2423">
        <f t="shared" si="112"/>
        <v>0</v>
      </c>
      <c r="O2423" t="str">
        <f t="shared" si="113"/>
        <v xml:space="preserve">  ()</v>
      </c>
      <c r="P2423" t="str">
        <f>IFERROR(INDEX(リスト!$AE:$AE,MATCH($G2423,リスト!$AD:$AD,0)),"")</f>
        <v/>
      </c>
      <c r="Q2423" t="str">
        <f>IFERROR(INDEX(リスト!$AH:$AH,MATCH($J2423,リスト!$AG:$AG,0)),"")</f>
        <v/>
      </c>
      <c r="R2423" s="118" t="str">
        <f>IF($B2423="","",TEXT(RIGHT($E2423,6)*1000+COUNTIF($E$2:$E2423,$E2423),"000000000"))</f>
        <v/>
      </c>
    </row>
    <row r="2424" spans="12:18" x14ac:dyDescent="0.45">
      <c r="L2424" t="str">
        <f>IFERROR(INDEX(所属情報!$E:$E,MATCH(男子登録情報!A2424,所属情報!$A:$A,0)),"")</f>
        <v/>
      </c>
      <c r="M2424" t="str">
        <f t="shared" si="111"/>
        <v xml:space="preserve"> ()</v>
      </c>
      <c r="N2424">
        <f t="shared" si="112"/>
        <v>0</v>
      </c>
      <c r="O2424" t="str">
        <f t="shared" si="113"/>
        <v xml:space="preserve">  ()</v>
      </c>
      <c r="P2424" t="str">
        <f>IFERROR(INDEX(リスト!$AE:$AE,MATCH($G2424,リスト!$AD:$AD,0)),"")</f>
        <v/>
      </c>
      <c r="Q2424" t="str">
        <f>IFERROR(INDEX(リスト!$AH:$AH,MATCH($J2424,リスト!$AG:$AG,0)),"")</f>
        <v/>
      </c>
      <c r="R2424" s="118" t="str">
        <f>IF($B2424="","",TEXT(RIGHT($E2424,6)*1000+COUNTIF($E$2:$E2424,$E2424),"000000000"))</f>
        <v/>
      </c>
    </row>
    <row r="2425" spans="12:18" x14ac:dyDescent="0.45">
      <c r="L2425" t="str">
        <f>IFERROR(INDEX(所属情報!$E:$E,MATCH(男子登録情報!A2425,所属情報!$A:$A,0)),"")</f>
        <v/>
      </c>
      <c r="M2425" t="str">
        <f t="shared" si="111"/>
        <v xml:space="preserve"> ()</v>
      </c>
      <c r="N2425">
        <f t="shared" si="112"/>
        <v>0</v>
      </c>
      <c r="O2425" t="str">
        <f t="shared" si="113"/>
        <v xml:space="preserve">  ()</v>
      </c>
      <c r="P2425" t="str">
        <f>IFERROR(INDEX(リスト!$AE:$AE,MATCH($G2425,リスト!$AD:$AD,0)),"")</f>
        <v/>
      </c>
      <c r="Q2425" t="str">
        <f>IFERROR(INDEX(リスト!$AH:$AH,MATCH($J2425,リスト!$AG:$AG,0)),"")</f>
        <v/>
      </c>
      <c r="R2425" s="118" t="str">
        <f>IF($B2425="","",TEXT(RIGHT($E2425,6)*1000+COUNTIF($E$2:$E2425,$E2425),"000000000"))</f>
        <v/>
      </c>
    </row>
    <row r="2426" spans="12:18" x14ac:dyDescent="0.45">
      <c r="L2426" t="str">
        <f>IFERROR(INDEX(所属情報!$E:$E,MATCH(男子登録情報!A2426,所属情報!$A:$A,0)),"")</f>
        <v/>
      </c>
      <c r="M2426" t="str">
        <f t="shared" si="111"/>
        <v xml:space="preserve"> ()</v>
      </c>
      <c r="N2426">
        <f t="shared" si="112"/>
        <v>0</v>
      </c>
      <c r="O2426" t="str">
        <f t="shared" si="113"/>
        <v xml:space="preserve">  ()</v>
      </c>
      <c r="P2426" t="str">
        <f>IFERROR(INDEX(リスト!$AE:$AE,MATCH($G2426,リスト!$AD:$AD,0)),"")</f>
        <v/>
      </c>
      <c r="Q2426" t="str">
        <f>IFERROR(INDEX(リスト!$AH:$AH,MATCH($J2426,リスト!$AG:$AG,0)),"")</f>
        <v/>
      </c>
      <c r="R2426" s="118" t="str">
        <f>IF($B2426="","",TEXT(RIGHT($E2426,6)*1000+COUNTIF($E$2:$E2426,$E2426),"000000000"))</f>
        <v/>
      </c>
    </row>
    <row r="2427" spans="12:18" x14ac:dyDescent="0.45">
      <c r="L2427" t="str">
        <f>IFERROR(INDEX(所属情報!$E:$E,MATCH(男子登録情報!A2427,所属情報!$A:$A,0)),"")</f>
        <v/>
      </c>
      <c r="M2427" t="str">
        <f t="shared" si="111"/>
        <v xml:space="preserve"> ()</v>
      </c>
      <c r="N2427">
        <f t="shared" si="112"/>
        <v>0</v>
      </c>
      <c r="O2427" t="str">
        <f t="shared" si="113"/>
        <v xml:space="preserve">  ()</v>
      </c>
      <c r="P2427" t="str">
        <f>IFERROR(INDEX(リスト!$AE:$AE,MATCH($G2427,リスト!$AD:$AD,0)),"")</f>
        <v/>
      </c>
      <c r="Q2427" t="str">
        <f>IFERROR(INDEX(リスト!$AH:$AH,MATCH($J2427,リスト!$AG:$AG,0)),"")</f>
        <v/>
      </c>
      <c r="R2427" s="118" t="str">
        <f>IF($B2427="","",TEXT(RIGHT($E2427,6)*1000+COUNTIF($E$2:$E2427,$E2427),"000000000"))</f>
        <v/>
      </c>
    </row>
    <row r="2428" spans="12:18" x14ac:dyDescent="0.45">
      <c r="L2428" t="str">
        <f>IFERROR(INDEX(所属情報!$E:$E,MATCH(男子登録情報!A2428,所属情報!$A:$A,0)),"")</f>
        <v/>
      </c>
      <c r="M2428" t="str">
        <f t="shared" si="111"/>
        <v xml:space="preserve"> ()</v>
      </c>
      <c r="N2428">
        <f t="shared" si="112"/>
        <v>0</v>
      </c>
      <c r="O2428" t="str">
        <f t="shared" si="113"/>
        <v xml:space="preserve">  ()</v>
      </c>
      <c r="P2428" t="str">
        <f>IFERROR(INDEX(リスト!$AE:$AE,MATCH($G2428,リスト!$AD:$AD,0)),"")</f>
        <v/>
      </c>
      <c r="Q2428" t="str">
        <f>IFERROR(INDEX(リスト!$AH:$AH,MATCH($J2428,リスト!$AG:$AG,0)),"")</f>
        <v/>
      </c>
      <c r="R2428" s="118" t="str">
        <f>IF($B2428="","",TEXT(RIGHT($E2428,6)*1000+COUNTIF($E$2:$E2428,$E2428),"000000000"))</f>
        <v/>
      </c>
    </row>
    <row r="2429" spans="12:18" x14ac:dyDescent="0.45">
      <c r="L2429" t="str">
        <f>IFERROR(INDEX(所属情報!$E:$E,MATCH(男子登録情報!A2429,所属情報!$A:$A,0)),"")</f>
        <v/>
      </c>
      <c r="M2429" t="str">
        <f t="shared" si="111"/>
        <v xml:space="preserve"> ()</v>
      </c>
      <c r="N2429">
        <f t="shared" si="112"/>
        <v>0</v>
      </c>
      <c r="O2429" t="str">
        <f t="shared" si="113"/>
        <v xml:space="preserve">  ()</v>
      </c>
      <c r="P2429" t="str">
        <f>IFERROR(INDEX(リスト!$AE:$AE,MATCH($G2429,リスト!$AD:$AD,0)),"")</f>
        <v/>
      </c>
      <c r="Q2429" t="str">
        <f>IFERROR(INDEX(リスト!$AH:$AH,MATCH($J2429,リスト!$AG:$AG,0)),"")</f>
        <v/>
      </c>
      <c r="R2429" s="118" t="str">
        <f>IF($B2429="","",TEXT(RIGHT($E2429,6)*1000+COUNTIF($E$2:$E2429,$E2429),"000000000"))</f>
        <v/>
      </c>
    </row>
    <row r="2430" spans="12:18" x14ac:dyDescent="0.45">
      <c r="L2430" t="str">
        <f>IFERROR(INDEX(所属情報!$E:$E,MATCH(男子登録情報!A2430,所属情報!$A:$A,0)),"")</f>
        <v/>
      </c>
      <c r="M2430" t="str">
        <f t="shared" si="111"/>
        <v xml:space="preserve"> ()</v>
      </c>
      <c r="N2430">
        <f t="shared" si="112"/>
        <v>0</v>
      </c>
      <c r="O2430" t="str">
        <f t="shared" si="113"/>
        <v xml:space="preserve">  ()</v>
      </c>
      <c r="P2430" t="str">
        <f>IFERROR(INDEX(リスト!$AE:$AE,MATCH($G2430,リスト!$AD:$AD,0)),"")</f>
        <v/>
      </c>
      <c r="Q2430" t="str">
        <f>IFERROR(INDEX(リスト!$AH:$AH,MATCH($J2430,リスト!$AG:$AG,0)),"")</f>
        <v/>
      </c>
      <c r="R2430" s="118" t="str">
        <f>IF($B2430="","",TEXT(RIGHT($E2430,6)*1000+COUNTIF($E$2:$E2430,$E2430),"000000000"))</f>
        <v/>
      </c>
    </row>
    <row r="2431" spans="12:18" x14ac:dyDescent="0.45">
      <c r="L2431" t="str">
        <f>IFERROR(INDEX(所属情報!$E:$E,MATCH(男子登録情報!A2431,所属情報!$A:$A,0)),"")</f>
        <v/>
      </c>
      <c r="M2431" t="str">
        <f t="shared" si="111"/>
        <v xml:space="preserve"> ()</v>
      </c>
      <c r="N2431">
        <f t="shared" si="112"/>
        <v>0</v>
      </c>
      <c r="O2431" t="str">
        <f t="shared" si="113"/>
        <v xml:space="preserve">  ()</v>
      </c>
      <c r="P2431" t="str">
        <f>IFERROR(INDEX(リスト!$AE:$AE,MATCH($G2431,リスト!$AD:$AD,0)),"")</f>
        <v/>
      </c>
      <c r="Q2431" t="str">
        <f>IFERROR(INDEX(リスト!$AH:$AH,MATCH($J2431,リスト!$AG:$AG,0)),"")</f>
        <v/>
      </c>
      <c r="R2431" s="118" t="str">
        <f>IF($B2431="","",TEXT(RIGHT($E2431,6)*1000+COUNTIF($E$2:$E2431,$E2431),"000000000"))</f>
        <v/>
      </c>
    </row>
    <row r="2432" spans="12:18" x14ac:dyDescent="0.45">
      <c r="L2432" t="str">
        <f>IFERROR(INDEX(所属情報!$E:$E,MATCH(男子登録情報!A2432,所属情報!$A:$A,0)),"")</f>
        <v/>
      </c>
      <c r="M2432" t="str">
        <f t="shared" si="111"/>
        <v xml:space="preserve"> ()</v>
      </c>
      <c r="N2432">
        <f t="shared" si="112"/>
        <v>0</v>
      </c>
      <c r="O2432" t="str">
        <f t="shared" si="113"/>
        <v xml:space="preserve">  ()</v>
      </c>
      <c r="P2432" t="str">
        <f>IFERROR(INDEX(リスト!$AE:$AE,MATCH($G2432,リスト!$AD:$AD,0)),"")</f>
        <v/>
      </c>
      <c r="Q2432" t="str">
        <f>IFERROR(INDEX(リスト!$AH:$AH,MATCH($J2432,リスト!$AG:$AG,0)),"")</f>
        <v/>
      </c>
      <c r="R2432" s="118" t="str">
        <f>IF($B2432="","",TEXT(RIGHT($E2432,6)*1000+COUNTIF($E$2:$E2432,$E2432),"000000000"))</f>
        <v/>
      </c>
    </row>
    <row r="2433" spans="12:18" x14ac:dyDescent="0.45">
      <c r="L2433" t="str">
        <f>IFERROR(INDEX(所属情報!$E:$E,MATCH(男子登録情報!A2433,所属情報!$A:$A,0)),"")</f>
        <v/>
      </c>
      <c r="M2433" t="str">
        <f t="shared" si="111"/>
        <v xml:space="preserve"> ()</v>
      </c>
      <c r="N2433">
        <f t="shared" si="112"/>
        <v>0</v>
      </c>
      <c r="O2433" t="str">
        <f t="shared" si="113"/>
        <v xml:space="preserve">  ()</v>
      </c>
      <c r="P2433" t="str">
        <f>IFERROR(INDEX(リスト!$AE:$AE,MATCH($G2433,リスト!$AD:$AD,0)),"")</f>
        <v/>
      </c>
      <c r="Q2433" t="str">
        <f>IFERROR(INDEX(リスト!$AH:$AH,MATCH($J2433,リスト!$AG:$AG,0)),"")</f>
        <v/>
      </c>
      <c r="R2433" s="118" t="str">
        <f>IF($B2433="","",TEXT(RIGHT($E2433,6)*1000+COUNTIF($E$2:$E2433,$E2433),"000000000"))</f>
        <v/>
      </c>
    </row>
    <row r="2434" spans="12:18" x14ac:dyDescent="0.45">
      <c r="L2434" t="str">
        <f>IFERROR(INDEX(所属情報!$E:$E,MATCH(男子登録情報!A2434,所属情報!$A:$A,0)),"")</f>
        <v/>
      </c>
      <c r="M2434" t="str">
        <f t="shared" si="111"/>
        <v xml:space="preserve"> ()</v>
      </c>
      <c r="N2434">
        <f t="shared" si="112"/>
        <v>0</v>
      </c>
      <c r="O2434" t="str">
        <f t="shared" si="113"/>
        <v xml:space="preserve">  ()</v>
      </c>
      <c r="P2434" t="str">
        <f>IFERROR(INDEX(リスト!$AE:$AE,MATCH($G2434,リスト!$AD:$AD,0)),"")</f>
        <v/>
      </c>
      <c r="Q2434" t="str">
        <f>IFERROR(INDEX(リスト!$AH:$AH,MATCH($J2434,リスト!$AG:$AG,0)),"")</f>
        <v/>
      </c>
      <c r="R2434" s="118" t="str">
        <f>IF($B2434="","",TEXT(RIGHT($E2434,6)*1000+COUNTIF($E$2:$E2434,$E2434),"000000000"))</f>
        <v/>
      </c>
    </row>
    <row r="2435" spans="12:18" x14ac:dyDescent="0.45">
      <c r="L2435" t="str">
        <f>IFERROR(INDEX(所属情報!$E:$E,MATCH(男子登録情報!A2435,所属情報!$A:$A,0)),"")</f>
        <v/>
      </c>
      <c r="M2435" t="str">
        <f t="shared" ref="M2435:M2498" si="114">$C2435&amp;" "&amp;"("&amp;$F2435&amp;")"</f>
        <v xml:space="preserve"> ()</v>
      </c>
      <c r="N2435">
        <f t="shared" ref="N2435:N2498" si="115">$D2435</f>
        <v>0</v>
      </c>
      <c r="O2435" t="str">
        <f t="shared" ref="O2435:O2498" si="116">$H2435&amp;" "&amp;$I2435&amp;" "&amp;"("&amp;MID($E2435,3,2)&amp;")"</f>
        <v xml:space="preserve">  ()</v>
      </c>
      <c r="P2435" t="str">
        <f>IFERROR(INDEX(リスト!$AE:$AE,MATCH($G2435,リスト!$AD:$AD,0)),"")</f>
        <v/>
      </c>
      <c r="Q2435" t="str">
        <f>IFERROR(INDEX(リスト!$AH:$AH,MATCH($J2435,リスト!$AG:$AG,0)),"")</f>
        <v/>
      </c>
      <c r="R2435" s="118" t="str">
        <f>IF($B2435="","",TEXT(RIGHT($E2435,6)*1000+COUNTIF($E$2:$E2435,$E2435),"000000000"))</f>
        <v/>
      </c>
    </row>
    <row r="2436" spans="12:18" x14ac:dyDescent="0.45">
      <c r="L2436" t="str">
        <f>IFERROR(INDEX(所属情報!$E:$E,MATCH(男子登録情報!A2436,所属情報!$A:$A,0)),"")</f>
        <v/>
      </c>
      <c r="M2436" t="str">
        <f t="shared" si="114"/>
        <v xml:space="preserve"> ()</v>
      </c>
      <c r="N2436">
        <f t="shared" si="115"/>
        <v>0</v>
      </c>
      <c r="O2436" t="str">
        <f t="shared" si="116"/>
        <v xml:space="preserve">  ()</v>
      </c>
      <c r="P2436" t="str">
        <f>IFERROR(INDEX(リスト!$AE:$AE,MATCH($G2436,リスト!$AD:$AD,0)),"")</f>
        <v/>
      </c>
      <c r="Q2436" t="str">
        <f>IFERROR(INDEX(リスト!$AH:$AH,MATCH($J2436,リスト!$AG:$AG,0)),"")</f>
        <v/>
      </c>
      <c r="R2436" s="118" t="str">
        <f>IF($B2436="","",TEXT(RIGHT($E2436,6)*1000+COUNTIF($E$2:$E2436,$E2436),"000000000"))</f>
        <v/>
      </c>
    </row>
    <row r="2437" spans="12:18" x14ac:dyDescent="0.45">
      <c r="L2437" t="str">
        <f>IFERROR(INDEX(所属情報!$E:$E,MATCH(男子登録情報!A2437,所属情報!$A:$A,0)),"")</f>
        <v/>
      </c>
      <c r="M2437" t="str">
        <f t="shared" si="114"/>
        <v xml:space="preserve"> ()</v>
      </c>
      <c r="N2437">
        <f t="shared" si="115"/>
        <v>0</v>
      </c>
      <c r="O2437" t="str">
        <f t="shared" si="116"/>
        <v xml:space="preserve">  ()</v>
      </c>
      <c r="P2437" t="str">
        <f>IFERROR(INDEX(リスト!$AE:$AE,MATCH($G2437,リスト!$AD:$AD,0)),"")</f>
        <v/>
      </c>
      <c r="Q2437" t="str">
        <f>IFERROR(INDEX(リスト!$AH:$AH,MATCH($J2437,リスト!$AG:$AG,0)),"")</f>
        <v/>
      </c>
      <c r="R2437" s="118" t="str">
        <f>IF($B2437="","",TEXT(RIGHT($E2437,6)*1000+COUNTIF($E$2:$E2437,$E2437),"000000000"))</f>
        <v/>
      </c>
    </row>
    <row r="2438" spans="12:18" x14ac:dyDescent="0.45">
      <c r="L2438" t="str">
        <f>IFERROR(INDEX(所属情報!$E:$E,MATCH(男子登録情報!A2438,所属情報!$A:$A,0)),"")</f>
        <v/>
      </c>
      <c r="M2438" t="str">
        <f t="shared" si="114"/>
        <v xml:space="preserve"> ()</v>
      </c>
      <c r="N2438">
        <f t="shared" si="115"/>
        <v>0</v>
      </c>
      <c r="O2438" t="str">
        <f t="shared" si="116"/>
        <v xml:space="preserve">  ()</v>
      </c>
      <c r="P2438" t="str">
        <f>IFERROR(INDEX(リスト!$AE:$AE,MATCH($G2438,リスト!$AD:$AD,0)),"")</f>
        <v/>
      </c>
      <c r="Q2438" t="str">
        <f>IFERROR(INDEX(リスト!$AH:$AH,MATCH($J2438,リスト!$AG:$AG,0)),"")</f>
        <v/>
      </c>
      <c r="R2438" s="118" t="str">
        <f>IF($B2438="","",TEXT(RIGHT($E2438,6)*1000+COUNTIF($E$2:$E2438,$E2438),"000000000"))</f>
        <v/>
      </c>
    </row>
    <row r="2439" spans="12:18" x14ac:dyDescent="0.45">
      <c r="L2439" t="str">
        <f>IFERROR(INDEX(所属情報!$E:$E,MATCH(男子登録情報!A2439,所属情報!$A:$A,0)),"")</f>
        <v/>
      </c>
      <c r="M2439" t="str">
        <f t="shared" si="114"/>
        <v xml:space="preserve"> ()</v>
      </c>
      <c r="N2439">
        <f t="shared" si="115"/>
        <v>0</v>
      </c>
      <c r="O2439" t="str">
        <f t="shared" si="116"/>
        <v xml:space="preserve">  ()</v>
      </c>
      <c r="P2439" t="str">
        <f>IFERROR(INDEX(リスト!$AE:$AE,MATCH($G2439,リスト!$AD:$AD,0)),"")</f>
        <v/>
      </c>
      <c r="Q2439" t="str">
        <f>IFERROR(INDEX(リスト!$AH:$AH,MATCH($J2439,リスト!$AG:$AG,0)),"")</f>
        <v/>
      </c>
      <c r="R2439" s="118" t="str">
        <f>IF($B2439="","",TEXT(RIGHT($E2439,6)*1000+COUNTIF($E$2:$E2439,$E2439),"000000000"))</f>
        <v/>
      </c>
    </row>
    <row r="2440" spans="12:18" x14ac:dyDescent="0.45">
      <c r="L2440" t="str">
        <f>IFERROR(INDEX(所属情報!$E:$E,MATCH(男子登録情報!A2440,所属情報!$A:$A,0)),"")</f>
        <v/>
      </c>
      <c r="M2440" t="str">
        <f t="shared" si="114"/>
        <v xml:space="preserve"> ()</v>
      </c>
      <c r="N2440">
        <f t="shared" si="115"/>
        <v>0</v>
      </c>
      <c r="O2440" t="str">
        <f t="shared" si="116"/>
        <v xml:space="preserve">  ()</v>
      </c>
      <c r="P2440" t="str">
        <f>IFERROR(INDEX(リスト!$AE:$AE,MATCH($G2440,リスト!$AD:$AD,0)),"")</f>
        <v/>
      </c>
      <c r="Q2440" t="str">
        <f>IFERROR(INDEX(リスト!$AH:$AH,MATCH($J2440,リスト!$AG:$AG,0)),"")</f>
        <v/>
      </c>
      <c r="R2440" s="118" t="str">
        <f>IF($B2440="","",TEXT(RIGHT($E2440,6)*1000+COUNTIF($E$2:$E2440,$E2440),"000000000"))</f>
        <v/>
      </c>
    </row>
    <row r="2441" spans="12:18" x14ac:dyDescent="0.45">
      <c r="L2441" t="str">
        <f>IFERROR(INDEX(所属情報!$E:$E,MATCH(男子登録情報!A2441,所属情報!$A:$A,0)),"")</f>
        <v/>
      </c>
      <c r="M2441" t="str">
        <f t="shared" si="114"/>
        <v xml:space="preserve"> ()</v>
      </c>
      <c r="N2441">
        <f t="shared" si="115"/>
        <v>0</v>
      </c>
      <c r="O2441" t="str">
        <f t="shared" si="116"/>
        <v xml:space="preserve">  ()</v>
      </c>
      <c r="P2441" t="str">
        <f>IFERROR(INDEX(リスト!$AE:$AE,MATCH($G2441,リスト!$AD:$AD,0)),"")</f>
        <v/>
      </c>
      <c r="Q2441" t="str">
        <f>IFERROR(INDEX(リスト!$AH:$AH,MATCH($J2441,リスト!$AG:$AG,0)),"")</f>
        <v/>
      </c>
      <c r="R2441" s="118" t="str">
        <f>IF($B2441="","",TEXT(RIGHT($E2441,6)*1000+COUNTIF($E$2:$E2441,$E2441),"000000000"))</f>
        <v/>
      </c>
    </row>
    <row r="2442" spans="12:18" x14ac:dyDescent="0.45">
      <c r="L2442" t="str">
        <f>IFERROR(INDEX(所属情報!$E:$E,MATCH(男子登録情報!A2442,所属情報!$A:$A,0)),"")</f>
        <v/>
      </c>
      <c r="M2442" t="str">
        <f t="shared" si="114"/>
        <v xml:space="preserve"> ()</v>
      </c>
      <c r="N2442">
        <f t="shared" si="115"/>
        <v>0</v>
      </c>
      <c r="O2442" t="str">
        <f t="shared" si="116"/>
        <v xml:space="preserve">  ()</v>
      </c>
      <c r="P2442" t="str">
        <f>IFERROR(INDEX(リスト!$AE:$AE,MATCH($G2442,リスト!$AD:$AD,0)),"")</f>
        <v/>
      </c>
      <c r="Q2442" t="str">
        <f>IFERROR(INDEX(リスト!$AH:$AH,MATCH($J2442,リスト!$AG:$AG,0)),"")</f>
        <v/>
      </c>
      <c r="R2442" s="118" t="str">
        <f>IF($B2442="","",TEXT(RIGHT($E2442,6)*1000+COUNTIF($E$2:$E2442,$E2442),"000000000"))</f>
        <v/>
      </c>
    </row>
    <row r="2443" spans="12:18" x14ac:dyDescent="0.45">
      <c r="L2443" t="str">
        <f>IFERROR(INDEX(所属情報!$E:$E,MATCH(男子登録情報!A2443,所属情報!$A:$A,0)),"")</f>
        <v/>
      </c>
      <c r="M2443" t="str">
        <f t="shared" si="114"/>
        <v xml:space="preserve"> ()</v>
      </c>
      <c r="N2443">
        <f t="shared" si="115"/>
        <v>0</v>
      </c>
      <c r="O2443" t="str">
        <f t="shared" si="116"/>
        <v xml:space="preserve">  ()</v>
      </c>
      <c r="P2443" t="str">
        <f>IFERROR(INDEX(リスト!$AE:$AE,MATCH($G2443,リスト!$AD:$AD,0)),"")</f>
        <v/>
      </c>
      <c r="Q2443" t="str">
        <f>IFERROR(INDEX(リスト!$AH:$AH,MATCH($J2443,リスト!$AG:$AG,0)),"")</f>
        <v/>
      </c>
      <c r="R2443" s="118" t="str">
        <f>IF($B2443="","",TEXT(RIGHT($E2443,6)*1000+COUNTIF($E$2:$E2443,$E2443),"000000000"))</f>
        <v/>
      </c>
    </row>
    <row r="2444" spans="12:18" x14ac:dyDescent="0.45">
      <c r="L2444" t="str">
        <f>IFERROR(INDEX(所属情報!$E:$E,MATCH(男子登録情報!A2444,所属情報!$A:$A,0)),"")</f>
        <v/>
      </c>
      <c r="M2444" t="str">
        <f t="shared" si="114"/>
        <v xml:space="preserve"> ()</v>
      </c>
      <c r="N2444">
        <f t="shared" si="115"/>
        <v>0</v>
      </c>
      <c r="O2444" t="str">
        <f t="shared" si="116"/>
        <v xml:space="preserve">  ()</v>
      </c>
      <c r="P2444" t="str">
        <f>IFERROR(INDEX(リスト!$AE:$AE,MATCH($G2444,リスト!$AD:$AD,0)),"")</f>
        <v/>
      </c>
      <c r="Q2444" t="str">
        <f>IFERROR(INDEX(リスト!$AH:$AH,MATCH($J2444,リスト!$AG:$AG,0)),"")</f>
        <v/>
      </c>
      <c r="R2444" s="118" t="str">
        <f>IF($B2444="","",TEXT(RIGHT($E2444,6)*1000+COUNTIF($E$2:$E2444,$E2444),"000000000"))</f>
        <v/>
      </c>
    </row>
    <row r="2445" spans="12:18" x14ac:dyDescent="0.45">
      <c r="L2445" t="str">
        <f>IFERROR(INDEX(所属情報!$E:$E,MATCH(男子登録情報!A2445,所属情報!$A:$A,0)),"")</f>
        <v/>
      </c>
      <c r="M2445" t="str">
        <f t="shared" si="114"/>
        <v xml:space="preserve"> ()</v>
      </c>
      <c r="N2445">
        <f t="shared" si="115"/>
        <v>0</v>
      </c>
      <c r="O2445" t="str">
        <f t="shared" si="116"/>
        <v xml:space="preserve">  ()</v>
      </c>
      <c r="P2445" t="str">
        <f>IFERROR(INDEX(リスト!$AE:$AE,MATCH($G2445,リスト!$AD:$AD,0)),"")</f>
        <v/>
      </c>
      <c r="Q2445" t="str">
        <f>IFERROR(INDEX(リスト!$AH:$AH,MATCH($J2445,リスト!$AG:$AG,0)),"")</f>
        <v/>
      </c>
      <c r="R2445" s="118" t="str">
        <f>IF($B2445="","",TEXT(RIGHT($E2445,6)*1000+COUNTIF($E$2:$E2445,$E2445),"000000000"))</f>
        <v/>
      </c>
    </row>
    <row r="2446" spans="12:18" x14ac:dyDescent="0.45">
      <c r="L2446" t="str">
        <f>IFERROR(INDEX(所属情報!$E:$E,MATCH(男子登録情報!A2446,所属情報!$A:$A,0)),"")</f>
        <v/>
      </c>
      <c r="M2446" t="str">
        <f t="shared" si="114"/>
        <v xml:space="preserve"> ()</v>
      </c>
      <c r="N2446">
        <f t="shared" si="115"/>
        <v>0</v>
      </c>
      <c r="O2446" t="str">
        <f t="shared" si="116"/>
        <v xml:space="preserve">  ()</v>
      </c>
      <c r="P2446" t="str">
        <f>IFERROR(INDEX(リスト!$AE:$AE,MATCH($G2446,リスト!$AD:$AD,0)),"")</f>
        <v/>
      </c>
      <c r="Q2446" t="str">
        <f>IFERROR(INDEX(リスト!$AH:$AH,MATCH($J2446,リスト!$AG:$AG,0)),"")</f>
        <v/>
      </c>
      <c r="R2446" s="118" t="str">
        <f>IF($B2446="","",TEXT(RIGHT($E2446,6)*1000+COUNTIF($E$2:$E2446,$E2446),"000000000"))</f>
        <v/>
      </c>
    </row>
    <row r="2447" spans="12:18" x14ac:dyDescent="0.45">
      <c r="L2447" t="str">
        <f>IFERROR(INDEX(所属情報!$E:$E,MATCH(男子登録情報!A2447,所属情報!$A:$A,0)),"")</f>
        <v/>
      </c>
      <c r="M2447" t="str">
        <f t="shared" si="114"/>
        <v xml:space="preserve"> ()</v>
      </c>
      <c r="N2447">
        <f t="shared" si="115"/>
        <v>0</v>
      </c>
      <c r="O2447" t="str">
        <f t="shared" si="116"/>
        <v xml:space="preserve">  ()</v>
      </c>
      <c r="P2447" t="str">
        <f>IFERROR(INDEX(リスト!$AE:$AE,MATCH($G2447,リスト!$AD:$AD,0)),"")</f>
        <v/>
      </c>
      <c r="Q2447" t="str">
        <f>IFERROR(INDEX(リスト!$AH:$AH,MATCH($J2447,リスト!$AG:$AG,0)),"")</f>
        <v/>
      </c>
      <c r="R2447" s="118" t="str">
        <f>IF($B2447="","",TEXT(RIGHT($E2447,6)*1000+COUNTIF($E$2:$E2447,$E2447),"000000000"))</f>
        <v/>
      </c>
    </row>
    <row r="2448" spans="12:18" x14ac:dyDescent="0.45">
      <c r="L2448" t="str">
        <f>IFERROR(INDEX(所属情報!$E:$E,MATCH(男子登録情報!A2448,所属情報!$A:$A,0)),"")</f>
        <v/>
      </c>
      <c r="M2448" t="str">
        <f t="shared" si="114"/>
        <v xml:space="preserve"> ()</v>
      </c>
      <c r="N2448">
        <f t="shared" si="115"/>
        <v>0</v>
      </c>
      <c r="O2448" t="str">
        <f t="shared" si="116"/>
        <v xml:space="preserve">  ()</v>
      </c>
      <c r="P2448" t="str">
        <f>IFERROR(INDEX(リスト!$AE:$AE,MATCH($G2448,リスト!$AD:$AD,0)),"")</f>
        <v/>
      </c>
      <c r="Q2448" t="str">
        <f>IFERROR(INDEX(リスト!$AH:$AH,MATCH($J2448,リスト!$AG:$AG,0)),"")</f>
        <v/>
      </c>
      <c r="R2448" s="118" t="str">
        <f>IF($B2448="","",TEXT(RIGHT($E2448,6)*1000+COUNTIF($E$2:$E2448,$E2448),"000000000"))</f>
        <v/>
      </c>
    </row>
    <row r="2449" spans="12:18" x14ac:dyDescent="0.45">
      <c r="L2449" t="str">
        <f>IFERROR(INDEX(所属情報!$E:$E,MATCH(男子登録情報!A2449,所属情報!$A:$A,0)),"")</f>
        <v/>
      </c>
      <c r="M2449" t="str">
        <f t="shared" si="114"/>
        <v xml:space="preserve"> ()</v>
      </c>
      <c r="N2449">
        <f t="shared" si="115"/>
        <v>0</v>
      </c>
      <c r="O2449" t="str">
        <f t="shared" si="116"/>
        <v xml:space="preserve">  ()</v>
      </c>
      <c r="P2449" t="str">
        <f>IFERROR(INDEX(リスト!$AE:$AE,MATCH($G2449,リスト!$AD:$AD,0)),"")</f>
        <v/>
      </c>
      <c r="Q2449" t="str">
        <f>IFERROR(INDEX(リスト!$AH:$AH,MATCH($J2449,リスト!$AG:$AG,0)),"")</f>
        <v/>
      </c>
      <c r="R2449" s="118" t="str">
        <f>IF($B2449="","",TEXT(RIGHT($E2449,6)*1000+COUNTIF($E$2:$E2449,$E2449),"000000000"))</f>
        <v/>
      </c>
    </row>
    <row r="2450" spans="12:18" x14ac:dyDescent="0.45">
      <c r="L2450" t="str">
        <f>IFERROR(INDEX(所属情報!$E:$E,MATCH(男子登録情報!A2450,所属情報!$A:$A,0)),"")</f>
        <v/>
      </c>
      <c r="M2450" t="str">
        <f t="shared" si="114"/>
        <v xml:space="preserve"> ()</v>
      </c>
      <c r="N2450">
        <f t="shared" si="115"/>
        <v>0</v>
      </c>
      <c r="O2450" t="str">
        <f t="shared" si="116"/>
        <v xml:space="preserve">  ()</v>
      </c>
      <c r="P2450" t="str">
        <f>IFERROR(INDEX(リスト!$AE:$AE,MATCH($G2450,リスト!$AD:$AD,0)),"")</f>
        <v/>
      </c>
      <c r="Q2450" t="str">
        <f>IFERROR(INDEX(リスト!$AH:$AH,MATCH($J2450,リスト!$AG:$AG,0)),"")</f>
        <v/>
      </c>
      <c r="R2450" s="118" t="str">
        <f>IF($B2450="","",TEXT(RIGHT($E2450,6)*1000+COUNTIF($E$2:$E2450,$E2450),"000000000"))</f>
        <v/>
      </c>
    </row>
    <row r="2451" spans="12:18" x14ac:dyDescent="0.45">
      <c r="L2451" t="str">
        <f>IFERROR(INDEX(所属情報!$E:$E,MATCH(男子登録情報!A2451,所属情報!$A:$A,0)),"")</f>
        <v/>
      </c>
      <c r="M2451" t="str">
        <f t="shared" si="114"/>
        <v xml:space="preserve"> ()</v>
      </c>
      <c r="N2451">
        <f t="shared" si="115"/>
        <v>0</v>
      </c>
      <c r="O2451" t="str">
        <f t="shared" si="116"/>
        <v xml:space="preserve">  ()</v>
      </c>
      <c r="P2451" t="str">
        <f>IFERROR(INDEX(リスト!$AE:$AE,MATCH($G2451,リスト!$AD:$AD,0)),"")</f>
        <v/>
      </c>
      <c r="Q2451" t="str">
        <f>IFERROR(INDEX(リスト!$AH:$AH,MATCH($J2451,リスト!$AG:$AG,0)),"")</f>
        <v/>
      </c>
      <c r="R2451" s="118" t="str">
        <f>IF($B2451="","",TEXT(RIGHT($E2451,6)*1000+COUNTIF($E$2:$E2451,$E2451),"000000000"))</f>
        <v/>
      </c>
    </row>
    <row r="2452" spans="12:18" x14ac:dyDescent="0.45">
      <c r="L2452" t="str">
        <f>IFERROR(INDEX(所属情報!$E:$E,MATCH(男子登録情報!A2452,所属情報!$A:$A,0)),"")</f>
        <v/>
      </c>
      <c r="M2452" t="str">
        <f t="shared" si="114"/>
        <v xml:space="preserve"> ()</v>
      </c>
      <c r="N2452">
        <f t="shared" si="115"/>
        <v>0</v>
      </c>
      <c r="O2452" t="str">
        <f t="shared" si="116"/>
        <v xml:space="preserve">  ()</v>
      </c>
      <c r="P2452" t="str">
        <f>IFERROR(INDEX(リスト!$AE:$AE,MATCH($G2452,リスト!$AD:$AD,0)),"")</f>
        <v/>
      </c>
      <c r="Q2452" t="str">
        <f>IFERROR(INDEX(リスト!$AH:$AH,MATCH($J2452,リスト!$AG:$AG,0)),"")</f>
        <v/>
      </c>
      <c r="R2452" s="118" t="str">
        <f>IF($B2452="","",TEXT(RIGHT($E2452,6)*1000+COUNTIF($E$2:$E2452,$E2452),"000000000"))</f>
        <v/>
      </c>
    </row>
    <row r="2453" spans="12:18" x14ac:dyDescent="0.45">
      <c r="L2453" t="str">
        <f>IFERROR(INDEX(所属情報!$E:$E,MATCH(男子登録情報!A2453,所属情報!$A:$A,0)),"")</f>
        <v/>
      </c>
      <c r="M2453" t="str">
        <f t="shared" si="114"/>
        <v xml:space="preserve"> ()</v>
      </c>
      <c r="N2453">
        <f t="shared" si="115"/>
        <v>0</v>
      </c>
      <c r="O2453" t="str">
        <f t="shared" si="116"/>
        <v xml:space="preserve">  ()</v>
      </c>
      <c r="P2453" t="str">
        <f>IFERROR(INDEX(リスト!$AE:$AE,MATCH($G2453,リスト!$AD:$AD,0)),"")</f>
        <v/>
      </c>
      <c r="Q2453" t="str">
        <f>IFERROR(INDEX(リスト!$AH:$AH,MATCH($J2453,リスト!$AG:$AG,0)),"")</f>
        <v/>
      </c>
      <c r="R2453" s="118" t="str">
        <f>IF($B2453="","",TEXT(RIGHT($E2453,6)*1000+COUNTIF($E$2:$E2453,$E2453),"000000000"))</f>
        <v/>
      </c>
    </row>
    <row r="2454" spans="12:18" x14ac:dyDescent="0.45">
      <c r="L2454" t="str">
        <f>IFERROR(INDEX(所属情報!$E:$E,MATCH(男子登録情報!A2454,所属情報!$A:$A,0)),"")</f>
        <v/>
      </c>
      <c r="M2454" t="str">
        <f t="shared" si="114"/>
        <v xml:space="preserve"> ()</v>
      </c>
      <c r="N2454">
        <f t="shared" si="115"/>
        <v>0</v>
      </c>
      <c r="O2454" t="str">
        <f t="shared" si="116"/>
        <v xml:space="preserve">  ()</v>
      </c>
      <c r="P2454" t="str">
        <f>IFERROR(INDEX(リスト!$AE:$AE,MATCH($G2454,リスト!$AD:$AD,0)),"")</f>
        <v/>
      </c>
      <c r="Q2454" t="str">
        <f>IFERROR(INDEX(リスト!$AH:$AH,MATCH($J2454,リスト!$AG:$AG,0)),"")</f>
        <v/>
      </c>
      <c r="R2454" s="118" t="str">
        <f>IF($B2454="","",TEXT(RIGHT($E2454,6)*1000+COUNTIF($E$2:$E2454,$E2454),"000000000"))</f>
        <v/>
      </c>
    </row>
    <row r="2455" spans="12:18" x14ac:dyDescent="0.45">
      <c r="L2455" t="str">
        <f>IFERROR(INDEX(所属情報!$E:$E,MATCH(男子登録情報!A2455,所属情報!$A:$A,0)),"")</f>
        <v/>
      </c>
      <c r="M2455" t="str">
        <f t="shared" si="114"/>
        <v xml:space="preserve"> ()</v>
      </c>
      <c r="N2455">
        <f t="shared" si="115"/>
        <v>0</v>
      </c>
      <c r="O2455" t="str">
        <f t="shared" si="116"/>
        <v xml:space="preserve">  ()</v>
      </c>
      <c r="P2455" t="str">
        <f>IFERROR(INDEX(リスト!$AE:$AE,MATCH($G2455,リスト!$AD:$AD,0)),"")</f>
        <v/>
      </c>
      <c r="Q2455" t="str">
        <f>IFERROR(INDEX(リスト!$AH:$AH,MATCH($J2455,リスト!$AG:$AG,0)),"")</f>
        <v/>
      </c>
      <c r="R2455" s="118" t="str">
        <f>IF($B2455="","",TEXT(RIGHT($E2455,6)*1000+COUNTIF($E$2:$E2455,$E2455),"000000000"))</f>
        <v/>
      </c>
    </row>
    <row r="2456" spans="12:18" x14ac:dyDescent="0.45">
      <c r="L2456" t="str">
        <f>IFERROR(INDEX(所属情報!$E:$E,MATCH(男子登録情報!A2456,所属情報!$A:$A,0)),"")</f>
        <v/>
      </c>
      <c r="M2456" t="str">
        <f t="shared" si="114"/>
        <v xml:space="preserve"> ()</v>
      </c>
      <c r="N2456">
        <f t="shared" si="115"/>
        <v>0</v>
      </c>
      <c r="O2456" t="str">
        <f t="shared" si="116"/>
        <v xml:space="preserve">  ()</v>
      </c>
      <c r="P2456" t="str">
        <f>IFERROR(INDEX(リスト!$AE:$AE,MATCH($G2456,リスト!$AD:$AD,0)),"")</f>
        <v/>
      </c>
      <c r="Q2456" t="str">
        <f>IFERROR(INDEX(リスト!$AH:$AH,MATCH($J2456,リスト!$AG:$AG,0)),"")</f>
        <v/>
      </c>
      <c r="R2456" s="118" t="str">
        <f>IF($B2456="","",TEXT(RIGHT($E2456,6)*1000+COUNTIF($E$2:$E2456,$E2456),"000000000"))</f>
        <v/>
      </c>
    </row>
    <row r="2457" spans="12:18" x14ac:dyDescent="0.45">
      <c r="L2457" t="str">
        <f>IFERROR(INDEX(所属情報!$E:$E,MATCH(男子登録情報!A2457,所属情報!$A:$A,0)),"")</f>
        <v/>
      </c>
      <c r="M2457" t="str">
        <f t="shared" si="114"/>
        <v xml:space="preserve"> ()</v>
      </c>
      <c r="N2457">
        <f t="shared" si="115"/>
        <v>0</v>
      </c>
      <c r="O2457" t="str">
        <f t="shared" si="116"/>
        <v xml:space="preserve">  ()</v>
      </c>
      <c r="P2457" t="str">
        <f>IFERROR(INDEX(リスト!$AE:$AE,MATCH($G2457,リスト!$AD:$AD,0)),"")</f>
        <v/>
      </c>
      <c r="Q2457" t="str">
        <f>IFERROR(INDEX(リスト!$AH:$AH,MATCH($J2457,リスト!$AG:$AG,0)),"")</f>
        <v/>
      </c>
      <c r="R2457" s="118" t="str">
        <f>IF($B2457="","",TEXT(RIGHT($E2457,6)*1000+COUNTIF($E$2:$E2457,$E2457),"000000000"))</f>
        <v/>
      </c>
    </row>
    <row r="2458" spans="12:18" x14ac:dyDescent="0.45">
      <c r="L2458" t="str">
        <f>IFERROR(INDEX(所属情報!$E:$E,MATCH(男子登録情報!A2458,所属情報!$A:$A,0)),"")</f>
        <v/>
      </c>
      <c r="M2458" t="str">
        <f t="shared" si="114"/>
        <v xml:space="preserve"> ()</v>
      </c>
      <c r="N2458">
        <f t="shared" si="115"/>
        <v>0</v>
      </c>
      <c r="O2458" t="str">
        <f t="shared" si="116"/>
        <v xml:space="preserve">  ()</v>
      </c>
      <c r="P2458" t="str">
        <f>IFERROR(INDEX(リスト!$AE:$AE,MATCH($G2458,リスト!$AD:$AD,0)),"")</f>
        <v/>
      </c>
      <c r="Q2458" t="str">
        <f>IFERROR(INDEX(リスト!$AH:$AH,MATCH($J2458,リスト!$AG:$AG,0)),"")</f>
        <v/>
      </c>
      <c r="R2458" s="118" t="str">
        <f>IF($B2458="","",TEXT(RIGHT($E2458,6)*1000+COUNTIF($E$2:$E2458,$E2458),"000000000"))</f>
        <v/>
      </c>
    </row>
    <row r="2459" spans="12:18" x14ac:dyDescent="0.45">
      <c r="L2459" t="str">
        <f>IFERROR(INDEX(所属情報!$E:$E,MATCH(男子登録情報!A2459,所属情報!$A:$A,0)),"")</f>
        <v/>
      </c>
      <c r="M2459" t="str">
        <f t="shared" si="114"/>
        <v xml:space="preserve"> ()</v>
      </c>
      <c r="N2459">
        <f t="shared" si="115"/>
        <v>0</v>
      </c>
      <c r="O2459" t="str">
        <f t="shared" si="116"/>
        <v xml:space="preserve">  ()</v>
      </c>
      <c r="P2459" t="str">
        <f>IFERROR(INDEX(リスト!$AE:$AE,MATCH($G2459,リスト!$AD:$AD,0)),"")</f>
        <v/>
      </c>
      <c r="Q2459" t="str">
        <f>IFERROR(INDEX(リスト!$AH:$AH,MATCH($J2459,リスト!$AG:$AG,0)),"")</f>
        <v/>
      </c>
      <c r="R2459" s="118" t="str">
        <f>IF($B2459="","",TEXT(RIGHT($E2459,6)*1000+COUNTIF($E$2:$E2459,$E2459),"000000000"))</f>
        <v/>
      </c>
    </row>
    <row r="2460" spans="12:18" x14ac:dyDescent="0.45">
      <c r="L2460" t="str">
        <f>IFERROR(INDEX(所属情報!$E:$E,MATCH(男子登録情報!A2460,所属情報!$A:$A,0)),"")</f>
        <v/>
      </c>
      <c r="M2460" t="str">
        <f t="shared" si="114"/>
        <v xml:space="preserve"> ()</v>
      </c>
      <c r="N2460">
        <f t="shared" si="115"/>
        <v>0</v>
      </c>
      <c r="O2460" t="str">
        <f t="shared" si="116"/>
        <v xml:space="preserve">  ()</v>
      </c>
      <c r="P2460" t="str">
        <f>IFERROR(INDEX(リスト!$AE:$AE,MATCH($G2460,リスト!$AD:$AD,0)),"")</f>
        <v/>
      </c>
      <c r="Q2460" t="str">
        <f>IFERROR(INDEX(リスト!$AH:$AH,MATCH($J2460,リスト!$AG:$AG,0)),"")</f>
        <v/>
      </c>
      <c r="R2460" s="118" t="str">
        <f>IF($B2460="","",TEXT(RIGHT($E2460,6)*1000+COUNTIF($E$2:$E2460,$E2460),"000000000"))</f>
        <v/>
      </c>
    </row>
    <row r="2461" spans="12:18" x14ac:dyDescent="0.45">
      <c r="L2461" t="str">
        <f>IFERROR(INDEX(所属情報!$E:$E,MATCH(男子登録情報!A2461,所属情報!$A:$A,0)),"")</f>
        <v/>
      </c>
      <c r="M2461" t="str">
        <f t="shared" si="114"/>
        <v xml:space="preserve"> ()</v>
      </c>
      <c r="N2461">
        <f t="shared" si="115"/>
        <v>0</v>
      </c>
      <c r="O2461" t="str">
        <f t="shared" si="116"/>
        <v xml:space="preserve">  ()</v>
      </c>
      <c r="P2461" t="str">
        <f>IFERROR(INDEX(リスト!$AE:$AE,MATCH($G2461,リスト!$AD:$AD,0)),"")</f>
        <v/>
      </c>
      <c r="Q2461" t="str">
        <f>IFERROR(INDEX(リスト!$AH:$AH,MATCH($J2461,リスト!$AG:$AG,0)),"")</f>
        <v/>
      </c>
      <c r="R2461" s="118" t="str">
        <f>IF($B2461="","",TEXT(RIGHT($E2461,6)*1000+COUNTIF($E$2:$E2461,$E2461),"000000000"))</f>
        <v/>
      </c>
    </row>
    <row r="2462" spans="12:18" x14ac:dyDescent="0.45">
      <c r="L2462" t="str">
        <f>IFERROR(INDEX(所属情報!$E:$E,MATCH(男子登録情報!A2462,所属情報!$A:$A,0)),"")</f>
        <v/>
      </c>
      <c r="M2462" t="str">
        <f t="shared" si="114"/>
        <v xml:space="preserve"> ()</v>
      </c>
      <c r="N2462">
        <f t="shared" si="115"/>
        <v>0</v>
      </c>
      <c r="O2462" t="str">
        <f t="shared" si="116"/>
        <v xml:space="preserve">  ()</v>
      </c>
      <c r="P2462" t="str">
        <f>IFERROR(INDEX(リスト!$AE:$AE,MATCH($G2462,リスト!$AD:$AD,0)),"")</f>
        <v/>
      </c>
      <c r="Q2462" t="str">
        <f>IFERROR(INDEX(リスト!$AH:$AH,MATCH($J2462,リスト!$AG:$AG,0)),"")</f>
        <v/>
      </c>
      <c r="R2462" s="118" t="str">
        <f>IF($B2462="","",TEXT(RIGHT($E2462,6)*1000+COUNTIF($E$2:$E2462,$E2462),"000000000"))</f>
        <v/>
      </c>
    </row>
    <row r="2463" spans="12:18" x14ac:dyDescent="0.45">
      <c r="L2463" t="str">
        <f>IFERROR(INDEX(所属情報!$E:$E,MATCH(男子登録情報!A2463,所属情報!$A:$A,0)),"")</f>
        <v/>
      </c>
      <c r="M2463" t="str">
        <f t="shared" si="114"/>
        <v xml:space="preserve"> ()</v>
      </c>
      <c r="N2463">
        <f t="shared" si="115"/>
        <v>0</v>
      </c>
      <c r="O2463" t="str">
        <f t="shared" si="116"/>
        <v xml:space="preserve">  ()</v>
      </c>
      <c r="P2463" t="str">
        <f>IFERROR(INDEX(リスト!$AE:$AE,MATCH($G2463,リスト!$AD:$AD,0)),"")</f>
        <v/>
      </c>
      <c r="Q2463" t="str">
        <f>IFERROR(INDEX(リスト!$AH:$AH,MATCH($J2463,リスト!$AG:$AG,0)),"")</f>
        <v/>
      </c>
      <c r="R2463" s="118" t="str">
        <f>IF($B2463="","",TEXT(RIGHT($E2463,6)*1000+COUNTIF($E$2:$E2463,$E2463),"000000000"))</f>
        <v/>
      </c>
    </row>
    <row r="2464" spans="12:18" x14ac:dyDescent="0.45">
      <c r="L2464" t="str">
        <f>IFERROR(INDEX(所属情報!$E:$E,MATCH(男子登録情報!A2464,所属情報!$A:$A,0)),"")</f>
        <v/>
      </c>
      <c r="M2464" t="str">
        <f t="shared" si="114"/>
        <v xml:space="preserve"> ()</v>
      </c>
      <c r="N2464">
        <f t="shared" si="115"/>
        <v>0</v>
      </c>
      <c r="O2464" t="str">
        <f t="shared" si="116"/>
        <v xml:space="preserve">  ()</v>
      </c>
      <c r="P2464" t="str">
        <f>IFERROR(INDEX(リスト!$AE:$AE,MATCH($G2464,リスト!$AD:$AD,0)),"")</f>
        <v/>
      </c>
      <c r="Q2464" t="str">
        <f>IFERROR(INDEX(リスト!$AH:$AH,MATCH($J2464,リスト!$AG:$AG,0)),"")</f>
        <v/>
      </c>
      <c r="R2464" s="118" t="str">
        <f>IF($B2464="","",TEXT(RIGHT($E2464,6)*1000+COUNTIF($E$2:$E2464,$E2464),"000000000"))</f>
        <v/>
      </c>
    </row>
    <row r="2465" spans="12:18" x14ac:dyDescent="0.45">
      <c r="L2465" t="str">
        <f>IFERROR(INDEX(所属情報!$E:$E,MATCH(男子登録情報!A2465,所属情報!$A:$A,0)),"")</f>
        <v/>
      </c>
      <c r="M2465" t="str">
        <f t="shared" si="114"/>
        <v xml:space="preserve"> ()</v>
      </c>
      <c r="N2465">
        <f t="shared" si="115"/>
        <v>0</v>
      </c>
      <c r="O2465" t="str">
        <f t="shared" si="116"/>
        <v xml:space="preserve">  ()</v>
      </c>
      <c r="P2465" t="str">
        <f>IFERROR(INDEX(リスト!$AE:$AE,MATCH($G2465,リスト!$AD:$AD,0)),"")</f>
        <v/>
      </c>
      <c r="Q2465" t="str">
        <f>IFERROR(INDEX(リスト!$AH:$AH,MATCH($J2465,リスト!$AG:$AG,0)),"")</f>
        <v/>
      </c>
      <c r="R2465" s="118" t="str">
        <f>IF($B2465="","",TEXT(RIGHT($E2465,6)*1000+COUNTIF($E$2:$E2465,$E2465),"000000000"))</f>
        <v/>
      </c>
    </row>
    <row r="2466" spans="12:18" x14ac:dyDescent="0.45">
      <c r="L2466" t="str">
        <f>IFERROR(INDEX(所属情報!$E:$E,MATCH(男子登録情報!A2466,所属情報!$A:$A,0)),"")</f>
        <v/>
      </c>
      <c r="M2466" t="str">
        <f t="shared" si="114"/>
        <v xml:space="preserve"> ()</v>
      </c>
      <c r="N2466">
        <f t="shared" si="115"/>
        <v>0</v>
      </c>
      <c r="O2466" t="str">
        <f t="shared" si="116"/>
        <v xml:space="preserve">  ()</v>
      </c>
      <c r="P2466" t="str">
        <f>IFERROR(INDEX(リスト!$AE:$AE,MATCH($G2466,リスト!$AD:$AD,0)),"")</f>
        <v/>
      </c>
      <c r="Q2466" t="str">
        <f>IFERROR(INDEX(リスト!$AH:$AH,MATCH($J2466,リスト!$AG:$AG,0)),"")</f>
        <v/>
      </c>
      <c r="R2466" s="118" t="str">
        <f>IF($B2466="","",TEXT(RIGHT($E2466,6)*1000+COUNTIF($E$2:$E2466,$E2466),"000000000"))</f>
        <v/>
      </c>
    </row>
    <row r="2467" spans="12:18" x14ac:dyDescent="0.45">
      <c r="L2467" t="str">
        <f>IFERROR(INDEX(所属情報!$E:$E,MATCH(男子登録情報!A2467,所属情報!$A:$A,0)),"")</f>
        <v/>
      </c>
      <c r="M2467" t="str">
        <f t="shared" si="114"/>
        <v xml:space="preserve"> ()</v>
      </c>
      <c r="N2467">
        <f t="shared" si="115"/>
        <v>0</v>
      </c>
      <c r="O2467" t="str">
        <f t="shared" si="116"/>
        <v xml:space="preserve">  ()</v>
      </c>
      <c r="P2467" t="str">
        <f>IFERROR(INDEX(リスト!$AE:$AE,MATCH($G2467,リスト!$AD:$AD,0)),"")</f>
        <v/>
      </c>
      <c r="Q2467" t="str">
        <f>IFERROR(INDEX(リスト!$AH:$AH,MATCH($J2467,リスト!$AG:$AG,0)),"")</f>
        <v/>
      </c>
      <c r="R2467" s="118" t="str">
        <f>IF($B2467="","",TEXT(RIGHT($E2467,6)*1000+COUNTIF($E$2:$E2467,$E2467),"000000000"))</f>
        <v/>
      </c>
    </row>
    <row r="2468" spans="12:18" x14ac:dyDescent="0.45">
      <c r="L2468" t="str">
        <f>IFERROR(INDEX(所属情報!$E:$E,MATCH(男子登録情報!A2468,所属情報!$A:$A,0)),"")</f>
        <v/>
      </c>
      <c r="M2468" t="str">
        <f t="shared" si="114"/>
        <v xml:space="preserve"> ()</v>
      </c>
      <c r="N2468">
        <f t="shared" si="115"/>
        <v>0</v>
      </c>
      <c r="O2468" t="str">
        <f t="shared" si="116"/>
        <v xml:space="preserve">  ()</v>
      </c>
      <c r="P2468" t="str">
        <f>IFERROR(INDEX(リスト!$AE:$AE,MATCH($G2468,リスト!$AD:$AD,0)),"")</f>
        <v/>
      </c>
      <c r="Q2468" t="str">
        <f>IFERROR(INDEX(リスト!$AH:$AH,MATCH($J2468,リスト!$AG:$AG,0)),"")</f>
        <v/>
      </c>
      <c r="R2468" s="118" t="str">
        <f>IF($B2468="","",TEXT(RIGHT($E2468,6)*1000+COUNTIF($E$2:$E2468,$E2468),"000000000"))</f>
        <v/>
      </c>
    </row>
    <row r="2469" spans="12:18" x14ac:dyDescent="0.45">
      <c r="L2469" t="str">
        <f>IFERROR(INDEX(所属情報!$E:$E,MATCH(男子登録情報!A2469,所属情報!$A:$A,0)),"")</f>
        <v/>
      </c>
      <c r="M2469" t="str">
        <f t="shared" si="114"/>
        <v xml:space="preserve"> ()</v>
      </c>
      <c r="N2469">
        <f t="shared" si="115"/>
        <v>0</v>
      </c>
      <c r="O2469" t="str">
        <f t="shared" si="116"/>
        <v xml:space="preserve">  ()</v>
      </c>
      <c r="P2469" t="str">
        <f>IFERROR(INDEX(リスト!$AE:$AE,MATCH($G2469,リスト!$AD:$AD,0)),"")</f>
        <v/>
      </c>
      <c r="Q2469" t="str">
        <f>IFERROR(INDEX(リスト!$AH:$AH,MATCH($J2469,リスト!$AG:$AG,0)),"")</f>
        <v/>
      </c>
      <c r="R2469" s="118" t="str">
        <f>IF($B2469="","",TEXT(RIGHT($E2469,6)*1000+COUNTIF($E$2:$E2469,$E2469),"000000000"))</f>
        <v/>
      </c>
    </row>
    <row r="2470" spans="12:18" x14ac:dyDescent="0.45">
      <c r="L2470" t="str">
        <f>IFERROR(INDEX(所属情報!$E:$E,MATCH(男子登録情報!A2470,所属情報!$A:$A,0)),"")</f>
        <v/>
      </c>
      <c r="M2470" t="str">
        <f t="shared" si="114"/>
        <v xml:space="preserve"> ()</v>
      </c>
      <c r="N2470">
        <f t="shared" si="115"/>
        <v>0</v>
      </c>
      <c r="O2470" t="str">
        <f t="shared" si="116"/>
        <v xml:space="preserve">  ()</v>
      </c>
      <c r="P2470" t="str">
        <f>IFERROR(INDEX(リスト!$AE:$AE,MATCH($G2470,リスト!$AD:$AD,0)),"")</f>
        <v/>
      </c>
      <c r="Q2470" t="str">
        <f>IFERROR(INDEX(リスト!$AH:$AH,MATCH($J2470,リスト!$AG:$AG,0)),"")</f>
        <v/>
      </c>
      <c r="R2470" s="118" t="str">
        <f>IF($B2470="","",TEXT(RIGHT($E2470,6)*1000+COUNTIF($E$2:$E2470,$E2470),"000000000"))</f>
        <v/>
      </c>
    </row>
    <row r="2471" spans="12:18" x14ac:dyDescent="0.45">
      <c r="L2471" t="str">
        <f>IFERROR(INDEX(所属情報!$E:$E,MATCH(男子登録情報!A2471,所属情報!$A:$A,0)),"")</f>
        <v/>
      </c>
      <c r="M2471" t="str">
        <f t="shared" si="114"/>
        <v xml:space="preserve"> ()</v>
      </c>
      <c r="N2471">
        <f t="shared" si="115"/>
        <v>0</v>
      </c>
      <c r="O2471" t="str">
        <f t="shared" si="116"/>
        <v xml:space="preserve">  ()</v>
      </c>
      <c r="P2471" t="str">
        <f>IFERROR(INDEX(リスト!$AE:$AE,MATCH($G2471,リスト!$AD:$AD,0)),"")</f>
        <v/>
      </c>
      <c r="Q2471" t="str">
        <f>IFERROR(INDEX(リスト!$AH:$AH,MATCH($J2471,リスト!$AG:$AG,0)),"")</f>
        <v/>
      </c>
      <c r="R2471" s="118" t="str">
        <f>IF($B2471="","",TEXT(RIGHT($E2471,6)*1000+COUNTIF($E$2:$E2471,$E2471),"000000000"))</f>
        <v/>
      </c>
    </row>
    <row r="2472" spans="12:18" x14ac:dyDescent="0.45">
      <c r="L2472" t="str">
        <f>IFERROR(INDEX(所属情報!$E:$E,MATCH(男子登録情報!A2472,所属情報!$A:$A,0)),"")</f>
        <v/>
      </c>
      <c r="M2472" t="str">
        <f t="shared" si="114"/>
        <v xml:space="preserve"> ()</v>
      </c>
      <c r="N2472">
        <f t="shared" si="115"/>
        <v>0</v>
      </c>
      <c r="O2472" t="str">
        <f t="shared" si="116"/>
        <v xml:space="preserve">  ()</v>
      </c>
      <c r="P2472" t="str">
        <f>IFERROR(INDEX(リスト!$AE:$AE,MATCH($G2472,リスト!$AD:$AD,0)),"")</f>
        <v/>
      </c>
      <c r="Q2472" t="str">
        <f>IFERROR(INDEX(リスト!$AH:$AH,MATCH($J2472,リスト!$AG:$AG,0)),"")</f>
        <v/>
      </c>
      <c r="R2472" s="118" t="str">
        <f>IF($B2472="","",TEXT(RIGHT($E2472,6)*1000+COUNTIF($E$2:$E2472,$E2472),"000000000"))</f>
        <v/>
      </c>
    </row>
    <row r="2473" spans="12:18" x14ac:dyDescent="0.45">
      <c r="L2473" t="str">
        <f>IFERROR(INDEX(所属情報!$E:$E,MATCH(男子登録情報!A2473,所属情報!$A:$A,0)),"")</f>
        <v/>
      </c>
      <c r="M2473" t="str">
        <f t="shared" si="114"/>
        <v xml:space="preserve"> ()</v>
      </c>
      <c r="N2473">
        <f t="shared" si="115"/>
        <v>0</v>
      </c>
      <c r="O2473" t="str">
        <f t="shared" si="116"/>
        <v xml:space="preserve">  ()</v>
      </c>
      <c r="P2473" t="str">
        <f>IFERROR(INDEX(リスト!$AE:$AE,MATCH($G2473,リスト!$AD:$AD,0)),"")</f>
        <v/>
      </c>
      <c r="Q2473" t="str">
        <f>IFERROR(INDEX(リスト!$AH:$AH,MATCH($J2473,リスト!$AG:$AG,0)),"")</f>
        <v/>
      </c>
      <c r="R2473" s="118" t="str">
        <f>IF($B2473="","",TEXT(RIGHT($E2473,6)*1000+COUNTIF($E$2:$E2473,$E2473),"000000000"))</f>
        <v/>
      </c>
    </row>
    <row r="2474" spans="12:18" x14ac:dyDescent="0.45">
      <c r="L2474" t="str">
        <f>IFERROR(INDEX(所属情報!$E:$E,MATCH(男子登録情報!A2474,所属情報!$A:$A,0)),"")</f>
        <v/>
      </c>
      <c r="M2474" t="str">
        <f t="shared" si="114"/>
        <v xml:space="preserve"> ()</v>
      </c>
      <c r="N2474">
        <f t="shared" si="115"/>
        <v>0</v>
      </c>
      <c r="O2474" t="str">
        <f t="shared" si="116"/>
        <v xml:space="preserve">  ()</v>
      </c>
      <c r="P2474" t="str">
        <f>IFERROR(INDEX(リスト!$AE:$AE,MATCH($G2474,リスト!$AD:$AD,0)),"")</f>
        <v/>
      </c>
      <c r="Q2474" t="str">
        <f>IFERROR(INDEX(リスト!$AH:$AH,MATCH($J2474,リスト!$AG:$AG,0)),"")</f>
        <v/>
      </c>
      <c r="R2474" s="118" t="str">
        <f>IF($B2474="","",TEXT(RIGHT($E2474,6)*1000+COUNTIF($E$2:$E2474,$E2474),"000000000"))</f>
        <v/>
      </c>
    </row>
    <row r="2475" spans="12:18" x14ac:dyDescent="0.45">
      <c r="L2475" t="str">
        <f>IFERROR(INDEX(所属情報!$E:$E,MATCH(男子登録情報!A2475,所属情報!$A:$A,0)),"")</f>
        <v/>
      </c>
      <c r="M2475" t="str">
        <f t="shared" si="114"/>
        <v xml:space="preserve"> ()</v>
      </c>
      <c r="N2475">
        <f t="shared" si="115"/>
        <v>0</v>
      </c>
      <c r="O2475" t="str">
        <f t="shared" si="116"/>
        <v xml:space="preserve">  ()</v>
      </c>
      <c r="P2475" t="str">
        <f>IFERROR(INDEX(リスト!$AE:$AE,MATCH($G2475,リスト!$AD:$AD,0)),"")</f>
        <v/>
      </c>
      <c r="Q2475" t="str">
        <f>IFERROR(INDEX(リスト!$AH:$AH,MATCH($J2475,リスト!$AG:$AG,0)),"")</f>
        <v/>
      </c>
      <c r="R2475" s="118" t="str">
        <f>IF($B2475="","",TEXT(RIGHT($E2475,6)*1000+COUNTIF($E$2:$E2475,$E2475),"000000000"))</f>
        <v/>
      </c>
    </row>
    <row r="2476" spans="12:18" x14ac:dyDescent="0.45">
      <c r="L2476" t="str">
        <f>IFERROR(INDEX(所属情報!$E:$E,MATCH(男子登録情報!A2476,所属情報!$A:$A,0)),"")</f>
        <v/>
      </c>
      <c r="M2476" t="str">
        <f t="shared" si="114"/>
        <v xml:space="preserve"> ()</v>
      </c>
      <c r="N2476">
        <f t="shared" si="115"/>
        <v>0</v>
      </c>
      <c r="O2476" t="str">
        <f t="shared" si="116"/>
        <v xml:space="preserve">  ()</v>
      </c>
      <c r="P2476" t="str">
        <f>IFERROR(INDEX(リスト!$AE:$AE,MATCH($G2476,リスト!$AD:$AD,0)),"")</f>
        <v/>
      </c>
      <c r="Q2476" t="str">
        <f>IFERROR(INDEX(リスト!$AH:$AH,MATCH($J2476,リスト!$AG:$AG,0)),"")</f>
        <v/>
      </c>
      <c r="R2476" s="118" t="str">
        <f>IF($B2476="","",TEXT(RIGHT($E2476,6)*1000+COUNTIF($E$2:$E2476,$E2476),"000000000"))</f>
        <v/>
      </c>
    </row>
    <row r="2477" spans="12:18" x14ac:dyDescent="0.45">
      <c r="L2477" t="str">
        <f>IFERROR(INDEX(所属情報!$E:$E,MATCH(男子登録情報!A2477,所属情報!$A:$A,0)),"")</f>
        <v/>
      </c>
      <c r="M2477" t="str">
        <f t="shared" si="114"/>
        <v xml:space="preserve"> ()</v>
      </c>
      <c r="N2477">
        <f t="shared" si="115"/>
        <v>0</v>
      </c>
      <c r="O2477" t="str">
        <f t="shared" si="116"/>
        <v xml:space="preserve">  ()</v>
      </c>
      <c r="P2477" t="str">
        <f>IFERROR(INDEX(リスト!$AE:$AE,MATCH($G2477,リスト!$AD:$AD,0)),"")</f>
        <v/>
      </c>
      <c r="Q2477" t="str">
        <f>IFERROR(INDEX(リスト!$AH:$AH,MATCH($J2477,リスト!$AG:$AG,0)),"")</f>
        <v/>
      </c>
      <c r="R2477" s="118" t="str">
        <f>IF($B2477="","",TEXT(RIGHT($E2477,6)*1000+COUNTIF($E$2:$E2477,$E2477),"000000000"))</f>
        <v/>
      </c>
    </row>
    <row r="2478" spans="12:18" x14ac:dyDescent="0.45">
      <c r="L2478" t="str">
        <f>IFERROR(INDEX(所属情報!$E:$E,MATCH(男子登録情報!A2478,所属情報!$A:$A,0)),"")</f>
        <v/>
      </c>
      <c r="M2478" t="str">
        <f t="shared" si="114"/>
        <v xml:space="preserve"> ()</v>
      </c>
      <c r="N2478">
        <f t="shared" si="115"/>
        <v>0</v>
      </c>
      <c r="O2478" t="str">
        <f t="shared" si="116"/>
        <v xml:space="preserve">  ()</v>
      </c>
      <c r="P2478" t="str">
        <f>IFERROR(INDEX(リスト!$AE:$AE,MATCH($G2478,リスト!$AD:$AD,0)),"")</f>
        <v/>
      </c>
      <c r="Q2478" t="str">
        <f>IFERROR(INDEX(リスト!$AH:$AH,MATCH($J2478,リスト!$AG:$AG,0)),"")</f>
        <v/>
      </c>
      <c r="R2478" s="118" t="str">
        <f>IF($B2478="","",TEXT(RIGHT($E2478,6)*1000+COUNTIF($E$2:$E2478,$E2478),"000000000"))</f>
        <v/>
      </c>
    </row>
    <row r="2479" spans="12:18" x14ac:dyDescent="0.45">
      <c r="L2479" t="str">
        <f>IFERROR(INDEX(所属情報!$E:$E,MATCH(男子登録情報!A2479,所属情報!$A:$A,0)),"")</f>
        <v/>
      </c>
      <c r="M2479" t="str">
        <f t="shared" si="114"/>
        <v xml:space="preserve"> ()</v>
      </c>
      <c r="N2479">
        <f t="shared" si="115"/>
        <v>0</v>
      </c>
      <c r="O2479" t="str">
        <f t="shared" si="116"/>
        <v xml:space="preserve">  ()</v>
      </c>
      <c r="P2479" t="str">
        <f>IFERROR(INDEX(リスト!$AE:$AE,MATCH($G2479,リスト!$AD:$AD,0)),"")</f>
        <v/>
      </c>
      <c r="Q2479" t="str">
        <f>IFERROR(INDEX(リスト!$AH:$AH,MATCH($J2479,リスト!$AG:$AG,0)),"")</f>
        <v/>
      </c>
      <c r="R2479" s="118" t="str">
        <f>IF($B2479="","",TEXT(RIGHT($E2479,6)*1000+COUNTIF($E$2:$E2479,$E2479),"000000000"))</f>
        <v/>
      </c>
    </row>
    <row r="2480" spans="12:18" x14ac:dyDescent="0.45">
      <c r="L2480" t="str">
        <f>IFERROR(INDEX(所属情報!$E:$E,MATCH(男子登録情報!A2480,所属情報!$A:$A,0)),"")</f>
        <v/>
      </c>
      <c r="M2480" t="str">
        <f t="shared" si="114"/>
        <v xml:space="preserve"> ()</v>
      </c>
      <c r="N2480">
        <f t="shared" si="115"/>
        <v>0</v>
      </c>
      <c r="O2480" t="str">
        <f t="shared" si="116"/>
        <v xml:space="preserve">  ()</v>
      </c>
      <c r="P2480" t="str">
        <f>IFERROR(INDEX(リスト!$AE:$AE,MATCH($G2480,リスト!$AD:$AD,0)),"")</f>
        <v/>
      </c>
      <c r="Q2480" t="str">
        <f>IFERROR(INDEX(リスト!$AH:$AH,MATCH($J2480,リスト!$AG:$AG,0)),"")</f>
        <v/>
      </c>
      <c r="R2480" s="118" t="str">
        <f>IF($B2480="","",TEXT(RIGHT($E2480,6)*1000+COUNTIF($E$2:$E2480,$E2480),"000000000"))</f>
        <v/>
      </c>
    </row>
    <row r="2481" spans="12:18" x14ac:dyDescent="0.45">
      <c r="L2481" t="str">
        <f>IFERROR(INDEX(所属情報!$E:$E,MATCH(男子登録情報!A2481,所属情報!$A:$A,0)),"")</f>
        <v/>
      </c>
      <c r="M2481" t="str">
        <f t="shared" si="114"/>
        <v xml:space="preserve"> ()</v>
      </c>
      <c r="N2481">
        <f t="shared" si="115"/>
        <v>0</v>
      </c>
      <c r="O2481" t="str">
        <f t="shared" si="116"/>
        <v xml:space="preserve">  ()</v>
      </c>
      <c r="P2481" t="str">
        <f>IFERROR(INDEX(リスト!$AE:$AE,MATCH($G2481,リスト!$AD:$AD,0)),"")</f>
        <v/>
      </c>
      <c r="Q2481" t="str">
        <f>IFERROR(INDEX(リスト!$AH:$AH,MATCH($J2481,リスト!$AG:$AG,0)),"")</f>
        <v/>
      </c>
      <c r="R2481" s="118" t="str">
        <f>IF($B2481="","",TEXT(RIGHT($E2481,6)*1000+COUNTIF($E$2:$E2481,$E2481),"000000000"))</f>
        <v/>
      </c>
    </row>
    <row r="2482" spans="12:18" x14ac:dyDescent="0.45">
      <c r="L2482" t="str">
        <f>IFERROR(INDEX(所属情報!$E:$E,MATCH(男子登録情報!A2482,所属情報!$A:$A,0)),"")</f>
        <v/>
      </c>
      <c r="M2482" t="str">
        <f t="shared" si="114"/>
        <v xml:space="preserve"> ()</v>
      </c>
      <c r="N2482">
        <f t="shared" si="115"/>
        <v>0</v>
      </c>
      <c r="O2482" t="str">
        <f t="shared" si="116"/>
        <v xml:space="preserve">  ()</v>
      </c>
      <c r="P2482" t="str">
        <f>IFERROR(INDEX(リスト!$AE:$AE,MATCH($G2482,リスト!$AD:$AD,0)),"")</f>
        <v/>
      </c>
      <c r="Q2482" t="str">
        <f>IFERROR(INDEX(リスト!$AH:$AH,MATCH($J2482,リスト!$AG:$AG,0)),"")</f>
        <v/>
      </c>
      <c r="R2482" s="118" t="str">
        <f>IF($B2482="","",TEXT(RIGHT($E2482,6)*1000+COUNTIF($E$2:$E2482,$E2482),"000000000"))</f>
        <v/>
      </c>
    </row>
    <row r="2483" spans="12:18" x14ac:dyDescent="0.45">
      <c r="L2483" t="str">
        <f>IFERROR(INDEX(所属情報!$E:$E,MATCH(男子登録情報!A2483,所属情報!$A:$A,0)),"")</f>
        <v/>
      </c>
      <c r="M2483" t="str">
        <f t="shared" si="114"/>
        <v xml:space="preserve"> ()</v>
      </c>
      <c r="N2483">
        <f t="shared" si="115"/>
        <v>0</v>
      </c>
      <c r="O2483" t="str">
        <f t="shared" si="116"/>
        <v xml:space="preserve">  ()</v>
      </c>
      <c r="P2483" t="str">
        <f>IFERROR(INDEX(リスト!$AE:$AE,MATCH($G2483,リスト!$AD:$AD,0)),"")</f>
        <v/>
      </c>
      <c r="Q2483" t="str">
        <f>IFERROR(INDEX(リスト!$AH:$AH,MATCH($J2483,リスト!$AG:$AG,0)),"")</f>
        <v/>
      </c>
      <c r="R2483" s="118" t="str">
        <f>IF($B2483="","",TEXT(RIGHT($E2483,6)*1000+COUNTIF($E$2:$E2483,$E2483),"000000000"))</f>
        <v/>
      </c>
    </row>
    <row r="2484" spans="12:18" x14ac:dyDescent="0.45">
      <c r="L2484" t="str">
        <f>IFERROR(INDEX(所属情報!$E:$E,MATCH(男子登録情報!A2484,所属情報!$A:$A,0)),"")</f>
        <v/>
      </c>
      <c r="M2484" t="str">
        <f t="shared" si="114"/>
        <v xml:space="preserve"> ()</v>
      </c>
      <c r="N2484">
        <f t="shared" si="115"/>
        <v>0</v>
      </c>
      <c r="O2484" t="str">
        <f t="shared" si="116"/>
        <v xml:space="preserve">  ()</v>
      </c>
      <c r="P2484" t="str">
        <f>IFERROR(INDEX(リスト!$AE:$AE,MATCH($G2484,リスト!$AD:$AD,0)),"")</f>
        <v/>
      </c>
      <c r="Q2484" t="str">
        <f>IFERROR(INDEX(リスト!$AH:$AH,MATCH($J2484,リスト!$AG:$AG,0)),"")</f>
        <v/>
      </c>
      <c r="R2484" s="118" t="str">
        <f>IF($B2484="","",TEXT(RIGHT($E2484,6)*1000+COUNTIF($E$2:$E2484,$E2484),"000000000"))</f>
        <v/>
      </c>
    </row>
    <row r="2485" spans="12:18" x14ac:dyDescent="0.45">
      <c r="L2485" t="str">
        <f>IFERROR(INDEX(所属情報!$E:$E,MATCH(男子登録情報!A2485,所属情報!$A:$A,0)),"")</f>
        <v/>
      </c>
      <c r="M2485" t="str">
        <f t="shared" si="114"/>
        <v xml:space="preserve"> ()</v>
      </c>
      <c r="N2485">
        <f t="shared" si="115"/>
        <v>0</v>
      </c>
      <c r="O2485" t="str">
        <f t="shared" si="116"/>
        <v xml:space="preserve">  ()</v>
      </c>
      <c r="P2485" t="str">
        <f>IFERROR(INDEX(リスト!$AE:$AE,MATCH($G2485,リスト!$AD:$AD,0)),"")</f>
        <v/>
      </c>
      <c r="Q2485" t="str">
        <f>IFERROR(INDEX(リスト!$AH:$AH,MATCH($J2485,リスト!$AG:$AG,0)),"")</f>
        <v/>
      </c>
      <c r="R2485" s="118" t="str">
        <f>IF($B2485="","",TEXT(RIGHT($E2485,6)*1000+COUNTIF($E$2:$E2485,$E2485),"000000000"))</f>
        <v/>
      </c>
    </row>
    <row r="2486" spans="12:18" x14ac:dyDescent="0.45">
      <c r="L2486" t="str">
        <f>IFERROR(INDEX(所属情報!$E:$E,MATCH(男子登録情報!A2486,所属情報!$A:$A,0)),"")</f>
        <v/>
      </c>
      <c r="M2486" t="str">
        <f t="shared" si="114"/>
        <v xml:space="preserve"> ()</v>
      </c>
      <c r="N2486">
        <f t="shared" si="115"/>
        <v>0</v>
      </c>
      <c r="O2486" t="str">
        <f t="shared" si="116"/>
        <v xml:space="preserve">  ()</v>
      </c>
      <c r="P2486" t="str">
        <f>IFERROR(INDEX(リスト!$AE:$AE,MATCH($G2486,リスト!$AD:$AD,0)),"")</f>
        <v/>
      </c>
      <c r="Q2486" t="str">
        <f>IFERROR(INDEX(リスト!$AH:$AH,MATCH($J2486,リスト!$AG:$AG,0)),"")</f>
        <v/>
      </c>
      <c r="R2486" s="118" t="str">
        <f>IF($B2486="","",TEXT(RIGHT($E2486,6)*1000+COUNTIF($E$2:$E2486,$E2486),"000000000"))</f>
        <v/>
      </c>
    </row>
    <row r="2487" spans="12:18" x14ac:dyDescent="0.45">
      <c r="L2487" t="str">
        <f>IFERROR(INDEX(所属情報!$E:$E,MATCH(男子登録情報!A2487,所属情報!$A:$A,0)),"")</f>
        <v/>
      </c>
      <c r="M2487" t="str">
        <f t="shared" si="114"/>
        <v xml:space="preserve"> ()</v>
      </c>
      <c r="N2487">
        <f t="shared" si="115"/>
        <v>0</v>
      </c>
      <c r="O2487" t="str">
        <f t="shared" si="116"/>
        <v xml:space="preserve">  ()</v>
      </c>
      <c r="P2487" t="str">
        <f>IFERROR(INDEX(リスト!$AE:$AE,MATCH($G2487,リスト!$AD:$AD,0)),"")</f>
        <v/>
      </c>
      <c r="Q2487" t="str">
        <f>IFERROR(INDEX(リスト!$AH:$AH,MATCH($J2487,リスト!$AG:$AG,0)),"")</f>
        <v/>
      </c>
      <c r="R2487" s="118" t="str">
        <f>IF($B2487="","",TEXT(RIGHT($E2487,6)*1000+COUNTIF($E$2:$E2487,$E2487),"000000000"))</f>
        <v/>
      </c>
    </row>
    <row r="2488" spans="12:18" x14ac:dyDescent="0.45">
      <c r="L2488" t="str">
        <f>IFERROR(INDEX(所属情報!$E:$E,MATCH(男子登録情報!A2488,所属情報!$A:$A,0)),"")</f>
        <v/>
      </c>
      <c r="M2488" t="str">
        <f t="shared" si="114"/>
        <v xml:space="preserve"> ()</v>
      </c>
      <c r="N2488">
        <f t="shared" si="115"/>
        <v>0</v>
      </c>
      <c r="O2488" t="str">
        <f t="shared" si="116"/>
        <v xml:space="preserve">  ()</v>
      </c>
      <c r="P2488" t="str">
        <f>IFERROR(INDEX(リスト!$AE:$AE,MATCH($G2488,リスト!$AD:$AD,0)),"")</f>
        <v/>
      </c>
      <c r="Q2488" t="str">
        <f>IFERROR(INDEX(リスト!$AH:$AH,MATCH($J2488,リスト!$AG:$AG,0)),"")</f>
        <v/>
      </c>
      <c r="R2488" s="118" t="str">
        <f>IF($B2488="","",TEXT(RIGHT($E2488,6)*1000+COUNTIF($E$2:$E2488,$E2488),"000000000"))</f>
        <v/>
      </c>
    </row>
    <row r="2489" spans="12:18" x14ac:dyDescent="0.45">
      <c r="L2489" t="str">
        <f>IFERROR(INDEX(所属情報!$E:$E,MATCH(男子登録情報!A2489,所属情報!$A:$A,0)),"")</f>
        <v/>
      </c>
      <c r="M2489" t="str">
        <f t="shared" si="114"/>
        <v xml:space="preserve"> ()</v>
      </c>
      <c r="N2489">
        <f t="shared" si="115"/>
        <v>0</v>
      </c>
      <c r="O2489" t="str">
        <f t="shared" si="116"/>
        <v xml:space="preserve">  ()</v>
      </c>
      <c r="P2489" t="str">
        <f>IFERROR(INDEX(リスト!$AE:$AE,MATCH($G2489,リスト!$AD:$AD,0)),"")</f>
        <v/>
      </c>
      <c r="Q2489" t="str">
        <f>IFERROR(INDEX(リスト!$AH:$AH,MATCH($J2489,リスト!$AG:$AG,0)),"")</f>
        <v/>
      </c>
      <c r="R2489" s="118" t="str">
        <f>IF($B2489="","",TEXT(RIGHT($E2489,6)*1000+COUNTIF($E$2:$E2489,$E2489),"000000000"))</f>
        <v/>
      </c>
    </row>
    <row r="2490" spans="12:18" x14ac:dyDescent="0.45">
      <c r="L2490" t="str">
        <f>IFERROR(INDEX(所属情報!$E:$E,MATCH(男子登録情報!A2490,所属情報!$A:$A,0)),"")</f>
        <v/>
      </c>
      <c r="M2490" t="str">
        <f t="shared" si="114"/>
        <v xml:space="preserve"> ()</v>
      </c>
      <c r="N2490">
        <f t="shared" si="115"/>
        <v>0</v>
      </c>
      <c r="O2490" t="str">
        <f t="shared" si="116"/>
        <v xml:space="preserve">  ()</v>
      </c>
      <c r="P2490" t="str">
        <f>IFERROR(INDEX(リスト!$AE:$AE,MATCH($G2490,リスト!$AD:$AD,0)),"")</f>
        <v/>
      </c>
      <c r="Q2490" t="str">
        <f>IFERROR(INDEX(リスト!$AH:$AH,MATCH($J2490,リスト!$AG:$AG,0)),"")</f>
        <v/>
      </c>
      <c r="R2490" s="118" t="str">
        <f>IF($B2490="","",TEXT(RIGHT($E2490,6)*1000+COUNTIF($E$2:$E2490,$E2490),"000000000"))</f>
        <v/>
      </c>
    </row>
    <row r="2491" spans="12:18" x14ac:dyDescent="0.45">
      <c r="L2491" t="str">
        <f>IFERROR(INDEX(所属情報!$E:$E,MATCH(男子登録情報!A2491,所属情報!$A:$A,0)),"")</f>
        <v/>
      </c>
      <c r="M2491" t="str">
        <f t="shared" si="114"/>
        <v xml:space="preserve"> ()</v>
      </c>
      <c r="N2491">
        <f t="shared" si="115"/>
        <v>0</v>
      </c>
      <c r="O2491" t="str">
        <f t="shared" si="116"/>
        <v xml:space="preserve">  ()</v>
      </c>
      <c r="P2491" t="str">
        <f>IFERROR(INDEX(リスト!$AE:$AE,MATCH($G2491,リスト!$AD:$AD,0)),"")</f>
        <v/>
      </c>
      <c r="Q2491" t="str">
        <f>IFERROR(INDEX(リスト!$AH:$AH,MATCH($J2491,リスト!$AG:$AG,0)),"")</f>
        <v/>
      </c>
      <c r="R2491" s="118" t="str">
        <f>IF($B2491="","",TEXT(RIGHT($E2491,6)*1000+COUNTIF($E$2:$E2491,$E2491),"000000000"))</f>
        <v/>
      </c>
    </row>
    <row r="2492" spans="12:18" x14ac:dyDescent="0.45">
      <c r="L2492" t="str">
        <f>IFERROR(INDEX(所属情報!$E:$E,MATCH(男子登録情報!A2492,所属情報!$A:$A,0)),"")</f>
        <v/>
      </c>
      <c r="M2492" t="str">
        <f t="shared" si="114"/>
        <v xml:space="preserve"> ()</v>
      </c>
      <c r="N2492">
        <f t="shared" si="115"/>
        <v>0</v>
      </c>
      <c r="O2492" t="str">
        <f t="shared" si="116"/>
        <v xml:space="preserve">  ()</v>
      </c>
      <c r="P2492" t="str">
        <f>IFERROR(INDEX(リスト!$AE:$AE,MATCH($G2492,リスト!$AD:$AD,0)),"")</f>
        <v/>
      </c>
      <c r="Q2492" t="str">
        <f>IFERROR(INDEX(リスト!$AH:$AH,MATCH($J2492,リスト!$AG:$AG,0)),"")</f>
        <v/>
      </c>
      <c r="R2492" s="118" t="str">
        <f>IF($B2492="","",TEXT(RIGHT($E2492,6)*1000+COUNTIF($E$2:$E2492,$E2492),"000000000"))</f>
        <v/>
      </c>
    </row>
    <row r="2493" spans="12:18" x14ac:dyDescent="0.45">
      <c r="L2493" t="str">
        <f>IFERROR(INDEX(所属情報!$E:$E,MATCH(男子登録情報!A2493,所属情報!$A:$A,0)),"")</f>
        <v/>
      </c>
      <c r="M2493" t="str">
        <f t="shared" si="114"/>
        <v xml:space="preserve"> ()</v>
      </c>
      <c r="N2493">
        <f t="shared" si="115"/>
        <v>0</v>
      </c>
      <c r="O2493" t="str">
        <f t="shared" si="116"/>
        <v xml:space="preserve">  ()</v>
      </c>
      <c r="P2493" t="str">
        <f>IFERROR(INDEX(リスト!$AE:$AE,MATCH($G2493,リスト!$AD:$AD,0)),"")</f>
        <v/>
      </c>
      <c r="Q2493" t="str">
        <f>IFERROR(INDEX(リスト!$AH:$AH,MATCH($J2493,リスト!$AG:$AG,0)),"")</f>
        <v/>
      </c>
      <c r="R2493" s="118" t="str">
        <f>IF($B2493="","",TEXT(RIGHT($E2493,6)*1000+COUNTIF($E$2:$E2493,$E2493),"000000000"))</f>
        <v/>
      </c>
    </row>
    <row r="2494" spans="12:18" x14ac:dyDescent="0.45">
      <c r="L2494" t="str">
        <f>IFERROR(INDEX(所属情報!$E:$E,MATCH(男子登録情報!A2494,所属情報!$A:$A,0)),"")</f>
        <v/>
      </c>
      <c r="M2494" t="str">
        <f t="shared" si="114"/>
        <v xml:space="preserve"> ()</v>
      </c>
      <c r="N2494">
        <f t="shared" si="115"/>
        <v>0</v>
      </c>
      <c r="O2494" t="str">
        <f t="shared" si="116"/>
        <v xml:space="preserve">  ()</v>
      </c>
      <c r="P2494" t="str">
        <f>IFERROR(INDEX(リスト!$AE:$AE,MATCH($G2494,リスト!$AD:$AD,0)),"")</f>
        <v/>
      </c>
      <c r="Q2494" t="str">
        <f>IFERROR(INDEX(リスト!$AH:$AH,MATCH($J2494,リスト!$AG:$AG,0)),"")</f>
        <v/>
      </c>
      <c r="R2494" s="118" t="str">
        <f>IF($B2494="","",TEXT(RIGHT($E2494,6)*1000+COUNTIF($E$2:$E2494,$E2494),"000000000"))</f>
        <v/>
      </c>
    </row>
    <row r="2495" spans="12:18" x14ac:dyDescent="0.45">
      <c r="L2495" t="str">
        <f>IFERROR(INDEX(所属情報!$E:$E,MATCH(男子登録情報!A2495,所属情報!$A:$A,0)),"")</f>
        <v/>
      </c>
      <c r="M2495" t="str">
        <f t="shared" si="114"/>
        <v xml:space="preserve"> ()</v>
      </c>
      <c r="N2495">
        <f t="shared" si="115"/>
        <v>0</v>
      </c>
      <c r="O2495" t="str">
        <f t="shared" si="116"/>
        <v xml:space="preserve">  ()</v>
      </c>
      <c r="P2495" t="str">
        <f>IFERROR(INDEX(リスト!$AE:$AE,MATCH($G2495,リスト!$AD:$AD,0)),"")</f>
        <v/>
      </c>
      <c r="Q2495" t="str">
        <f>IFERROR(INDEX(リスト!$AH:$AH,MATCH($J2495,リスト!$AG:$AG,0)),"")</f>
        <v/>
      </c>
      <c r="R2495" s="118" t="str">
        <f>IF($B2495="","",TEXT(RIGHT($E2495,6)*1000+COUNTIF($E$2:$E2495,$E2495),"000000000"))</f>
        <v/>
      </c>
    </row>
    <row r="2496" spans="12:18" x14ac:dyDescent="0.45">
      <c r="L2496" t="str">
        <f>IFERROR(INDEX(所属情報!$E:$E,MATCH(男子登録情報!A2496,所属情報!$A:$A,0)),"")</f>
        <v/>
      </c>
      <c r="M2496" t="str">
        <f t="shared" si="114"/>
        <v xml:space="preserve"> ()</v>
      </c>
      <c r="N2496">
        <f t="shared" si="115"/>
        <v>0</v>
      </c>
      <c r="O2496" t="str">
        <f t="shared" si="116"/>
        <v xml:space="preserve">  ()</v>
      </c>
      <c r="P2496" t="str">
        <f>IFERROR(INDEX(リスト!$AE:$AE,MATCH($G2496,リスト!$AD:$AD,0)),"")</f>
        <v/>
      </c>
      <c r="Q2496" t="str">
        <f>IFERROR(INDEX(リスト!$AH:$AH,MATCH($J2496,リスト!$AG:$AG,0)),"")</f>
        <v/>
      </c>
      <c r="R2496" s="118" t="str">
        <f>IF($B2496="","",TEXT(RIGHT($E2496,6)*1000+COUNTIF($E$2:$E2496,$E2496),"000000000"))</f>
        <v/>
      </c>
    </row>
    <row r="2497" spans="12:18" x14ac:dyDescent="0.45">
      <c r="L2497" t="str">
        <f>IFERROR(INDEX(所属情報!$E:$E,MATCH(男子登録情報!A2497,所属情報!$A:$A,0)),"")</f>
        <v/>
      </c>
      <c r="M2497" t="str">
        <f t="shared" si="114"/>
        <v xml:space="preserve"> ()</v>
      </c>
      <c r="N2497">
        <f t="shared" si="115"/>
        <v>0</v>
      </c>
      <c r="O2497" t="str">
        <f t="shared" si="116"/>
        <v xml:space="preserve">  ()</v>
      </c>
      <c r="P2497" t="str">
        <f>IFERROR(INDEX(リスト!$AE:$AE,MATCH($G2497,リスト!$AD:$AD,0)),"")</f>
        <v/>
      </c>
      <c r="Q2497" t="str">
        <f>IFERROR(INDEX(リスト!$AH:$AH,MATCH($J2497,リスト!$AG:$AG,0)),"")</f>
        <v/>
      </c>
      <c r="R2497" s="118" t="str">
        <f>IF($B2497="","",TEXT(RIGHT($E2497,6)*1000+COUNTIF($E$2:$E2497,$E2497),"000000000"))</f>
        <v/>
      </c>
    </row>
    <row r="2498" spans="12:18" x14ac:dyDescent="0.45">
      <c r="L2498" t="str">
        <f>IFERROR(INDEX(所属情報!$E:$E,MATCH(男子登録情報!A2498,所属情報!$A:$A,0)),"")</f>
        <v/>
      </c>
      <c r="M2498" t="str">
        <f t="shared" si="114"/>
        <v xml:space="preserve"> ()</v>
      </c>
      <c r="N2498">
        <f t="shared" si="115"/>
        <v>0</v>
      </c>
      <c r="O2498" t="str">
        <f t="shared" si="116"/>
        <v xml:space="preserve">  ()</v>
      </c>
      <c r="P2498" t="str">
        <f>IFERROR(INDEX(リスト!$AE:$AE,MATCH($G2498,リスト!$AD:$AD,0)),"")</f>
        <v/>
      </c>
      <c r="Q2498" t="str">
        <f>IFERROR(INDEX(リスト!$AH:$AH,MATCH($J2498,リスト!$AG:$AG,0)),"")</f>
        <v/>
      </c>
      <c r="R2498" s="118" t="str">
        <f>IF($B2498="","",TEXT(RIGHT($E2498,6)*1000+COUNTIF($E$2:$E2498,$E2498),"000000000"))</f>
        <v/>
      </c>
    </row>
    <row r="2499" spans="12:18" x14ac:dyDescent="0.45">
      <c r="L2499" t="str">
        <f>IFERROR(INDEX(所属情報!$E:$E,MATCH(男子登録情報!A2499,所属情報!$A:$A,0)),"")</f>
        <v/>
      </c>
      <c r="M2499" t="str">
        <f t="shared" ref="M2499:M2562" si="117">$C2499&amp;" "&amp;"("&amp;$F2499&amp;")"</f>
        <v xml:space="preserve"> ()</v>
      </c>
      <c r="N2499">
        <f t="shared" ref="N2499:N2562" si="118">$D2499</f>
        <v>0</v>
      </c>
      <c r="O2499" t="str">
        <f t="shared" ref="O2499:O2562" si="119">$H2499&amp;" "&amp;$I2499&amp;" "&amp;"("&amp;MID($E2499,3,2)&amp;")"</f>
        <v xml:space="preserve">  ()</v>
      </c>
      <c r="P2499" t="str">
        <f>IFERROR(INDEX(リスト!$AE:$AE,MATCH($G2499,リスト!$AD:$AD,0)),"")</f>
        <v/>
      </c>
      <c r="Q2499" t="str">
        <f>IFERROR(INDEX(リスト!$AH:$AH,MATCH($J2499,リスト!$AG:$AG,0)),"")</f>
        <v/>
      </c>
      <c r="R2499" s="118" t="str">
        <f>IF($B2499="","",TEXT(RIGHT($E2499,6)*1000+COUNTIF($E$2:$E2499,$E2499),"000000000"))</f>
        <v/>
      </c>
    </row>
    <row r="2500" spans="12:18" x14ac:dyDescent="0.45">
      <c r="L2500" t="str">
        <f>IFERROR(INDEX(所属情報!$E:$E,MATCH(男子登録情報!A2500,所属情報!$A:$A,0)),"")</f>
        <v/>
      </c>
      <c r="M2500" t="str">
        <f t="shared" si="117"/>
        <v xml:space="preserve"> ()</v>
      </c>
      <c r="N2500">
        <f t="shared" si="118"/>
        <v>0</v>
      </c>
      <c r="O2500" t="str">
        <f t="shared" si="119"/>
        <v xml:space="preserve">  ()</v>
      </c>
      <c r="P2500" t="str">
        <f>IFERROR(INDEX(リスト!$AE:$AE,MATCH($G2500,リスト!$AD:$AD,0)),"")</f>
        <v/>
      </c>
      <c r="Q2500" t="str">
        <f>IFERROR(INDEX(リスト!$AH:$AH,MATCH($J2500,リスト!$AG:$AG,0)),"")</f>
        <v/>
      </c>
      <c r="R2500" s="118" t="str">
        <f>IF($B2500="","",TEXT(RIGHT($E2500,6)*1000+COUNTIF($E$2:$E2500,$E2500),"000000000"))</f>
        <v/>
      </c>
    </row>
    <row r="2501" spans="12:18" x14ac:dyDescent="0.45">
      <c r="L2501" t="str">
        <f>IFERROR(INDEX(所属情報!$E:$E,MATCH(男子登録情報!A2501,所属情報!$A:$A,0)),"")</f>
        <v/>
      </c>
      <c r="M2501" t="str">
        <f t="shared" si="117"/>
        <v xml:space="preserve"> ()</v>
      </c>
      <c r="N2501">
        <f t="shared" si="118"/>
        <v>0</v>
      </c>
      <c r="O2501" t="str">
        <f t="shared" si="119"/>
        <v xml:space="preserve">  ()</v>
      </c>
      <c r="P2501" t="str">
        <f>IFERROR(INDEX(リスト!$AE:$AE,MATCH($G2501,リスト!$AD:$AD,0)),"")</f>
        <v/>
      </c>
      <c r="Q2501" t="str">
        <f>IFERROR(INDEX(リスト!$AH:$AH,MATCH($J2501,リスト!$AG:$AG,0)),"")</f>
        <v/>
      </c>
      <c r="R2501" s="118" t="str">
        <f>IF($B2501="","",TEXT(RIGHT($E2501,6)*1000+COUNTIF($E$2:$E2501,$E2501),"000000000"))</f>
        <v/>
      </c>
    </row>
    <row r="2502" spans="12:18" x14ac:dyDescent="0.45">
      <c r="L2502" t="str">
        <f>IFERROR(INDEX(所属情報!$E:$E,MATCH(男子登録情報!A2502,所属情報!$A:$A,0)),"")</f>
        <v/>
      </c>
      <c r="M2502" t="str">
        <f t="shared" si="117"/>
        <v xml:space="preserve"> ()</v>
      </c>
      <c r="N2502">
        <f t="shared" si="118"/>
        <v>0</v>
      </c>
      <c r="O2502" t="str">
        <f t="shared" si="119"/>
        <v xml:space="preserve">  ()</v>
      </c>
      <c r="P2502" t="str">
        <f>IFERROR(INDEX(リスト!$AE:$AE,MATCH($G2502,リスト!$AD:$AD,0)),"")</f>
        <v/>
      </c>
      <c r="Q2502" t="str">
        <f>IFERROR(INDEX(リスト!$AH:$AH,MATCH($J2502,リスト!$AG:$AG,0)),"")</f>
        <v/>
      </c>
      <c r="R2502" s="118" t="str">
        <f>IF($B2502="","",TEXT(RIGHT($E2502,6)*1000+COUNTIF($E$2:$E2502,$E2502),"000000000"))</f>
        <v/>
      </c>
    </row>
    <row r="2503" spans="12:18" x14ac:dyDescent="0.45">
      <c r="L2503" t="str">
        <f>IFERROR(INDEX(所属情報!$E:$E,MATCH(男子登録情報!A2503,所属情報!$A:$A,0)),"")</f>
        <v/>
      </c>
      <c r="M2503" t="str">
        <f t="shared" si="117"/>
        <v xml:space="preserve"> ()</v>
      </c>
      <c r="N2503">
        <f t="shared" si="118"/>
        <v>0</v>
      </c>
      <c r="O2503" t="str">
        <f t="shared" si="119"/>
        <v xml:space="preserve">  ()</v>
      </c>
      <c r="P2503" t="str">
        <f>IFERROR(INDEX(リスト!$AE:$AE,MATCH($G2503,リスト!$AD:$AD,0)),"")</f>
        <v/>
      </c>
      <c r="Q2503" t="str">
        <f>IFERROR(INDEX(リスト!$AH:$AH,MATCH($J2503,リスト!$AG:$AG,0)),"")</f>
        <v/>
      </c>
      <c r="R2503" s="118" t="str">
        <f>IF($B2503="","",TEXT(RIGHT($E2503,6)*1000+COUNTIF($E$2:$E2503,$E2503),"000000000"))</f>
        <v/>
      </c>
    </row>
    <row r="2504" spans="12:18" x14ac:dyDescent="0.45">
      <c r="L2504" t="str">
        <f>IFERROR(INDEX(所属情報!$E:$E,MATCH(男子登録情報!A2504,所属情報!$A:$A,0)),"")</f>
        <v/>
      </c>
      <c r="M2504" t="str">
        <f t="shared" si="117"/>
        <v xml:space="preserve"> ()</v>
      </c>
      <c r="N2504">
        <f t="shared" si="118"/>
        <v>0</v>
      </c>
      <c r="O2504" t="str">
        <f t="shared" si="119"/>
        <v xml:space="preserve">  ()</v>
      </c>
      <c r="P2504" t="str">
        <f>IFERROR(INDEX(リスト!$AE:$AE,MATCH($G2504,リスト!$AD:$AD,0)),"")</f>
        <v/>
      </c>
      <c r="Q2504" t="str">
        <f>IFERROR(INDEX(リスト!$AH:$AH,MATCH($J2504,リスト!$AG:$AG,0)),"")</f>
        <v/>
      </c>
      <c r="R2504" s="118" t="str">
        <f>IF($B2504="","",TEXT(RIGHT($E2504,6)*1000+COUNTIF($E$2:$E2504,$E2504),"000000000"))</f>
        <v/>
      </c>
    </row>
    <row r="2505" spans="12:18" x14ac:dyDescent="0.45">
      <c r="L2505" t="str">
        <f>IFERROR(INDEX(所属情報!$E:$E,MATCH(男子登録情報!A2505,所属情報!$A:$A,0)),"")</f>
        <v/>
      </c>
      <c r="M2505" t="str">
        <f t="shared" si="117"/>
        <v xml:space="preserve"> ()</v>
      </c>
      <c r="N2505">
        <f t="shared" si="118"/>
        <v>0</v>
      </c>
      <c r="O2505" t="str">
        <f t="shared" si="119"/>
        <v xml:space="preserve">  ()</v>
      </c>
      <c r="P2505" t="str">
        <f>IFERROR(INDEX(リスト!$AE:$AE,MATCH($G2505,リスト!$AD:$AD,0)),"")</f>
        <v/>
      </c>
      <c r="Q2505" t="str">
        <f>IFERROR(INDEX(リスト!$AH:$AH,MATCH($J2505,リスト!$AG:$AG,0)),"")</f>
        <v/>
      </c>
      <c r="R2505" s="118" t="str">
        <f>IF($B2505="","",TEXT(RIGHT($E2505,6)*1000+COUNTIF($E$2:$E2505,$E2505),"000000000"))</f>
        <v/>
      </c>
    </row>
    <row r="2506" spans="12:18" x14ac:dyDescent="0.45">
      <c r="L2506" t="str">
        <f>IFERROR(INDEX(所属情報!$E:$E,MATCH(男子登録情報!A2506,所属情報!$A:$A,0)),"")</f>
        <v/>
      </c>
      <c r="M2506" t="str">
        <f t="shared" si="117"/>
        <v xml:space="preserve"> ()</v>
      </c>
      <c r="N2506">
        <f t="shared" si="118"/>
        <v>0</v>
      </c>
      <c r="O2506" t="str">
        <f t="shared" si="119"/>
        <v xml:space="preserve">  ()</v>
      </c>
      <c r="P2506" t="str">
        <f>IFERROR(INDEX(リスト!$AE:$AE,MATCH($G2506,リスト!$AD:$AD,0)),"")</f>
        <v/>
      </c>
      <c r="Q2506" t="str">
        <f>IFERROR(INDEX(リスト!$AH:$AH,MATCH($J2506,リスト!$AG:$AG,0)),"")</f>
        <v/>
      </c>
      <c r="R2506" s="118" t="str">
        <f>IF($B2506="","",TEXT(RIGHT($E2506,6)*1000+COUNTIF($E$2:$E2506,$E2506),"000000000"))</f>
        <v/>
      </c>
    </row>
    <row r="2507" spans="12:18" x14ac:dyDescent="0.45">
      <c r="L2507" t="str">
        <f>IFERROR(INDEX(所属情報!$E:$E,MATCH(男子登録情報!A2507,所属情報!$A:$A,0)),"")</f>
        <v/>
      </c>
      <c r="M2507" t="str">
        <f t="shared" si="117"/>
        <v xml:space="preserve"> ()</v>
      </c>
      <c r="N2507">
        <f t="shared" si="118"/>
        <v>0</v>
      </c>
      <c r="O2507" t="str">
        <f t="shared" si="119"/>
        <v xml:space="preserve">  ()</v>
      </c>
      <c r="P2507" t="str">
        <f>IFERROR(INDEX(リスト!$AE:$AE,MATCH($G2507,リスト!$AD:$AD,0)),"")</f>
        <v/>
      </c>
      <c r="Q2507" t="str">
        <f>IFERROR(INDEX(リスト!$AH:$AH,MATCH($J2507,リスト!$AG:$AG,0)),"")</f>
        <v/>
      </c>
      <c r="R2507" s="118" t="str">
        <f>IF($B2507="","",TEXT(RIGHT($E2507,6)*1000+COUNTIF($E$2:$E2507,$E2507),"000000000"))</f>
        <v/>
      </c>
    </row>
    <row r="2508" spans="12:18" x14ac:dyDescent="0.45">
      <c r="L2508" t="str">
        <f>IFERROR(INDEX(所属情報!$E:$E,MATCH(男子登録情報!A2508,所属情報!$A:$A,0)),"")</f>
        <v/>
      </c>
      <c r="M2508" t="str">
        <f t="shared" si="117"/>
        <v xml:space="preserve"> ()</v>
      </c>
      <c r="N2508">
        <f t="shared" si="118"/>
        <v>0</v>
      </c>
      <c r="O2508" t="str">
        <f t="shared" si="119"/>
        <v xml:space="preserve">  ()</v>
      </c>
      <c r="P2508" t="str">
        <f>IFERROR(INDEX(リスト!$AE:$AE,MATCH($G2508,リスト!$AD:$AD,0)),"")</f>
        <v/>
      </c>
      <c r="Q2508" t="str">
        <f>IFERROR(INDEX(リスト!$AH:$AH,MATCH($J2508,リスト!$AG:$AG,0)),"")</f>
        <v/>
      </c>
      <c r="R2508" s="118" t="str">
        <f>IF($B2508="","",TEXT(RIGHT($E2508,6)*1000+COUNTIF($E$2:$E2508,$E2508),"000000000"))</f>
        <v/>
      </c>
    </row>
    <row r="2509" spans="12:18" x14ac:dyDescent="0.45">
      <c r="L2509" t="str">
        <f>IFERROR(INDEX(所属情報!$E:$E,MATCH(男子登録情報!A2509,所属情報!$A:$A,0)),"")</f>
        <v/>
      </c>
      <c r="M2509" t="str">
        <f t="shared" si="117"/>
        <v xml:space="preserve"> ()</v>
      </c>
      <c r="N2509">
        <f t="shared" si="118"/>
        <v>0</v>
      </c>
      <c r="O2509" t="str">
        <f t="shared" si="119"/>
        <v xml:space="preserve">  ()</v>
      </c>
      <c r="P2509" t="str">
        <f>IFERROR(INDEX(リスト!$AE:$AE,MATCH($G2509,リスト!$AD:$AD,0)),"")</f>
        <v/>
      </c>
      <c r="Q2509" t="str">
        <f>IFERROR(INDEX(リスト!$AH:$AH,MATCH($J2509,リスト!$AG:$AG,0)),"")</f>
        <v/>
      </c>
      <c r="R2509" s="118" t="str">
        <f>IF($B2509="","",TEXT(RIGHT($E2509,6)*1000+COUNTIF($E$2:$E2509,$E2509),"000000000"))</f>
        <v/>
      </c>
    </row>
    <row r="2510" spans="12:18" x14ac:dyDescent="0.45">
      <c r="L2510" t="str">
        <f>IFERROR(INDEX(所属情報!$E:$E,MATCH(男子登録情報!A2510,所属情報!$A:$A,0)),"")</f>
        <v/>
      </c>
      <c r="M2510" t="str">
        <f t="shared" si="117"/>
        <v xml:space="preserve"> ()</v>
      </c>
      <c r="N2510">
        <f t="shared" si="118"/>
        <v>0</v>
      </c>
      <c r="O2510" t="str">
        <f t="shared" si="119"/>
        <v xml:space="preserve">  ()</v>
      </c>
      <c r="P2510" t="str">
        <f>IFERROR(INDEX(リスト!$AE:$AE,MATCH($G2510,リスト!$AD:$AD,0)),"")</f>
        <v/>
      </c>
      <c r="Q2510" t="str">
        <f>IFERROR(INDEX(リスト!$AH:$AH,MATCH($J2510,リスト!$AG:$AG,0)),"")</f>
        <v/>
      </c>
      <c r="R2510" s="118" t="str">
        <f>IF($B2510="","",TEXT(RIGHT($E2510,6)*1000+COUNTIF($E$2:$E2510,$E2510),"000000000"))</f>
        <v/>
      </c>
    </row>
    <row r="2511" spans="12:18" x14ac:dyDescent="0.45">
      <c r="L2511" t="str">
        <f>IFERROR(INDEX(所属情報!$E:$E,MATCH(男子登録情報!A2511,所属情報!$A:$A,0)),"")</f>
        <v/>
      </c>
      <c r="M2511" t="str">
        <f t="shared" si="117"/>
        <v xml:space="preserve"> ()</v>
      </c>
      <c r="N2511">
        <f t="shared" si="118"/>
        <v>0</v>
      </c>
      <c r="O2511" t="str">
        <f t="shared" si="119"/>
        <v xml:space="preserve">  ()</v>
      </c>
      <c r="P2511" t="str">
        <f>IFERROR(INDEX(リスト!$AE:$AE,MATCH($G2511,リスト!$AD:$AD,0)),"")</f>
        <v/>
      </c>
      <c r="Q2511" t="str">
        <f>IFERROR(INDEX(リスト!$AH:$AH,MATCH($J2511,リスト!$AG:$AG,0)),"")</f>
        <v/>
      </c>
      <c r="R2511" s="118" t="str">
        <f>IF($B2511="","",TEXT(RIGHT($E2511,6)*1000+COUNTIF($E$2:$E2511,$E2511),"000000000"))</f>
        <v/>
      </c>
    </row>
    <row r="2512" spans="12:18" x14ac:dyDescent="0.45">
      <c r="L2512" t="str">
        <f>IFERROR(INDEX(所属情報!$E:$E,MATCH(男子登録情報!A2512,所属情報!$A:$A,0)),"")</f>
        <v/>
      </c>
      <c r="M2512" t="str">
        <f t="shared" si="117"/>
        <v xml:space="preserve"> ()</v>
      </c>
      <c r="N2512">
        <f t="shared" si="118"/>
        <v>0</v>
      </c>
      <c r="O2512" t="str">
        <f t="shared" si="119"/>
        <v xml:space="preserve">  ()</v>
      </c>
      <c r="P2512" t="str">
        <f>IFERROR(INDEX(リスト!$AE:$AE,MATCH($G2512,リスト!$AD:$AD,0)),"")</f>
        <v/>
      </c>
      <c r="Q2512" t="str">
        <f>IFERROR(INDEX(リスト!$AH:$AH,MATCH($J2512,リスト!$AG:$AG,0)),"")</f>
        <v/>
      </c>
      <c r="R2512" s="118" t="str">
        <f>IF($B2512="","",TEXT(RIGHT($E2512,6)*1000+COUNTIF($E$2:$E2512,$E2512),"000000000"))</f>
        <v/>
      </c>
    </row>
    <row r="2513" spans="12:18" x14ac:dyDescent="0.45">
      <c r="L2513" t="str">
        <f>IFERROR(INDEX(所属情報!$E:$E,MATCH(男子登録情報!A2513,所属情報!$A:$A,0)),"")</f>
        <v/>
      </c>
      <c r="M2513" t="str">
        <f t="shared" si="117"/>
        <v xml:space="preserve"> ()</v>
      </c>
      <c r="N2513">
        <f t="shared" si="118"/>
        <v>0</v>
      </c>
      <c r="O2513" t="str">
        <f t="shared" si="119"/>
        <v xml:space="preserve">  ()</v>
      </c>
      <c r="P2513" t="str">
        <f>IFERROR(INDEX(リスト!$AE:$AE,MATCH($G2513,リスト!$AD:$AD,0)),"")</f>
        <v/>
      </c>
      <c r="Q2513" t="str">
        <f>IFERROR(INDEX(リスト!$AH:$AH,MATCH($J2513,リスト!$AG:$AG,0)),"")</f>
        <v/>
      </c>
      <c r="R2513" s="118" t="str">
        <f>IF($B2513="","",TEXT(RIGHT($E2513,6)*1000+COUNTIF($E$2:$E2513,$E2513),"000000000"))</f>
        <v/>
      </c>
    </row>
    <row r="2514" spans="12:18" x14ac:dyDescent="0.45">
      <c r="L2514" t="str">
        <f>IFERROR(INDEX(所属情報!$E:$E,MATCH(男子登録情報!A2514,所属情報!$A:$A,0)),"")</f>
        <v/>
      </c>
      <c r="M2514" t="str">
        <f t="shared" si="117"/>
        <v xml:space="preserve"> ()</v>
      </c>
      <c r="N2514">
        <f t="shared" si="118"/>
        <v>0</v>
      </c>
      <c r="O2514" t="str">
        <f t="shared" si="119"/>
        <v xml:space="preserve">  ()</v>
      </c>
      <c r="P2514" t="str">
        <f>IFERROR(INDEX(リスト!$AE:$AE,MATCH($G2514,リスト!$AD:$AD,0)),"")</f>
        <v/>
      </c>
      <c r="Q2514" t="str">
        <f>IFERROR(INDEX(リスト!$AH:$AH,MATCH($J2514,リスト!$AG:$AG,0)),"")</f>
        <v/>
      </c>
      <c r="R2514" s="118" t="str">
        <f>IF($B2514="","",TEXT(RIGHT($E2514,6)*1000+COUNTIF($E$2:$E2514,$E2514),"000000000"))</f>
        <v/>
      </c>
    </row>
    <row r="2515" spans="12:18" x14ac:dyDescent="0.45">
      <c r="L2515" t="str">
        <f>IFERROR(INDEX(所属情報!$E:$E,MATCH(男子登録情報!A2515,所属情報!$A:$A,0)),"")</f>
        <v/>
      </c>
      <c r="M2515" t="str">
        <f t="shared" si="117"/>
        <v xml:space="preserve"> ()</v>
      </c>
      <c r="N2515">
        <f t="shared" si="118"/>
        <v>0</v>
      </c>
      <c r="O2515" t="str">
        <f t="shared" si="119"/>
        <v xml:space="preserve">  ()</v>
      </c>
      <c r="P2515" t="str">
        <f>IFERROR(INDEX(リスト!$AE:$AE,MATCH($G2515,リスト!$AD:$AD,0)),"")</f>
        <v/>
      </c>
      <c r="Q2515" t="str">
        <f>IFERROR(INDEX(リスト!$AH:$AH,MATCH($J2515,リスト!$AG:$AG,0)),"")</f>
        <v/>
      </c>
      <c r="R2515" s="118" t="str">
        <f>IF($B2515="","",TEXT(RIGHT($E2515,6)*1000+COUNTIF($E$2:$E2515,$E2515),"000000000"))</f>
        <v/>
      </c>
    </row>
    <row r="2516" spans="12:18" x14ac:dyDescent="0.45">
      <c r="L2516" t="str">
        <f>IFERROR(INDEX(所属情報!$E:$E,MATCH(男子登録情報!A2516,所属情報!$A:$A,0)),"")</f>
        <v/>
      </c>
      <c r="M2516" t="str">
        <f t="shared" si="117"/>
        <v xml:space="preserve"> ()</v>
      </c>
      <c r="N2516">
        <f t="shared" si="118"/>
        <v>0</v>
      </c>
      <c r="O2516" t="str">
        <f t="shared" si="119"/>
        <v xml:space="preserve">  ()</v>
      </c>
      <c r="P2516" t="str">
        <f>IFERROR(INDEX(リスト!$AE:$AE,MATCH($G2516,リスト!$AD:$AD,0)),"")</f>
        <v/>
      </c>
      <c r="Q2516" t="str">
        <f>IFERROR(INDEX(リスト!$AH:$AH,MATCH($J2516,リスト!$AG:$AG,0)),"")</f>
        <v/>
      </c>
      <c r="R2516" s="118" t="str">
        <f>IF($B2516="","",TEXT(RIGHT($E2516,6)*1000+COUNTIF($E$2:$E2516,$E2516),"000000000"))</f>
        <v/>
      </c>
    </row>
    <row r="2517" spans="12:18" x14ac:dyDescent="0.45">
      <c r="L2517" t="str">
        <f>IFERROR(INDEX(所属情報!$E:$E,MATCH(男子登録情報!A2517,所属情報!$A:$A,0)),"")</f>
        <v/>
      </c>
      <c r="M2517" t="str">
        <f t="shared" si="117"/>
        <v xml:space="preserve"> ()</v>
      </c>
      <c r="N2517">
        <f t="shared" si="118"/>
        <v>0</v>
      </c>
      <c r="O2517" t="str">
        <f t="shared" si="119"/>
        <v xml:space="preserve">  ()</v>
      </c>
      <c r="P2517" t="str">
        <f>IFERROR(INDEX(リスト!$AE:$AE,MATCH($G2517,リスト!$AD:$AD,0)),"")</f>
        <v/>
      </c>
      <c r="Q2517" t="str">
        <f>IFERROR(INDEX(リスト!$AH:$AH,MATCH($J2517,リスト!$AG:$AG,0)),"")</f>
        <v/>
      </c>
      <c r="R2517" s="118" t="str">
        <f>IF($B2517="","",TEXT(RIGHT($E2517,6)*1000+COUNTIF($E$2:$E2517,$E2517),"000000000"))</f>
        <v/>
      </c>
    </row>
    <row r="2518" spans="12:18" x14ac:dyDescent="0.45">
      <c r="L2518" t="str">
        <f>IFERROR(INDEX(所属情報!$E:$E,MATCH(男子登録情報!A2518,所属情報!$A:$A,0)),"")</f>
        <v/>
      </c>
      <c r="M2518" t="str">
        <f t="shared" si="117"/>
        <v xml:space="preserve"> ()</v>
      </c>
      <c r="N2518">
        <f t="shared" si="118"/>
        <v>0</v>
      </c>
      <c r="O2518" t="str">
        <f t="shared" si="119"/>
        <v xml:space="preserve">  ()</v>
      </c>
      <c r="P2518" t="str">
        <f>IFERROR(INDEX(リスト!$AE:$AE,MATCH($G2518,リスト!$AD:$AD,0)),"")</f>
        <v/>
      </c>
      <c r="Q2518" t="str">
        <f>IFERROR(INDEX(リスト!$AH:$AH,MATCH($J2518,リスト!$AG:$AG,0)),"")</f>
        <v/>
      </c>
      <c r="R2518" s="118" t="str">
        <f>IF($B2518="","",TEXT(RIGHT($E2518,6)*1000+COUNTIF($E$2:$E2518,$E2518),"000000000"))</f>
        <v/>
      </c>
    </row>
    <row r="2519" spans="12:18" x14ac:dyDescent="0.45">
      <c r="L2519" t="str">
        <f>IFERROR(INDEX(所属情報!$E:$E,MATCH(男子登録情報!A2519,所属情報!$A:$A,0)),"")</f>
        <v/>
      </c>
      <c r="M2519" t="str">
        <f t="shared" si="117"/>
        <v xml:space="preserve"> ()</v>
      </c>
      <c r="N2519">
        <f t="shared" si="118"/>
        <v>0</v>
      </c>
      <c r="O2519" t="str">
        <f t="shared" si="119"/>
        <v xml:space="preserve">  ()</v>
      </c>
      <c r="P2519" t="str">
        <f>IFERROR(INDEX(リスト!$AE:$AE,MATCH($G2519,リスト!$AD:$AD,0)),"")</f>
        <v/>
      </c>
      <c r="Q2519" t="str">
        <f>IFERROR(INDEX(リスト!$AH:$AH,MATCH($J2519,リスト!$AG:$AG,0)),"")</f>
        <v/>
      </c>
      <c r="R2519" s="118" t="str">
        <f>IF($B2519="","",TEXT(RIGHT($E2519,6)*1000+COUNTIF($E$2:$E2519,$E2519),"000000000"))</f>
        <v/>
      </c>
    </row>
    <row r="2520" spans="12:18" x14ac:dyDescent="0.45">
      <c r="L2520" t="str">
        <f>IFERROR(INDEX(所属情報!$E:$E,MATCH(男子登録情報!A2520,所属情報!$A:$A,0)),"")</f>
        <v/>
      </c>
      <c r="M2520" t="str">
        <f t="shared" si="117"/>
        <v xml:space="preserve"> ()</v>
      </c>
      <c r="N2520">
        <f t="shared" si="118"/>
        <v>0</v>
      </c>
      <c r="O2520" t="str">
        <f t="shared" si="119"/>
        <v xml:space="preserve">  ()</v>
      </c>
      <c r="P2520" t="str">
        <f>IFERROR(INDEX(リスト!$AE:$AE,MATCH($G2520,リスト!$AD:$AD,0)),"")</f>
        <v/>
      </c>
      <c r="Q2520" t="str">
        <f>IFERROR(INDEX(リスト!$AH:$AH,MATCH($J2520,リスト!$AG:$AG,0)),"")</f>
        <v/>
      </c>
      <c r="R2520" s="118" t="str">
        <f>IF($B2520="","",TEXT(RIGHT($E2520,6)*1000+COUNTIF($E$2:$E2520,$E2520),"000000000"))</f>
        <v/>
      </c>
    </row>
    <row r="2521" spans="12:18" x14ac:dyDescent="0.45">
      <c r="L2521" t="str">
        <f>IFERROR(INDEX(所属情報!$E:$E,MATCH(男子登録情報!A2521,所属情報!$A:$A,0)),"")</f>
        <v/>
      </c>
      <c r="M2521" t="str">
        <f t="shared" si="117"/>
        <v xml:space="preserve"> ()</v>
      </c>
      <c r="N2521">
        <f t="shared" si="118"/>
        <v>0</v>
      </c>
      <c r="O2521" t="str">
        <f t="shared" si="119"/>
        <v xml:space="preserve">  ()</v>
      </c>
      <c r="P2521" t="str">
        <f>IFERROR(INDEX(リスト!$AE:$AE,MATCH($G2521,リスト!$AD:$AD,0)),"")</f>
        <v/>
      </c>
      <c r="Q2521" t="str">
        <f>IFERROR(INDEX(リスト!$AH:$AH,MATCH($J2521,リスト!$AG:$AG,0)),"")</f>
        <v/>
      </c>
      <c r="R2521" s="118" t="str">
        <f>IF($B2521="","",TEXT(RIGHT($E2521,6)*1000+COUNTIF($E$2:$E2521,$E2521),"000000000"))</f>
        <v/>
      </c>
    </row>
    <row r="2522" spans="12:18" x14ac:dyDescent="0.45">
      <c r="L2522" t="str">
        <f>IFERROR(INDEX(所属情報!$E:$E,MATCH(男子登録情報!A2522,所属情報!$A:$A,0)),"")</f>
        <v/>
      </c>
      <c r="M2522" t="str">
        <f t="shared" si="117"/>
        <v xml:space="preserve"> ()</v>
      </c>
      <c r="N2522">
        <f t="shared" si="118"/>
        <v>0</v>
      </c>
      <c r="O2522" t="str">
        <f t="shared" si="119"/>
        <v xml:space="preserve">  ()</v>
      </c>
      <c r="P2522" t="str">
        <f>IFERROR(INDEX(リスト!$AE:$AE,MATCH($G2522,リスト!$AD:$AD,0)),"")</f>
        <v/>
      </c>
      <c r="Q2522" t="str">
        <f>IFERROR(INDEX(リスト!$AH:$AH,MATCH($J2522,リスト!$AG:$AG,0)),"")</f>
        <v/>
      </c>
      <c r="R2522" s="118" t="str">
        <f>IF($B2522="","",TEXT(RIGHT($E2522,6)*1000+COUNTIF($E$2:$E2522,$E2522),"000000000"))</f>
        <v/>
      </c>
    </row>
    <row r="2523" spans="12:18" x14ac:dyDescent="0.45">
      <c r="L2523" t="str">
        <f>IFERROR(INDEX(所属情報!$E:$E,MATCH(男子登録情報!A2523,所属情報!$A:$A,0)),"")</f>
        <v/>
      </c>
      <c r="M2523" t="str">
        <f t="shared" si="117"/>
        <v xml:space="preserve"> ()</v>
      </c>
      <c r="N2523">
        <f t="shared" si="118"/>
        <v>0</v>
      </c>
      <c r="O2523" t="str">
        <f t="shared" si="119"/>
        <v xml:space="preserve">  ()</v>
      </c>
      <c r="P2523" t="str">
        <f>IFERROR(INDEX(リスト!$AE:$AE,MATCH($G2523,リスト!$AD:$AD,0)),"")</f>
        <v/>
      </c>
      <c r="Q2523" t="str">
        <f>IFERROR(INDEX(リスト!$AH:$AH,MATCH($J2523,リスト!$AG:$AG,0)),"")</f>
        <v/>
      </c>
      <c r="R2523" s="118" t="str">
        <f>IF($B2523="","",TEXT(RIGHT($E2523,6)*1000+COUNTIF($E$2:$E2523,$E2523),"000000000"))</f>
        <v/>
      </c>
    </row>
    <row r="2524" spans="12:18" x14ac:dyDescent="0.45">
      <c r="L2524" t="str">
        <f>IFERROR(INDEX(所属情報!$E:$E,MATCH(男子登録情報!A2524,所属情報!$A:$A,0)),"")</f>
        <v/>
      </c>
      <c r="M2524" t="str">
        <f t="shared" si="117"/>
        <v xml:space="preserve"> ()</v>
      </c>
      <c r="N2524">
        <f t="shared" si="118"/>
        <v>0</v>
      </c>
      <c r="O2524" t="str">
        <f t="shared" si="119"/>
        <v xml:space="preserve">  ()</v>
      </c>
      <c r="P2524" t="str">
        <f>IFERROR(INDEX(リスト!$AE:$AE,MATCH($G2524,リスト!$AD:$AD,0)),"")</f>
        <v/>
      </c>
      <c r="Q2524" t="str">
        <f>IFERROR(INDEX(リスト!$AH:$AH,MATCH($J2524,リスト!$AG:$AG,0)),"")</f>
        <v/>
      </c>
      <c r="R2524" s="118" t="str">
        <f>IF($B2524="","",TEXT(RIGHT($E2524,6)*1000+COUNTIF($E$2:$E2524,$E2524),"000000000"))</f>
        <v/>
      </c>
    </row>
    <row r="2525" spans="12:18" x14ac:dyDescent="0.45">
      <c r="L2525" t="str">
        <f>IFERROR(INDEX(所属情報!$E:$E,MATCH(男子登録情報!A2525,所属情報!$A:$A,0)),"")</f>
        <v/>
      </c>
      <c r="M2525" t="str">
        <f t="shared" si="117"/>
        <v xml:space="preserve"> ()</v>
      </c>
      <c r="N2525">
        <f t="shared" si="118"/>
        <v>0</v>
      </c>
      <c r="O2525" t="str">
        <f t="shared" si="119"/>
        <v xml:space="preserve">  ()</v>
      </c>
      <c r="P2525" t="str">
        <f>IFERROR(INDEX(リスト!$AE:$AE,MATCH($G2525,リスト!$AD:$AD,0)),"")</f>
        <v/>
      </c>
      <c r="Q2525" t="str">
        <f>IFERROR(INDEX(リスト!$AH:$AH,MATCH($J2525,リスト!$AG:$AG,0)),"")</f>
        <v/>
      </c>
      <c r="R2525" s="118" t="str">
        <f>IF($B2525="","",TEXT(RIGHT($E2525,6)*1000+COUNTIF($E$2:$E2525,$E2525),"000000000"))</f>
        <v/>
      </c>
    </row>
    <row r="2526" spans="12:18" x14ac:dyDescent="0.45">
      <c r="L2526" t="str">
        <f>IFERROR(INDEX(所属情報!$E:$E,MATCH(男子登録情報!A2526,所属情報!$A:$A,0)),"")</f>
        <v/>
      </c>
      <c r="M2526" t="str">
        <f t="shared" si="117"/>
        <v xml:space="preserve"> ()</v>
      </c>
      <c r="N2526">
        <f t="shared" si="118"/>
        <v>0</v>
      </c>
      <c r="O2526" t="str">
        <f t="shared" si="119"/>
        <v xml:space="preserve">  ()</v>
      </c>
      <c r="P2526" t="str">
        <f>IFERROR(INDEX(リスト!$AE:$AE,MATCH($G2526,リスト!$AD:$AD,0)),"")</f>
        <v/>
      </c>
      <c r="Q2526" t="str">
        <f>IFERROR(INDEX(リスト!$AH:$AH,MATCH($J2526,リスト!$AG:$AG,0)),"")</f>
        <v/>
      </c>
      <c r="R2526" s="118" t="str">
        <f>IF($B2526="","",TEXT(RIGHT($E2526,6)*1000+COUNTIF($E$2:$E2526,$E2526),"000000000"))</f>
        <v/>
      </c>
    </row>
    <row r="2527" spans="12:18" x14ac:dyDescent="0.45">
      <c r="L2527" t="str">
        <f>IFERROR(INDEX(所属情報!$E:$E,MATCH(男子登録情報!A2527,所属情報!$A:$A,0)),"")</f>
        <v/>
      </c>
      <c r="M2527" t="str">
        <f t="shared" si="117"/>
        <v xml:space="preserve"> ()</v>
      </c>
      <c r="N2527">
        <f t="shared" si="118"/>
        <v>0</v>
      </c>
      <c r="O2527" t="str">
        <f t="shared" si="119"/>
        <v xml:space="preserve">  ()</v>
      </c>
      <c r="P2527" t="str">
        <f>IFERROR(INDEX(リスト!$AE:$AE,MATCH($G2527,リスト!$AD:$AD,0)),"")</f>
        <v/>
      </c>
      <c r="Q2527" t="str">
        <f>IFERROR(INDEX(リスト!$AH:$AH,MATCH($J2527,リスト!$AG:$AG,0)),"")</f>
        <v/>
      </c>
      <c r="R2527" s="118" t="str">
        <f>IF($B2527="","",TEXT(RIGHT($E2527,6)*1000+COUNTIF($E$2:$E2527,$E2527),"000000000"))</f>
        <v/>
      </c>
    </row>
    <row r="2528" spans="12:18" x14ac:dyDescent="0.45">
      <c r="L2528" t="str">
        <f>IFERROR(INDEX(所属情報!$E:$E,MATCH(男子登録情報!A2528,所属情報!$A:$A,0)),"")</f>
        <v/>
      </c>
      <c r="M2528" t="str">
        <f t="shared" si="117"/>
        <v xml:space="preserve"> ()</v>
      </c>
      <c r="N2528">
        <f t="shared" si="118"/>
        <v>0</v>
      </c>
      <c r="O2528" t="str">
        <f t="shared" si="119"/>
        <v xml:space="preserve">  ()</v>
      </c>
      <c r="P2528" t="str">
        <f>IFERROR(INDEX(リスト!$AE:$AE,MATCH($G2528,リスト!$AD:$AD,0)),"")</f>
        <v/>
      </c>
      <c r="Q2528" t="str">
        <f>IFERROR(INDEX(リスト!$AH:$AH,MATCH($J2528,リスト!$AG:$AG,0)),"")</f>
        <v/>
      </c>
      <c r="R2528" s="118" t="str">
        <f>IF($B2528="","",TEXT(RIGHT($E2528,6)*1000+COUNTIF($E$2:$E2528,$E2528),"000000000"))</f>
        <v/>
      </c>
    </row>
    <row r="2529" spans="12:18" x14ac:dyDescent="0.45">
      <c r="L2529" t="str">
        <f>IFERROR(INDEX(所属情報!$E:$E,MATCH(男子登録情報!A2529,所属情報!$A:$A,0)),"")</f>
        <v/>
      </c>
      <c r="M2529" t="str">
        <f t="shared" si="117"/>
        <v xml:space="preserve"> ()</v>
      </c>
      <c r="N2529">
        <f t="shared" si="118"/>
        <v>0</v>
      </c>
      <c r="O2529" t="str">
        <f t="shared" si="119"/>
        <v xml:space="preserve">  ()</v>
      </c>
      <c r="P2529" t="str">
        <f>IFERROR(INDEX(リスト!$AE:$AE,MATCH($G2529,リスト!$AD:$AD,0)),"")</f>
        <v/>
      </c>
      <c r="Q2529" t="str">
        <f>IFERROR(INDEX(リスト!$AH:$AH,MATCH($J2529,リスト!$AG:$AG,0)),"")</f>
        <v/>
      </c>
      <c r="R2529" s="118" t="str">
        <f>IF($B2529="","",TEXT(RIGHT($E2529,6)*1000+COUNTIF($E$2:$E2529,$E2529),"000000000"))</f>
        <v/>
      </c>
    </row>
    <row r="2530" spans="12:18" x14ac:dyDescent="0.45">
      <c r="L2530" t="str">
        <f>IFERROR(INDEX(所属情報!$E:$E,MATCH(男子登録情報!A2530,所属情報!$A:$A,0)),"")</f>
        <v/>
      </c>
      <c r="M2530" t="str">
        <f t="shared" si="117"/>
        <v xml:space="preserve"> ()</v>
      </c>
      <c r="N2530">
        <f t="shared" si="118"/>
        <v>0</v>
      </c>
      <c r="O2530" t="str">
        <f t="shared" si="119"/>
        <v xml:space="preserve">  ()</v>
      </c>
      <c r="P2530" t="str">
        <f>IFERROR(INDEX(リスト!$AE:$AE,MATCH($G2530,リスト!$AD:$AD,0)),"")</f>
        <v/>
      </c>
      <c r="Q2530" t="str">
        <f>IFERROR(INDEX(リスト!$AH:$AH,MATCH($J2530,リスト!$AG:$AG,0)),"")</f>
        <v/>
      </c>
      <c r="R2530" s="118" t="str">
        <f>IF($B2530="","",TEXT(RIGHT($E2530,6)*1000+COUNTIF($E$2:$E2530,$E2530),"000000000"))</f>
        <v/>
      </c>
    </row>
    <row r="2531" spans="12:18" x14ac:dyDescent="0.45">
      <c r="L2531" t="str">
        <f>IFERROR(INDEX(所属情報!$E:$E,MATCH(男子登録情報!A2531,所属情報!$A:$A,0)),"")</f>
        <v/>
      </c>
      <c r="M2531" t="str">
        <f t="shared" si="117"/>
        <v xml:space="preserve"> ()</v>
      </c>
      <c r="N2531">
        <f t="shared" si="118"/>
        <v>0</v>
      </c>
      <c r="O2531" t="str">
        <f t="shared" si="119"/>
        <v xml:space="preserve">  ()</v>
      </c>
      <c r="P2531" t="str">
        <f>IFERROR(INDEX(リスト!$AE:$AE,MATCH($G2531,リスト!$AD:$AD,0)),"")</f>
        <v/>
      </c>
      <c r="Q2531" t="str">
        <f>IFERROR(INDEX(リスト!$AH:$AH,MATCH($J2531,リスト!$AG:$AG,0)),"")</f>
        <v/>
      </c>
      <c r="R2531" s="118" t="str">
        <f>IF($B2531="","",TEXT(RIGHT($E2531,6)*1000+COUNTIF($E$2:$E2531,$E2531),"000000000"))</f>
        <v/>
      </c>
    </row>
    <row r="2532" spans="12:18" x14ac:dyDescent="0.45">
      <c r="L2532" t="str">
        <f>IFERROR(INDEX(所属情報!$E:$E,MATCH(男子登録情報!A2532,所属情報!$A:$A,0)),"")</f>
        <v/>
      </c>
      <c r="M2532" t="str">
        <f t="shared" si="117"/>
        <v xml:space="preserve"> ()</v>
      </c>
      <c r="N2532">
        <f t="shared" si="118"/>
        <v>0</v>
      </c>
      <c r="O2532" t="str">
        <f t="shared" si="119"/>
        <v xml:space="preserve">  ()</v>
      </c>
      <c r="P2532" t="str">
        <f>IFERROR(INDEX(リスト!$AE:$AE,MATCH($G2532,リスト!$AD:$AD,0)),"")</f>
        <v/>
      </c>
      <c r="Q2532" t="str">
        <f>IFERROR(INDEX(リスト!$AH:$AH,MATCH($J2532,リスト!$AG:$AG,0)),"")</f>
        <v/>
      </c>
      <c r="R2532" s="118" t="str">
        <f>IF($B2532="","",TEXT(RIGHT($E2532,6)*1000+COUNTIF($E$2:$E2532,$E2532),"000000000"))</f>
        <v/>
      </c>
    </row>
    <row r="2533" spans="12:18" x14ac:dyDescent="0.45">
      <c r="L2533" t="str">
        <f>IFERROR(INDEX(所属情報!$E:$E,MATCH(男子登録情報!A2533,所属情報!$A:$A,0)),"")</f>
        <v/>
      </c>
      <c r="M2533" t="str">
        <f t="shared" si="117"/>
        <v xml:space="preserve"> ()</v>
      </c>
      <c r="N2533">
        <f t="shared" si="118"/>
        <v>0</v>
      </c>
      <c r="O2533" t="str">
        <f t="shared" si="119"/>
        <v xml:space="preserve">  ()</v>
      </c>
      <c r="P2533" t="str">
        <f>IFERROR(INDEX(リスト!$AE:$AE,MATCH($G2533,リスト!$AD:$AD,0)),"")</f>
        <v/>
      </c>
      <c r="Q2533" t="str">
        <f>IFERROR(INDEX(リスト!$AH:$AH,MATCH($J2533,リスト!$AG:$AG,0)),"")</f>
        <v/>
      </c>
      <c r="R2533" s="118" t="str">
        <f>IF($B2533="","",TEXT(RIGHT($E2533,6)*1000+COUNTIF($E$2:$E2533,$E2533),"000000000"))</f>
        <v/>
      </c>
    </row>
    <row r="2534" spans="12:18" x14ac:dyDescent="0.45">
      <c r="L2534" t="str">
        <f>IFERROR(INDEX(所属情報!$E:$E,MATCH(男子登録情報!A2534,所属情報!$A:$A,0)),"")</f>
        <v/>
      </c>
      <c r="M2534" t="str">
        <f t="shared" si="117"/>
        <v xml:space="preserve"> ()</v>
      </c>
      <c r="N2534">
        <f t="shared" si="118"/>
        <v>0</v>
      </c>
      <c r="O2534" t="str">
        <f t="shared" si="119"/>
        <v xml:space="preserve">  ()</v>
      </c>
      <c r="P2534" t="str">
        <f>IFERROR(INDEX(リスト!$AE:$AE,MATCH($G2534,リスト!$AD:$AD,0)),"")</f>
        <v/>
      </c>
      <c r="Q2534" t="str">
        <f>IFERROR(INDEX(リスト!$AH:$AH,MATCH($J2534,リスト!$AG:$AG,0)),"")</f>
        <v/>
      </c>
      <c r="R2534" s="118" t="str">
        <f>IF($B2534="","",TEXT(RIGHT($E2534,6)*1000+COUNTIF($E$2:$E2534,$E2534),"000000000"))</f>
        <v/>
      </c>
    </row>
    <row r="2535" spans="12:18" x14ac:dyDescent="0.45">
      <c r="L2535" t="str">
        <f>IFERROR(INDEX(所属情報!$E:$E,MATCH(男子登録情報!A2535,所属情報!$A:$A,0)),"")</f>
        <v/>
      </c>
      <c r="M2535" t="str">
        <f t="shared" si="117"/>
        <v xml:space="preserve"> ()</v>
      </c>
      <c r="N2535">
        <f t="shared" si="118"/>
        <v>0</v>
      </c>
      <c r="O2535" t="str">
        <f t="shared" si="119"/>
        <v xml:space="preserve">  ()</v>
      </c>
      <c r="P2535" t="str">
        <f>IFERROR(INDEX(リスト!$AE:$AE,MATCH($G2535,リスト!$AD:$AD,0)),"")</f>
        <v/>
      </c>
      <c r="Q2535" t="str">
        <f>IFERROR(INDEX(リスト!$AH:$AH,MATCH($J2535,リスト!$AG:$AG,0)),"")</f>
        <v/>
      </c>
      <c r="R2535" s="118" t="str">
        <f>IF($B2535="","",TEXT(RIGHT($E2535,6)*1000+COUNTIF($E$2:$E2535,$E2535),"000000000"))</f>
        <v/>
      </c>
    </row>
    <row r="2536" spans="12:18" x14ac:dyDescent="0.45">
      <c r="L2536" t="str">
        <f>IFERROR(INDEX(所属情報!$E:$E,MATCH(男子登録情報!A2536,所属情報!$A:$A,0)),"")</f>
        <v/>
      </c>
      <c r="M2536" t="str">
        <f t="shared" si="117"/>
        <v xml:space="preserve"> ()</v>
      </c>
      <c r="N2536">
        <f t="shared" si="118"/>
        <v>0</v>
      </c>
      <c r="O2536" t="str">
        <f t="shared" si="119"/>
        <v xml:space="preserve">  ()</v>
      </c>
      <c r="P2536" t="str">
        <f>IFERROR(INDEX(リスト!$AE:$AE,MATCH($G2536,リスト!$AD:$AD,0)),"")</f>
        <v/>
      </c>
      <c r="Q2536" t="str">
        <f>IFERROR(INDEX(リスト!$AH:$AH,MATCH($J2536,リスト!$AG:$AG,0)),"")</f>
        <v/>
      </c>
      <c r="R2536" s="118" t="str">
        <f>IF($B2536="","",TEXT(RIGHT($E2536,6)*1000+COUNTIF($E$2:$E2536,$E2536),"000000000"))</f>
        <v/>
      </c>
    </row>
    <row r="2537" spans="12:18" x14ac:dyDescent="0.45">
      <c r="L2537" t="str">
        <f>IFERROR(INDEX(所属情報!$E:$E,MATCH(男子登録情報!A2537,所属情報!$A:$A,0)),"")</f>
        <v/>
      </c>
      <c r="M2537" t="str">
        <f t="shared" si="117"/>
        <v xml:space="preserve"> ()</v>
      </c>
      <c r="N2537">
        <f t="shared" si="118"/>
        <v>0</v>
      </c>
      <c r="O2537" t="str">
        <f t="shared" si="119"/>
        <v xml:space="preserve">  ()</v>
      </c>
      <c r="P2537" t="str">
        <f>IFERROR(INDEX(リスト!$AE:$AE,MATCH($G2537,リスト!$AD:$AD,0)),"")</f>
        <v/>
      </c>
      <c r="Q2537" t="str">
        <f>IFERROR(INDEX(リスト!$AH:$AH,MATCH($J2537,リスト!$AG:$AG,0)),"")</f>
        <v/>
      </c>
      <c r="R2537" s="118" t="str">
        <f>IF($B2537="","",TEXT(RIGHT($E2537,6)*1000+COUNTIF($E$2:$E2537,$E2537),"000000000"))</f>
        <v/>
      </c>
    </row>
    <row r="2538" spans="12:18" x14ac:dyDescent="0.45">
      <c r="L2538" t="str">
        <f>IFERROR(INDEX(所属情報!$E:$E,MATCH(男子登録情報!A2538,所属情報!$A:$A,0)),"")</f>
        <v/>
      </c>
      <c r="M2538" t="str">
        <f t="shared" si="117"/>
        <v xml:space="preserve"> ()</v>
      </c>
      <c r="N2538">
        <f t="shared" si="118"/>
        <v>0</v>
      </c>
      <c r="O2538" t="str">
        <f t="shared" si="119"/>
        <v xml:space="preserve">  ()</v>
      </c>
      <c r="P2538" t="str">
        <f>IFERROR(INDEX(リスト!$AE:$AE,MATCH($G2538,リスト!$AD:$AD,0)),"")</f>
        <v/>
      </c>
      <c r="Q2538" t="str">
        <f>IFERROR(INDEX(リスト!$AH:$AH,MATCH($J2538,リスト!$AG:$AG,0)),"")</f>
        <v/>
      </c>
      <c r="R2538" s="118" t="str">
        <f>IF($B2538="","",TEXT(RIGHT($E2538,6)*1000+COUNTIF($E$2:$E2538,$E2538),"000000000"))</f>
        <v/>
      </c>
    </row>
    <row r="2539" spans="12:18" x14ac:dyDescent="0.45">
      <c r="L2539" t="str">
        <f>IFERROR(INDEX(所属情報!$E:$E,MATCH(男子登録情報!A2539,所属情報!$A:$A,0)),"")</f>
        <v/>
      </c>
      <c r="M2539" t="str">
        <f t="shared" si="117"/>
        <v xml:space="preserve"> ()</v>
      </c>
      <c r="N2539">
        <f t="shared" si="118"/>
        <v>0</v>
      </c>
      <c r="O2539" t="str">
        <f t="shared" si="119"/>
        <v xml:space="preserve">  ()</v>
      </c>
      <c r="P2539" t="str">
        <f>IFERROR(INDEX(リスト!$AE:$AE,MATCH($G2539,リスト!$AD:$AD,0)),"")</f>
        <v/>
      </c>
      <c r="Q2539" t="str">
        <f>IFERROR(INDEX(リスト!$AH:$AH,MATCH($J2539,リスト!$AG:$AG,0)),"")</f>
        <v/>
      </c>
      <c r="R2539" s="118" t="str">
        <f>IF($B2539="","",TEXT(RIGHT($E2539,6)*1000+COUNTIF($E$2:$E2539,$E2539),"000000000"))</f>
        <v/>
      </c>
    </row>
    <row r="2540" spans="12:18" x14ac:dyDescent="0.45">
      <c r="L2540" t="str">
        <f>IFERROR(INDEX(所属情報!$E:$E,MATCH(男子登録情報!A2540,所属情報!$A:$A,0)),"")</f>
        <v/>
      </c>
      <c r="M2540" t="str">
        <f t="shared" si="117"/>
        <v xml:space="preserve"> ()</v>
      </c>
      <c r="N2540">
        <f t="shared" si="118"/>
        <v>0</v>
      </c>
      <c r="O2540" t="str">
        <f t="shared" si="119"/>
        <v xml:space="preserve">  ()</v>
      </c>
      <c r="P2540" t="str">
        <f>IFERROR(INDEX(リスト!$AE:$AE,MATCH($G2540,リスト!$AD:$AD,0)),"")</f>
        <v/>
      </c>
      <c r="Q2540" t="str">
        <f>IFERROR(INDEX(リスト!$AH:$AH,MATCH($J2540,リスト!$AG:$AG,0)),"")</f>
        <v/>
      </c>
      <c r="R2540" s="118" t="str">
        <f>IF($B2540="","",TEXT(RIGHT($E2540,6)*1000+COUNTIF($E$2:$E2540,$E2540),"000000000"))</f>
        <v/>
      </c>
    </row>
    <row r="2541" spans="12:18" x14ac:dyDescent="0.45">
      <c r="L2541" t="str">
        <f>IFERROR(INDEX(所属情報!$E:$E,MATCH(男子登録情報!A2541,所属情報!$A:$A,0)),"")</f>
        <v/>
      </c>
      <c r="M2541" t="str">
        <f t="shared" si="117"/>
        <v xml:space="preserve"> ()</v>
      </c>
      <c r="N2541">
        <f t="shared" si="118"/>
        <v>0</v>
      </c>
      <c r="O2541" t="str">
        <f t="shared" si="119"/>
        <v xml:space="preserve">  ()</v>
      </c>
      <c r="P2541" t="str">
        <f>IFERROR(INDEX(リスト!$AE:$AE,MATCH($G2541,リスト!$AD:$AD,0)),"")</f>
        <v/>
      </c>
      <c r="Q2541" t="str">
        <f>IFERROR(INDEX(リスト!$AH:$AH,MATCH($J2541,リスト!$AG:$AG,0)),"")</f>
        <v/>
      </c>
      <c r="R2541" s="118" t="str">
        <f>IF($B2541="","",TEXT(RIGHT($E2541,6)*1000+COUNTIF($E$2:$E2541,$E2541),"000000000"))</f>
        <v/>
      </c>
    </row>
    <row r="2542" spans="12:18" x14ac:dyDescent="0.45">
      <c r="L2542" t="str">
        <f>IFERROR(INDEX(所属情報!$E:$E,MATCH(男子登録情報!A2542,所属情報!$A:$A,0)),"")</f>
        <v/>
      </c>
      <c r="M2542" t="str">
        <f t="shared" si="117"/>
        <v xml:space="preserve"> ()</v>
      </c>
      <c r="N2542">
        <f t="shared" si="118"/>
        <v>0</v>
      </c>
      <c r="O2542" t="str">
        <f t="shared" si="119"/>
        <v xml:space="preserve">  ()</v>
      </c>
      <c r="P2542" t="str">
        <f>IFERROR(INDEX(リスト!$AE:$AE,MATCH($G2542,リスト!$AD:$AD,0)),"")</f>
        <v/>
      </c>
      <c r="Q2542" t="str">
        <f>IFERROR(INDEX(リスト!$AH:$AH,MATCH($J2542,リスト!$AG:$AG,0)),"")</f>
        <v/>
      </c>
      <c r="R2542" s="118" t="str">
        <f>IF($B2542="","",TEXT(RIGHT($E2542,6)*1000+COUNTIF($E$2:$E2542,$E2542),"000000000"))</f>
        <v/>
      </c>
    </row>
    <row r="2543" spans="12:18" x14ac:dyDescent="0.45">
      <c r="L2543" t="str">
        <f>IFERROR(INDEX(所属情報!$E:$E,MATCH(男子登録情報!A2543,所属情報!$A:$A,0)),"")</f>
        <v/>
      </c>
      <c r="M2543" t="str">
        <f t="shared" si="117"/>
        <v xml:space="preserve"> ()</v>
      </c>
      <c r="N2543">
        <f t="shared" si="118"/>
        <v>0</v>
      </c>
      <c r="O2543" t="str">
        <f t="shared" si="119"/>
        <v xml:space="preserve">  ()</v>
      </c>
      <c r="P2543" t="str">
        <f>IFERROR(INDEX(リスト!$AE:$AE,MATCH($G2543,リスト!$AD:$AD,0)),"")</f>
        <v/>
      </c>
      <c r="Q2543" t="str">
        <f>IFERROR(INDEX(リスト!$AH:$AH,MATCH($J2543,リスト!$AG:$AG,0)),"")</f>
        <v/>
      </c>
      <c r="R2543" s="118" t="str">
        <f>IF($B2543="","",TEXT(RIGHT($E2543,6)*1000+COUNTIF($E$2:$E2543,$E2543),"000000000"))</f>
        <v/>
      </c>
    </row>
    <row r="2544" spans="12:18" x14ac:dyDescent="0.45">
      <c r="L2544" t="str">
        <f>IFERROR(INDEX(所属情報!$E:$E,MATCH(男子登録情報!A2544,所属情報!$A:$A,0)),"")</f>
        <v/>
      </c>
      <c r="M2544" t="str">
        <f t="shared" si="117"/>
        <v xml:space="preserve"> ()</v>
      </c>
      <c r="N2544">
        <f t="shared" si="118"/>
        <v>0</v>
      </c>
      <c r="O2544" t="str">
        <f t="shared" si="119"/>
        <v xml:space="preserve">  ()</v>
      </c>
      <c r="P2544" t="str">
        <f>IFERROR(INDEX(リスト!$AE:$AE,MATCH($G2544,リスト!$AD:$AD,0)),"")</f>
        <v/>
      </c>
      <c r="Q2544" t="str">
        <f>IFERROR(INDEX(リスト!$AH:$AH,MATCH($J2544,リスト!$AG:$AG,0)),"")</f>
        <v/>
      </c>
      <c r="R2544" s="118" t="str">
        <f>IF($B2544="","",TEXT(RIGHT($E2544,6)*1000+COUNTIF($E$2:$E2544,$E2544),"000000000"))</f>
        <v/>
      </c>
    </row>
    <row r="2545" spans="12:18" x14ac:dyDescent="0.45">
      <c r="L2545" t="str">
        <f>IFERROR(INDEX(所属情報!$E:$E,MATCH(男子登録情報!A2545,所属情報!$A:$A,0)),"")</f>
        <v/>
      </c>
      <c r="M2545" t="str">
        <f t="shared" si="117"/>
        <v xml:space="preserve"> ()</v>
      </c>
      <c r="N2545">
        <f t="shared" si="118"/>
        <v>0</v>
      </c>
      <c r="O2545" t="str">
        <f t="shared" si="119"/>
        <v xml:space="preserve">  ()</v>
      </c>
      <c r="P2545" t="str">
        <f>IFERROR(INDEX(リスト!$AE:$AE,MATCH($G2545,リスト!$AD:$AD,0)),"")</f>
        <v/>
      </c>
      <c r="Q2545" t="str">
        <f>IFERROR(INDEX(リスト!$AH:$AH,MATCH($J2545,リスト!$AG:$AG,0)),"")</f>
        <v/>
      </c>
      <c r="R2545" s="118" t="str">
        <f>IF($B2545="","",TEXT(RIGHT($E2545,6)*1000+COUNTIF($E$2:$E2545,$E2545),"000000000"))</f>
        <v/>
      </c>
    </row>
    <row r="2546" spans="12:18" x14ac:dyDescent="0.45">
      <c r="L2546" t="str">
        <f>IFERROR(INDEX(所属情報!$E:$E,MATCH(男子登録情報!A2546,所属情報!$A:$A,0)),"")</f>
        <v/>
      </c>
      <c r="M2546" t="str">
        <f t="shared" si="117"/>
        <v xml:space="preserve"> ()</v>
      </c>
      <c r="N2546">
        <f t="shared" si="118"/>
        <v>0</v>
      </c>
      <c r="O2546" t="str">
        <f t="shared" si="119"/>
        <v xml:space="preserve">  ()</v>
      </c>
      <c r="P2546" t="str">
        <f>IFERROR(INDEX(リスト!$AE:$AE,MATCH($G2546,リスト!$AD:$AD,0)),"")</f>
        <v/>
      </c>
      <c r="Q2546" t="str">
        <f>IFERROR(INDEX(リスト!$AH:$AH,MATCH($J2546,リスト!$AG:$AG,0)),"")</f>
        <v/>
      </c>
      <c r="R2546" s="118" t="str">
        <f>IF($B2546="","",TEXT(RIGHT($E2546,6)*1000+COUNTIF($E$2:$E2546,$E2546),"000000000"))</f>
        <v/>
      </c>
    </row>
    <row r="2547" spans="12:18" x14ac:dyDescent="0.45">
      <c r="L2547" t="str">
        <f>IFERROR(INDEX(所属情報!$E:$E,MATCH(男子登録情報!A2547,所属情報!$A:$A,0)),"")</f>
        <v/>
      </c>
      <c r="M2547" t="str">
        <f t="shared" si="117"/>
        <v xml:space="preserve"> ()</v>
      </c>
      <c r="N2547">
        <f t="shared" si="118"/>
        <v>0</v>
      </c>
      <c r="O2547" t="str">
        <f t="shared" si="119"/>
        <v xml:space="preserve">  ()</v>
      </c>
      <c r="P2547" t="str">
        <f>IFERROR(INDEX(リスト!$AE:$AE,MATCH($G2547,リスト!$AD:$AD,0)),"")</f>
        <v/>
      </c>
      <c r="Q2547" t="str">
        <f>IFERROR(INDEX(リスト!$AH:$AH,MATCH($J2547,リスト!$AG:$AG,0)),"")</f>
        <v/>
      </c>
      <c r="R2547" s="118" t="str">
        <f>IF($B2547="","",TEXT(RIGHT($E2547,6)*1000+COUNTIF($E$2:$E2547,$E2547),"000000000"))</f>
        <v/>
      </c>
    </row>
    <row r="2548" spans="12:18" x14ac:dyDescent="0.45">
      <c r="L2548" t="str">
        <f>IFERROR(INDEX(所属情報!$E:$E,MATCH(男子登録情報!A2548,所属情報!$A:$A,0)),"")</f>
        <v/>
      </c>
      <c r="M2548" t="str">
        <f t="shared" si="117"/>
        <v xml:space="preserve"> ()</v>
      </c>
      <c r="N2548">
        <f t="shared" si="118"/>
        <v>0</v>
      </c>
      <c r="O2548" t="str">
        <f t="shared" si="119"/>
        <v xml:space="preserve">  ()</v>
      </c>
      <c r="P2548" t="str">
        <f>IFERROR(INDEX(リスト!$AE:$AE,MATCH($G2548,リスト!$AD:$AD,0)),"")</f>
        <v/>
      </c>
      <c r="Q2548" t="str">
        <f>IFERROR(INDEX(リスト!$AH:$AH,MATCH($J2548,リスト!$AG:$AG,0)),"")</f>
        <v/>
      </c>
      <c r="R2548" s="118" t="str">
        <f>IF($B2548="","",TEXT(RIGHT($E2548,6)*1000+COUNTIF($E$2:$E2548,$E2548),"000000000"))</f>
        <v/>
      </c>
    </row>
    <row r="2549" spans="12:18" x14ac:dyDescent="0.45">
      <c r="L2549" t="str">
        <f>IFERROR(INDEX(所属情報!$E:$E,MATCH(男子登録情報!A2549,所属情報!$A:$A,0)),"")</f>
        <v/>
      </c>
      <c r="M2549" t="str">
        <f t="shared" si="117"/>
        <v xml:space="preserve"> ()</v>
      </c>
      <c r="N2549">
        <f t="shared" si="118"/>
        <v>0</v>
      </c>
      <c r="O2549" t="str">
        <f t="shared" si="119"/>
        <v xml:space="preserve">  ()</v>
      </c>
      <c r="P2549" t="str">
        <f>IFERROR(INDEX(リスト!$AE:$AE,MATCH($G2549,リスト!$AD:$AD,0)),"")</f>
        <v/>
      </c>
      <c r="Q2549" t="str">
        <f>IFERROR(INDEX(リスト!$AH:$AH,MATCH($J2549,リスト!$AG:$AG,0)),"")</f>
        <v/>
      </c>
      <c r="R2549" s="118" t="str">
        <f>IF($B2549="","",TEXT(RIGHT($E2549,6)*1000+COUNTIF($E$2:$E2549,$E2549),"000000000"))</f>
        <v/>
      </c>
    </row>
    <row r="2550" spans="12:18" x14ac:dyDescent="0.45">
      <c r="L2550" t="str">
        <f>IFERROR(INDEX(所属情報!$E:$E,MATCH(男子登録情報!A2550,所属情報!$A:$A,0)),"")</f>
        <v/>
      </c>
      <c r="M2550" t="str">
        <f t="shared" si="117"/>
        <v xml:space="preserve"> ()</v>
      </c>
      <c r="N2550">
        <f t="shared" si="118"/>
        <v>0</v>
      </c>
      <c r="O2550" t="str">
        <f t="shared" si="119"/>
        <v xml:space="preserve">  ()</v>
      </c>
      <c r="P2550" t="str">
        <f>IFERROR(INDEX(リスト!$AE:$AE,MATCH($G2550,リスト!$AD:$AD,0)),"")</f>
        <v/>
      </c>
      <c r="Q2550" t="str">
        <f>IFERROR(INDEX(リスト!$AH:$AH,MATCH($J2550,リスト!$AG:$AG,0)),"")</f>
        <v/>
      </c>
      <c r="R2550" s="118" t="str">
        <f>IF($B2550="","",TEXT(RIGHT($E2550,6)*1000+COUNTIF($E$2:$E2550,$E2550),"000000000"))</f>
        <v/>
      </c>
    </row>
    <row r="2551" spans="12:18" x14ac:dyDescent="0.45">
      <c r="L2551" t="str">
        <f>IFERROR(INDEX(所属情報!$E:$E,MATCH(男子登録情報!A2551,所属情報!$A:$A,0)),"")</f>
        <v/>
      </c>
      <c r="M2551" t="str">
        <f t="shared" si="117"/>
        <v xml:space="preserve"> ()</v>
      </c>
      <c r="N2551">
        <f t="shared" si="118"/>
        <v>0</v>
      </c>
      <c r="O2551" t="str">
        <f t="shared" si="119"/>
        <v xml:space="preserve">  ()</v>
      </c>
      <c r="P2551" t="str">
        <f>IFERROR(INDEX(リスト!$AE:$AE,MATCH($G2551,リスト!$AD:$AD,0)),"")</f>
        <v/>
      </c>
      <c r="Q2551" t="str">
        <f>IFERROR(INDEX(リスト!$AH:$AH,MATCH($J2551,リスト!$AG:$AG,0)),"")</f>
        <v/>
      </c>
      <c r="R2551" s="118" t="str">
        <f>IF($B2551="","",TEXT(RIGHT($E2551,6)*1000+COUNTIF($E$2:$E2551,$E2551),"000000000"))</f>
        <v/>
      </c>
    </row>
    <row r="2552" spans="12:18" x14ac:dyDescent="0.45">
      <c r="L2552" t="str">
        <f>IFERROR(INDEX(所属情報!$E:$E,MATCH(男子登録情報!A2552,所属情報!$A:$A,0)),"")</f>
        <v/>
      </c>
      <c r="M2552" t="str">
        <f t="shared" si="117"/>
        <v xml:space="preserve"> ()</v>
      </c>
      <c r="N2552">
        <f t="shared" si="118"/>
        <v>0</v>
      </c>
      <c r="O2552" t="str">
        <f t="shared" si="119"/>
        <v xml:space="preserve">  ()</v>
      </c>
      <c r="P2552" t="str">
        <f>IFERROR(INDEX(リスト!$AE:$AE,MATCH($G2552,リスト!$AD:$AD,0)),"")</f>
        <v/>
      </c>
      <c r="Q2552" t="str">
        <f>IFERROR(INDEX(リスト!$AH:$AH,MATCH($J2552,リスト!$AG:$AG,0)),"")</f>
        <v/>
      </c>
      <c r="R2552" s="118" t="str">
        <f>IF($B2552="","",TEXT(RIGHT($E2552,6)*1000+COUNTIF($E$2:$E2552,$E2552),"000000000"))</f>
        <v/>
      </c>
    </row>
    <row r="2553" spans="12:18" x14ac:dyDescent="0.45">
      <c r="L2553" t="str">
        <f>IFERROR(INDEX(所属情報!$E:$E,MATCH(男子登録情報!A2553,所属情報!$A:$A,0)),"")</f>
        <v/>
      </c>
      <c r="M2553" t="str">
        <f t="shared" si="117"/>
        <v xml:space="preserve"> ()</v>
      </c>
      <c r="N2553">
        <f t="shared" si="118"/>
        <v>0</v>
      </c>
      <c r="O2553" t="str">
        <f t="shared" si="119"/>
        <v xml:space="preserve">  ()</v>
      </c>
      <c r="P2553" t="str">
        <f>IFERROR(INDEX(リスト!$AE:$AE,MATCH($G2553,リスト!$AD:$AD,0)),"")</f>
        <v/>
      </c>
      <c r="Q2553" t="str">
        <f>IFERROR(INDEX(リスト!$AH:$AH,MATCH($J2553,リスト!$AG:$AG,0)),"")</f>
        <v/>
      </c>
      <c r="R2553" s="118" t="str">
        <f>IF($B2553="","",TEXT(RIGHT($E2553,6)*1000+COUNTIF($E$2:$E2553,$E2553),"000000000"))</f>
        <v/>
      </c>
    </row>
    <row r="2554" spans="12:18" x14ac:dyDescent="0.45">
      <c r="L2554" t="str">
        <f>IFERROR(INDEX(所属情報!$E:$E,MATCH(男子登録情報!A2554,所属情報!$A:$A,0)),"")</f>
        <v/>
      </c>
      <c r="M2554" t="str">
        <f t="shared" si="117"/>
        <v xml:space="preserve"> ()</v>
      </c>
      <c r="N2554">
        <f t="shared" si="118"/>
        <v>0</v>
      </c>
      <c r="O2554" t="str">
        <f t="shared" si="119"/>
        <v xml:space="preserve">  ()</v>
      </c>
      <c r="P2554" t="str">
        <f>IFERROR(INDEX(リスト!$AE:$AE,MATCH($G2554,リスト!$AD:$AD,0)),"")</f>
        <v/>
      </c>
      <c r="Q2554" t="str">
        <f>IFERROR(INDEX(リスト!$AH:$AH,MATCH($J2554,リスト!$AG:$AG,0)),"")</f>
        <v/>
      </c>
      <c r="R2554" s="118" t="str">
        <f>IF($B2554="","",TEXT(RIGHT($E2554,6)*1000+COUNTIF($E$2:$E2554,$E2554),"000000000"))</f>
        <v/>
      </c>
    </row>
    <row r="2555" spans="12:18" x14ac:dyDescent="0.45">
      <c r="L2555" t="str">
        <f>IFERROR(INDEX(所属情報!$E:$E,MATCH(男子登録情報!A2555,所属情報!$A:$A,0)),"")</f>
        <v/>
      </c>
      <c r="M2555" t="str">
        <f t="shared" si="117"/>
        <v xml:space="preserve"> ()</v>
      </c>
      <c r="N2555">
        <f t="shared" si="118"/>
        <v>0</v>
      </c>
      <c r="O2555" t="str">
        <f t="shared" si="119"/>
        <v xml:space="preserve">  ()</v>
      </c>
      <c r="P2555" t="str">
        <f>IFERROR(INDEX(リスト!$AE:$AE,MATCH($G2555,リスト!$AD:$AD,0)),"")</f>
        <v/>
      </c>
      <c r="Q2555" t="str">
        <f>IFERROR(INDEX(リスト!$AH:$AH,MATCH($J2555,リスト!$AG:$AG,0)),"")</f>
        <v/>
      </c>
      <c r="R2555" s="118" t="str">
        <f>IF($B2555="","",TEXT(RIGHT($E2555,6)*1000+COUNTIF($E$2:$E2555,$E2555),"000000000"))</f>
        <v/>
      </c>
    </row>
    <row r="2556" spans="12:18" x14ac:dyDescent="0.45">
      <c r="L2556" t="str">
        <f>IFERROR(INDEX(所属情報!$E:$E,MATCH(男子登録情報!A2556,所属情報!$A:$A,0)),"")</f>
        <v/>
      </c>
      <c r="M2556" t="str">
        <f t="shared" si="117"/>
        <v xml:space="preserve"> ()</v>
      </c>
      <c r="N2556">
        <f t="shared" si="118"/>
        <v>0</v>
      </c>
      <c r="O2556" t="str">
        <f t="shared" si="119"/>
        <v xml:space="preserve">  ()</v>
      </c>
      <c r="P2556" t="str">
        <f>IFERROR(INDEX(リスト!$AE:$AE,MATCH($G2556,リスト!$AD:$AD,0)),"")</f>
        <v/>
      </c>
      <c r="Q2556" t="str">
        <f>IFERROR(INDEX(リスト!$AH:$AH,MATCH($J2556,リスト!$AG:$AG,0)),"")</f>
        <v/>
      </c>
      <c r="R2556" s="118" t="str">
        <f>IF($B2556="","",TEXT(RIGHT($E2556,6)*1000+COUNTIF($E$2:$E2556,$E2556),"000000000"))</f>
        <v/>
      </c>
    </row>
    <row r="2557" spans="12:18" x14ac:dyDescent="0.45">
      <c r="L2557" t="str">
        <f>IFERROR(INDEX(所属情報!$E:$E,MATCH(男子登録情報!A2557,所属情報!$A:$A,0)),"")</f>
        <v/>
      </c>
      <c r="M2557" t="str">
        <f t="shared" si="117"/>
        <v xml:space="preserve"> ()</v>
      </c>
      <c r="N2557">
        <f t="shared" si="118"/>
        <v>0</v>
      </c>
      <c r="O2557" t="str">
        <f t="shared" si="119"/>
        <v xml:space="preserve">  ()</v>
      </c>
      <c r="P2557" t="str">
        <f>IFERROR(INDEX(リスト!$AE:$AE,MATCH($G2557,リスト!$AD:$AD,0)),"")</f>
        <v/>
      </c>
      <c r="Q2557" t="str">
        <f>IFERROR(INDEX(リスト!$AH:$AH,MATCH($J2557,リスト!$AG:$AG,0)),"")</f>
        <v/>
      </c>
      <c r="R2557" s="118" t="str">
        <f>IF($B2557="","",TEXT(RIGHT($E2557,6)*1000+COUNTIF($E$2:$E2557,$E2557),"000000000"))</f>
        <v/>
      </c>
    </row>
    <row r="2558" spans="12:18" x14ac:dyDescent="0.45">
      <c r="L2558" t="str">
        <f>IFERROR(INDEX(所属情報!$E:$E,MATCH(男子登録情報!A2558,所属情報!$A:$A,0)),"")</f>
        <v/>
      </c>
      <c r="M2558" t="str">
        <f t="shared" si="117"/>
        <v xml:space="preserve"> ()</v>
      </c>
      <c r="N2558">
        <f t="shared" si="118"/>
        <v>0</v>
      </c>
      <c r="O2558" t="str">
        <f t="shared" si="119"/>
        <v xml:space="preserve">  ()</v>
      </c>
      <c r="P2558" t="str">
        <f>IFERROR(INDEX(リスト!$AE:$AE,MATCH($G2558,リスト!$AD:$AD,0)),"")</f>
        <v/>
      </c>
      <c r="Q2558" t="str">
        <f>IFERROR(INDEX(リスト!$AH:$AH,MATCH($J2558,リスト!$AG:$AG,0)),"")</f>
        <v/>
      </c>
      <c r="R2558" s="118" t="str">
        <f>IF($B2558="","",TEXT(RIGHT($E2558,6)*1000+COUNTIF($E$2:$E2558,$E2558),"000000000"))</f>
        <v/>
      </c>
    </row>
    <row r="2559" spans="12:18" x14ac:dyDescent="0.45">
      <c r="L2559" t="str">
        <f>IFERROR(INDEX(所属情報!$E:$E,MATCH(男子登録情報!A2559,所属情報!$A:$A,0)),"")</f>
        <v/>
      </c>
      <c r="M2559" t="str">
        <f t="shared" si="117"/>
        <v xml:space="preserve"> ()</v>
      </c>
      <c r="N2559">
        <f t="shared" si="118"/>
        <v>0</v>
      </c>
      <c r="O2559" t="str">
        <f t="shared" si="119"/>
        <v xml:space="preserve">  ()</v>
      </c>
      <c r="P2559" t="str">
        <f>IFERROR(INDEX(リスト!$AE:$AE,MATCH($G2559,リスト!$AD:$AD,0)),"")</f>
        <v/>
      </c>
      <c r="Q2559" t="str">
        <f>IFERROR(INDEX(リスト!$AH:$AH,MATCH($J2559,リスト!$AG:$AG,0)),"")</f>
        <v/>
      </c>
      <c r="R2559" s="118" t="str">
        <f>IF($B2559="","",TEXT(RIGHT($E2559,6)*1000+COUNTIF($E$2:$E2559,$E2559),"000000000"))</f>
        <v/>
      </c>
    </row>
    <row r="2560" spans="12:18" x14ac:dyDescent="0.45">
      <c r="L2560" t="str">
        <f>IFERROR(INDEX(所属情報!$E:$E,MATCH(男子登録情報!A2560,所属情報!$A:$A,0)),"")</f>
        <v/>
      </c>
      <c r="M2560" t="str">
        <f t="shared" si="117"/>
        <v xml:space="preserve"> ()</v>
      </c>
      <c r="N2560">
        <f t="shared" si="118"/>
        <v>0</v>
      </c>
      <c r="O2560" t="str">
        <f t="shared" si="119"/>
        <v xml:space="preserve">  ()</v>
      </c>
      <c r="P2560" t="str">
        <f>IFERROR(INDEX(リスト!$AE:$AE,MATCH($G2560,リスト!$AD:$AD,0)),"")</f>
        <v/>
      </c>
      <c r="Q2560" t="str">
        <f>IFERROR(INDEX(リスト!$AH:$AH,MATCH($J2560,リスト!$AG:$AG,0)),"")</f>
        <v/>
      </c>
      <c r="R2560" s="118" t="str">
        <f>IF($B2560="","",TEXT(RIGHT($E2560,6)*1000+COUNTIF($E$2:$E2560,$E2560),"000000000"))</f>
        <v/>
      </c>
    </row>
    <row r="2561" spans="12:18" x14ac:dyDescent="0.45">
      <c r="L2561" t="str">
        <f>IFERROR(INDEX(所属情報!$E:$E,MATCH(男子登録情報!A2561,所属情報!$A:$A,0)),"")</f>
        <v/>
      </c>
      <c r="M2561" t="str">
        <f t="shared" si="117"/>
        <v xml:space="preserve"> ()</v>
      </c>
      <c r="N2561">
        <f t="shared" si="118"/>
        <v>0</v>
      </c>
      <c r="O2561" t="str">
        <f t="shared" si="119"/>
        <v xml:space="preserve">  ()</v>
      </c>
      <c r="P2561" t="str">
        <f>IFERROR(INDEX(リスト!$AE:$AE,MATCH($G2561,リスト!$AD:$AD,0)),"")</f>
        <v/>
      </c>
      <c r="Q2561" t="str">
        <f>IFERROR(INDEX(リスト!$AH:$AH,MATCH($J2561,リスト!$AG:$AG,0)),"")</f>
        <v/>
      </c>
      <c r="R2561" s="118" t="str">
        <f>IF($B2561="","",TEXT(RIGHT($E2561,6)*1000+COUNTIF($E$2:$E2561,$E2561),"000000000"))</f>
        <v/>
      </c>
    </row>
    <row r="2562" spans="12:18" x14ac:dyDescent="0.45">
      <c r="L2562" t="str">
        <f>IFERROR(INDEX(所属情報!$E:$E,MATCH(男子登録情報!A2562,所属情報!$A:$A,0)),"")</f>
        <v/>
      </c>
      <c r="M2562" t="str">
        <f t="shared" si="117"/>
        <v xml:space="preserve"> ()</v>
      </c>
      <c r="N2562">
        <f t="shared" si="118"/>
        <v>0</v>
      </c>
      <c r="O2562" t="str">
        <f t="shared" si="119"/>
        <v xml:space="preserve">  ()</v>
      </c>
      <c r="P2562" t="str">
        <f>IFERROR(INDEX(リスト!$AE:$AE,MATCH($G2562,リスト!$AD:$AD,0)),"")</f>
        <v/>
      </c>
      <c r="Q2562" t="str">
        <f>IFERROR(INDEX(リスト!$AH:$AH,MATCH($J2562,リスト!$AG:$AG,0)),"")</f>
        <v/>
      </c>
      <c r="R2562" s="118" t="str">
        <f>IF($B2562="","",TEXT(RIGHT($E2562,6)*1000+COUNTIF($E$2:$E2562,$E2562),"000000000"))</f>
        <v/>
      </c>
    </row>
    <row r="2563" spans="12:18" x14ac:dyDescent="0.45">
      <c r="L2563" t="str">
        <f>IFERROR(INDEX(所属情報!$E:$E,MATCH(男子登録情報!A2563,所属情報!$A:$A,0)),"")</f>
        <v/>
      </c>
      <c r="M2563" t="str">
        <f t="shared" ref="M2563:M2626" si="120">$C2563&amp;" "&amp;"("&amp;$F2563&amp;")"</f>
        <v xml:space="preserve"> ()</v>
      </c>
      <c r="N2563">
        <f t="shared" ref="N2563:N2626" si="121">$D2563</f>
        <v>0</v>
      </c>
      <c r="O2563" t="str">
        <f t="shared" ref="O2563:O2626" si="122">$H2563&amp;" "&amp;$I2563&amp;" "&amp;"("&amp;MID($E2563,3,2)&amp;")"</f>
        <v xml:space="preserve">  ()</v>
      </c>
      <c r="P2563" t="str">
        <f>IFERROR(INDEX(リスト!$AE:$AE,MATCH($G2563,リスト!$AD:$AD,0)),"")</f>
        <v/>
      </c>
      <c r="Q2563" t="str">
        <f>IFERROR(INDEX(リスト!$AH:$AH,MATCH($J2563,リスト!$AG:$AG,0)),"")</f>
        <v/>
      </c>
      <c r="R2563" s="118" t="str">
        <f>IF($B2563="","",TEXT(RIGHT($E2563,6)*1000+COUNTIF($E$2:$E2563,$E2563),"000000000"))</f>
        <v/>
      </c>
    </row>
    <row r="2564" spans="12:18" x14ac:dyDescent="0.45">
      <c r="L2564" t="str">
        <f>IFERROR(INDEX(所属情報!$E:$E,MATCH(男子登録情報!A2564,所属情報!$A:$A,0)),"")</f>
        <v/>
      </c>
      <c r="M2564" t="str">
        <f t="shared" si="120"/>
        <v xml:space="preserve"> ()</v>
      </c>
      <c r="N2564">
        <f t="shared" si="121"/>
        <v>0</v>
      </c>
      <c r="O2564" t="str">
        <f t="shared" si="122"/>
        <v xml:space="preserve">  ()</v>
      </c>
      <c r="P2564" t="str">
        <f>IFERROR(INDEX(リスト!$AE:$AE,MATCH($G2564,リスト!$AD:$AD,0)),"")</f>
        <v/>
      </c>
      <c r="Q2564" t="str">
        <f>IFERROR(INDEX(リスト!$AH:$AH,MATCH($J2564,リスト!$AG:$AG,0)),"")</f>
        <v/>
      </c>
      <c r="R2564" s="118" t="str">
        <f>IF($B2564="","",TEXT(RIGHT($E2564,6)*1000+COUNTIF($E$2:$E2564,$E2564),"000000000"))</f>
        <v/>
      </c>
    </row>
    <row r="2565" spans="12:18" x14ac:dyDescent="0.45">
      <c r="L2565" t="str">
        <f>IFERROR(INDEX(所属情報!$E:$E,MATCH(男子登録情報!A2565,所属情報!$A:$A,0)),"")</f>
        <v/>
      </c>
      <c r="M2565" t="str">
        <f t="shared" si="120"/>
        <v xml:space="preserve"> ()</v>
      </c>
      <c r="N2565">
        <f t="shared" si="121"/>
        <v>0</v>
      </c>
      <c r="O2565" t="str">
        <f t="shared" si="122"/>
        <v xml:space="preserve">  ()</v>
      </c>
      <c r="P2565" t="str">
        <f>IFERROR(INDEX(リスト!$AE:$AE,MATCH($G2565,リスト!$AD:$AD,0)),"")</f>
        <v/>
      </c>
      <c r="Q2565" t="str">
        <f>IFERROR(INDEX(リスト!$AH:$AH,MATCH($J2565,リスト!$AG:$AG,0)),"")</f>
        <v/>
      </c>
      <c r="R2565" s="118" t="str">
        <f>IF($B2565="","",TEXT(RIGHT($E2565,6)*1000+COUNTIF($E$2:$E2565,$E2565),"000000000"))</f>
        <v/>
      </c>
    </row>
    <row r="2566" spans="12:18" x14ac:dyDescent="0.45">
      <c r="L2566" t="str">
        <f>IFERROR(INDEX(所属情報!$E:$E,MATCH(男子登録情報!A2566,所属情報!$A:$A,0)),"")</f>
        <v/>
      </c>
      <c r="M2566" t="str">
        <f t="shared" si="120"/>
        <v xml:space="preserve"> ()</v>
      </c>
      <c r="N2566">
        <f t="shared" si="121"/>
        <v>0</v>
      </c>
      <c r="O2566" t="str">
        <f t="shared" si="122"/>
        <v xml:space="preserve">  ()</v>
      </c>
      <c r="P2566" t="str">
        <f>IFERROR(INDEX(リスト!$AE:$AE,MATCH($G2566,リスト!$AD:$AD,0)),"")</f>
        <v/>
      </c>
      <c r="Q2566" t="str">
        <f>IFERROR(INDEX(リスト!$AH:$AH,MATCH($J2566,リスト!$AG:$AG,0)),"")</f>
        <v/>
      </c>
      <c r="R2566" s="118" t="str">
        <f>IF($B2566="","",TEXT(RIGHT($E2566,6)*1000+COUNTIF($E$2:$E2566,$E2566),"000000000"))</f>
        <v/>
      </c>
    </row>
    <row r="2567" spans="12:18" x14ac:dyDescent="0.45">
      <c r="L2567" t="str">
        <f>IFERROR(INDEX(所属情報!$E:$E,MATCH(男子登録情報!A2567,所属情報!$A:$A,0)),"")</f>
        <v/>
      </c>
      <c r="M2567" t="str">
        <f t="shared" si="120"/>
        <v xml:space="preserve"> ()</v>
      </c>
      <c r="N2567">
        <f t="shared" si="121"/>
        <v>0</v>
      </c>
      <c r="O2567" t="str">
        <f t="shared" si="122"/>
        <v xml:space="preserve">  ()</v>
      </c>
      <c r="P2567" t="str">
        <f>IFERROR(INDEX(リスト!$AE:$AE,MATCH($G2567,リスト!$AD:$AD,0)),"")</f>
        <v/>
      </c>
      <c r="Q2567" t="str">
        <f>IFERROR(INDEX(リスト!$AH:$AH,MATCH($J2567,リスト!$AG:$AG,0)),"")</f>
        <v/>
      </c>
      <c r="R2567" s="118" t="str">
        <f>IF($B2567="","",TEXT(RIGHT($E2567,6)*1000+COUNTIF($E$2:$E2567,$E2567),"000000000"))</f>
        <v/>
      </c>
    </row>
    <row r="2568" spans="12:18" x14ac:dyDescent="0.45">
      <c r="L2568" t="str">
        <f>IFERROR(INDEX(所属情報!$E:$E,MATCH(男子登録情報!A2568,所属情報!$A:$A,0)),"")</f>
        <v/>
      </c>
      <c r="M2568" t="str">
        <f t="shared" si="120"/>
        <v xml:space="preserve"> ()</v>
      </c>
      <c r="N2568">
        <f t="shared" si="121"/>
        <v>0</v>
      </c>
      <c r="O2568" t="str">
        <f t="shared" si="122"/>
        <v xml:space="preserve">  ()</v>
      </c>
      <c r="P2568" t="str">
        <f>IFERROR(INDEX(リスト!$AE:$AE,MATCH($G2568,リスト!$AD:$AD,0)),"")</f>
        <v/>
      </c>
      <c r="Q2568" t="str">
        <f>IFERROR(INDEX(リスト!$AH:$AH,MATCH($J2568,リスト!$AG:$AG,0)),"")</f>
        <v/>
      </c>
      <c r="R2568" s="118" t="str">
        <f>IF($B2568="","",TEXT(RIGHT($E2568,6)*1000+COUNTIF($E$2:$E2568,$E2568),"000000000"))</f>
        <v/>
      </c>
    </row>
    <row r="2569" spans="12:18" x14ac:dyDescent="0.45">
      <c r="L2569" t="str">
        <f>IFERROR(INDEX(所属情報!$E:$E,MATCH(男子登録情報!A2569,所属情報!$A:$A,0)),"")</f>
        <v/>
      </c>
      <c r="M2569" t="str">
        <f t="shared" si="120"/>
        <v xml:space="preserve"> ()</v>
      </c>
      <c r="N2569">
        <f t="shared" si="121"/>
        <v>0</v>
      </c>
      <c r="O2569" t="str">
        <f t="shared" si="122"/>
        <v xml:space="preserve">  ()</v>
      </c>
      <c r="P2569" t="str">
        <f>IFERROR(INDEX(リスト!$AE:$AE,MATCH($G2569,リスト!$AD:$AD,0)),"")</f>
        <v/>
      </c>
      <c r="Q2569" t="str">
        <f>IFERROR(INDEX(リスト!$AH:$AH,MATCH($J2569,リスト!$AG:$AG,0)),"")</f>
        <v/>
      </c>
      <c r="R2569" s="118" t="str">
        <f>IF($B2569="","",TEXT(RIGHT($E2569,6)*1000+COUNTIF($E$2:$E2569,$E2569),"000000000"))</f>
        <v/>
      </c>
    </row>
    <row r="2570" spans="12:18" x14ac:dyDescent="0.45">
      <c r="L2570" t="str">
        <f>IFERROR(INDEX(所属情報!$E:$E,MATCH(男子登録情報!A2570,所属情報!$A:$A,0)),"")</f>
        <v/>
      </c>
      <c r="M2570" t="str">
        <f t="shared" si="120"/>
        <v xml:space="preserve"> ()</v>
      </c>
      <c r="N2570">
        <f t="shared" si="121"/>
        <v>0</v>
      </c>
      <c r="O2570" t="str">
        <f t="shared" si="122"/>
        <v xml:space="preserve">  ()</v>
      </c>
      <c r="P2570" t="str">
        <f>IFERROR(INDEX(リスト!$AE:$AE,MATCH($G2570,リスト!$AD:$AD,0)),"")</f>
        <v/>
      </c>
      <c r="Q2570" t="str">
        <f>IFERROR(INDEX(リスト!$AH:$AH,MATCH($J2570,リスト!$AG:$AG,0)),"")</f>
        <v/>
      </c>
      <c r="R2570" s="118" t="str">
        <f>IF($B2570="","",TEXT(RIGHT($E2570,6)*1000+COUNTIF($E$2:$E2570,$E2570),"000000000"))</f>
        <v/>
      </c>
    </row>
    <row r="2571" spans="12:18" x14ac:dyDescent="0.45">
      <c r="L2571" t="str">
        <f>IFERROR(INDEX(所属情報!$E:$E,MATCH(男子登録情報!A2571,所属情報!$A:$A,0)),"")</f>
        <v/>
      </c>
      <c r="M2571" t="str">
        <f t="shared" si="120"/>
        <v xml:space="preserve"> ()</v>
      </c>
      <c r="N2571">
        <f t="shared" si="121"/>
        <v>0</v>
      </c>
      <c r="O2571" t="str">
        <f t="shared" si="122"/>
        <v xml:space="preserve">  ()</v>
      </c>
      <c r="P2571" t="str">
        <f>IFERROR(INDEX(リスト!$AE:$AE,MATCH($G2571,リスト!$AD:$AD,0)),"")</f>
        <v/>
      </c>
      <c r="Q2571" t="str">
        <f>IFERROR(INDEX(リスト!$AH:$AH,MATCH($J2571,リスト!$AG:$AG,0)),"")</f>
        <v/>
      </c>
      <c r="R2571" s="118" t="str">
        <f>IF($B2571="","",TEXT(RIGHT($E2571,6)*1000+COUNTIF($E$2:$E2571,$E2571),"000000000"))</f>
        <v/>
      </c>
    </row>
    <row r="2572" spans="12:18" x14ac:dyDescent="0.45">
      <c r="L2572" t="str">
        <f>IFERROR(INDEX(所属情報!$E:$E,MATCH(男子登録情報!A2572,所属情報!$A:$A,0)),"")</f>
        <v/>
      </c>
      <c r="M2572" t="str">
        <f t="shared" si="120"/>
        <v xml:space="preserve"> ()</v>
      </c>
      <c r="N2572">
        <f t="shared" si="121"/>
        <v>0</v>
      </c>
      <c r="O2572" t="str">
        <f t="shared" si="122"/>
        <v xml:space="preserve">  ()</v>
      </c>
      <c r="P2572" t="str">
        <f>IFERROR(INDEX(リスト!$AE:$AE,MATCH($G2572,リスト!$AD:$AD,0)),"")</f>
        <v/>
      </c>
      <c r="Q2572" t="str">
        <f>IFERROR(INDEX(リスト!$AH:$AH,MATCH($J2572,リスト!$AG:$AG,0)),"")</f>
        <v/>
      </c>
      <c r="R2572" s="118" t="str">
        <f>IF($B2572="","",TEXT(RIGHT($E2572,6)*1000+COUNTIF($E$2:$E2572,$E2572),"000000000"))</f>
        <v/>
      </c>
    </row>
    <row r="2573" spans="12:18" x14ac:dyDescent="0.45">
      <c r="L2573" t="str">
        <f>IFERROR(INDEX(所属情報!$E:$E,MATCH(男子登録情報!A2573,所属情報!$A:$A,0)),"")</f>
        <v/>
      </c>
      <c r="M2573" t="str">
        <f t="shared" si="120"/>
        <v xml:space="preserve"> ()</v>
      </c>
      <c r="N2573">
        <f t="shared" si="121"/>
        <v>0</v>
      </c>
      <c r="O2573" t="str">
        <f t="shared" si="122"/>
        <v xml:space="preserve">  ()</v>
      </c>
      <c r="P2573" t="str">
        <f>IFERROR(INDEX(リスト!$AE:$AE,MATCH($G2573,リスト!$AD:$AD,0)),"")</f>
        <v/>
      </c>
      <c r="Q2573" t="str">
        <f>IFERROR(INDEX(リスト!$AH:$AH,MATCH($J2573,リスト!$AG:$AG,0)),"")</f>
        <v/>
      </c>
      <c r="R2573" s="118" t="str">
        <f>IF($B2573="","",TEXT(RIGHT($E2573,6)*1000+COUNTIF($E$2:$E2573,$E2573),"000000000"))</f>
        <v/>
      </c>
    </row>
    <row r="2574" spans="12:18" x14ac:dyDescent="0.45">
      <c r="L2574" t="str">
        <f>IFERROR(INDEX(所属情報!$E:$E,MATCH(男子登録情報!A2574,所属情報!$A:$A,0)),"")</f>
        <v/>
      </c>
      <c r="M2574" t="str">
        <f t="shared" si="120"/>
        <v xml:space="preserve"> ()</v>
      </c>
      <c r="N2574">
        <f t="shared" si="121"/>
        <v>0</v>
      </c>
      <c r="O2574" t="str">
        <f t="shared" si="122"/>
        <v xml:space="preserve">  ()</v>
      </c>
      <c r="P2574" t="str">
        <f>IFERROR(INDEX(リスト!$AE:$AE,MATCH($G2574,リスト!$AD:$AD,0)),"")</f>
        <v/>
      </c>
      <c r="Q2574" t="str">
        <f>IFERROR(INDEX(リスト!$AH:$AH,MATCH($J2574,リスト!$AG:$AG,0)),"")</f>
        <v/>
      </c>
      <c r="R2574" s="118" t="str">
        <f>IF($B2574="","",TEXT(RIGHT($E2574,6)*1000+COUNTIF($E$2:$E2574,$E2574),"000000000"))</f>
        <v/>
      </c>
    </row>
    <row r="2575" spans="12:18" x14ac:dyDescent="0.45">
      <c r="L2575" t="str">
        <f>IFERROR(INDEX(所属情報!$E:$E,MATCH(男子登録情報!A2575,所属情報!$A:$A,0)),"")</f>
        <v/>
      </c>
      <c r="M2575" t="str">
        <f t="shared" si="120"/>
        <v xml:space="preserve"> ()</v>
      </c>
      <c r="N2575">
        <f t="shared" si="121"/>
        <v>0</v>
      </c>
      <c r="O2575" t="str">
        <f t="shared" si="122"/>
        <v xml:space="preserve">  ()</v>
      </c>
      <c r="P2575" t="str">
        <f>IFERROR(INDEX(リスト!$AE:$AE,MATCH($G2575,リスト!$AD:$AD,0)),"")</f>
        <v/>
      </c>
      <c r="Q2575" t="str">
        <f>IFERROR(INDEX(リスト!$AH:$AH,MATCH($J2575,リスト!$AG:$AG,0)),"")</f>
        <v/>
      </c>
      <c r="R2575" s="118" t="str">
        <f>IF($B2575="","",TEXT(RIGHT($E2575,6)*1000+COUNTIF($E$2:$E2575,$E2575),"000000000"))</f>
        <v/>
      </c>
    </row>
    <row r="2576" spans="12:18" x14ac:dyDescent="0.45">
      <c r="L2576" t="str">
        <f>IFERROR(INDEX(所属情報!$E:$E,MATCH(男子登録情報!A2576,所属情報!$A:$A,0)),"")</f>
        <v/>
      </c>
      <c r="M2576" t="str">
        <f t="shared" si="120"/>
        <v xml:space="preserve"> ()</v>
      </c>
      <c r="N2576">
        <f t="shared" si="121"/>
        <v>0</v>
      </c>
      <c r="O2576" t="str">
        <f t="shared" si="122"/>
        <v xml:space="preserve">  ()</v>
      </c>
      <c r="P2576" t="str">
        <f>IFERROR(INDEX(リスト!$AE:$AE,MATCH($G2576,リスト!$AD:$AD,0)),"")</f>
        <v/>
      </c>
      <c r="Q2576" t="str">
        <f>IFERROR(INDEX(リスト!$AH:$AH,MATCH($J2576,リスト!$AG:$AG,0)),"")</f>
        <v/>
      </c>
      <c r="R2576" s="118" t="str">
        <f>IF($B2576="","",TEXT(RIGHT($E2576,6)*1000+COUNTIF($E$2:$E2576,$E2576),"000000000"))</f>
        <v/>
      </c>
    </row>
    <row r="2577" spans="12:18" x14ac:dyDescent="0.45">
      <c r="L2577" t="str">
        <f>IFERROR(INDEX(所属情報!$E:$E,MATCH(男子登録情報!A2577,所属情報!$A:$A,0)),"")</f>
        <v/>
      </c>
      <c r="M2577" t="str">
        <f t="shared" si="120"/>
        <v xml:space="preserve"> ()</v>
      </c>
      <c r="N2577">
        <f t="shared" si="121"/>
        <v>0</v>
      </c>
      <c r="O2577" t="str">
        <f t="shared" si="122"/>
        <v xml:space="preserve">  ()</v>
      </c>
      <c r="P2577" t="str">
        <f>IFERROR(INDEX(リスト!$AE:$AE,MATCH($G2577,リスト!$AD:$AD,0)),"")</f>
        <v/>
      </c>
      <c r="Q2577" t="str">
        <f>IFERROR(INDEX(リスト!$AH:$AH,MATCH($J2577,リスト!$AG:$AG,0)),"")</f>
        <v/>
      </c>
      <c r="R2577" s="118" t="str">
        <f>IF($B2577="","",TEXT(RIGHT($E2577,6)*1000+COUNTIF($E$2:$E2577,$E2577),"000000000"))</f>
        <v/>
      </c>
    </row>
    <row r="2578" spans="12:18" x14ac:dyDescent="0.45">
      <c r="L2578" t="str">
        <f>IFERROR(INDEX(所属情報!$E:$E,MATCH(男子登録情報!A2578,所属情報!$A:$A,0)),"")</f>
        <v/>
      </c>
      <c r="M2578" t="str">
        <f t="shared" si="120"/>
        <v xml:space="preserve"> ()</v>
      </c>
      <c r="N2578">
        <f t="shared" si="121"/>
        <v>0</v>
      </c>
      <c r="O2578" t="str">
        <f t="shared" si="122"/>
        <v xml:space="preserve">  ()</v>
      </c>
      <c r="P2578" t="str">
        <f>IFERROR(INDEX(リスト!$AE:$AE,MATCH($G2578,リスト!$AD:$AD,0)),"")</f>
        <v/>
      </c>
      <c r="Q2578" t="str">
        <f>IFERROR(INDEX(リスト!$AH:$AH,MATCH($J2578,リスト!$AG:$AG,0)),"")</f>
        <v/>
      </c>
      <c r="R2578" s="118" t="str">
        <f>IF($B2578="","",TEXT(RIGHT($E2578,6)*1000+COUNTIF($E$2:$E2578,$E2578),"000000000"))</f>
        <v/>
      </c>
    </row>
    <row r="2579" spans="12:18" x14ac:dyDescent="0.45">
      <c r="L2579" t="str">
        <f>IFERROR(INDEX(所属情報!$E:$E,MATCH(男子登録情報!A2579,所属情報!$A:$A,0)),"")</f>
        <v/>
      </c>
      <c r="M2579" t="str">
        <f t="shared" si="120"/>
        <v xml:space="preserve"> ()</v>
      </c>
      <c r="N2579">
        <f t="shared" si="121"/>
        <v>0</v>
      </c>
      <c r="O2579" t="str">
        <f t="shared" si="122"/>
        <v xml:space="preserve">  ()</v>
      </c>
      <c r="P2579" t="str">
        <f>IFERROR(INDEX(リスト!$AE:$AE,MATCH($G2579,リスト!$AD:$AD,0)),"")</f>
        <v/>
      </c>
      <c r="Q2579" t="str">
        <f>IFERROR(INDEX(リスト!$AH:$AH,MATCH($J2579,リスト!$AG:$AG,0)),"")</f>
        <v/>
      </c>
      <c r="R2579" s="118" t="str">
        <f>IF($B2579="","",TEXT(RIGHT($E2579,6)*1000+COUNTIF($E$2:$E2579,$E2579),"000000000"))</f>
        <v/>
      </c>
    </row>
    <row r="2580" spans="12:18" x14ac:dyDescent="0.45">
      <c r="L2580" t="str">
        <f>IFERROR(INDEX(所属情報!$E:$E,MATCH(男子登録情報!A2580,所属情報!$A:$A,0)),"")</f>
        <v/>
      </c>
      <c r="M2580" t="str">
        <f t="shared" si="120"/>
        <v xml:space="preserve"> ()</v>
      </c>
      <c r="N2580">
        <f t="shared" si="121"/>
        <v>0</v>
      </c>
      <c r="O2580" t="str">
        <f t="shared" si="122"/>
        <v xml:space="preserve">  ()</v>
      </c>
      <c r="P2580" t="str">
        <f>IFERROR(INDEX(リスト!$AE:$AE,MATCH($G2580,リスト!$AD:$AD,0)),"")</f>
        <v/>
      </c>
      <c r="Q2580" t="str">
        <f>IFERROR(INDEX(リスト!$AH:$AH,MATCH($J2580,リスト!$AG:$AG,0)),"")</f>
        <v/>
      </c>
      <c r="R2580" s="118" t="str">
        <f>IF($B2580="","",TEXT(RIGHT($E2580,6)*1000+COUNTIF($E$2:$E2580,$E2580),"000000000"))</f>
        <v/>
      </c>
    </row>
    <row r="2581" spans="12:18" x14ac:dyDescent="0.45">
      <c r="L2581" t="str">
        <f>IFERROR(INDEX(所属情報!$E:$E,MATCH(男子登録情報!A2581,所属情報!$A:$A,0)),"")</f>
        <v/>
      </c>
      <c r="M2581" t="str">
        <f t="shared" si="120"/>
        <v xml:space="preserve"> ()</v>
      </c>
      <c r="N2581">
        <f t="shared" si="121"/>
        <v>0</v>
      </c>
      <c r="O2581" t="str">
        <f t="shared" si="122"/>
        <v xml:space="preserve">  ()</v>
      </c>
      <c r="P2581" t="str">
        <f>IFERROR(INDEX(リスト!$AE:$AE,MATCH($G2581,リスト!$AD:$AD,0)),"")</f>
        <v/>
      </c>
      <c r="Q2581" t="str">
        <f>IFERROR(INDEX(リスト!$AH:$AH,MATCH($J2581,リスト!$AG:$AG,0)),"")</f>
        <v/>
      </c>
      <c r="R2581" s="118" t="str">
        <f>IF($B2581="","",TEXT(RIGHT($E2581,6)*1000+COUNTIF($E$2:$E2581,$E2581),"000000000"))</f>
        <v/>
      </c>
    </row>
    <row r="2582" spans="12:18" x14ac:dyDescent="0.45">
      <c r="L2582" t="str">
        <f>IFERROR(INDEX(所属情報!$E:$E,MATCH(男子登録情報!A2582,所属情報!$A:$A,0)),"")</f>
        <v/>
      </c>
      <c r="M2582" t="str">
        <f t="shared" si="120"/>
        <v xml:space="preserve"> ()</v>
      </c>
      <c r="N2582">
        <f t="shared" si="121"/>
        <v>0</v>
      </c>
      <c r="O2582" t="str">
        <f t="shared" si="122"/>
        <v xml:space="preserve">  ()</v>
      </c>
      <c r="P2582" t="str">
        <f>IFERROR(INDEX(リスト!$AE:$AE,MATCH($G2582,リスト!$AD:$AD,0)),"")</f>
        <v/>
      </c>
      <c r="Q2582" t="str">
        <f>IFERROR(INDEX(リスト!$AH:$AH,MATCH($J2582,リスト!$AG:$AG,0)),"")</f>
        <v/>
      </c>
      <c r="R2582" s="118" t="str">
        <f>IF($B2582="","",TEXT(RIGHT($E2582,6)*1000+COUNTIF($E$2:$E2582,$E2582),"000000000"))</f>
        <v/>
      </c>
    </row>
    <row r="2583" spans="12:18" x14ac:dyDescent="0.45">
      <c r="L2583" t="str">
        <f>IFERROR(INDEX(所属情報!$E:$E,MATCH(男子登録情報!A2583,所属情報!$A:$A,0)),"")</f>
        <v/>
      </c>
      <c r="M2583" t="str">
        <f t="shared" si="120"/>
        <v xml:space="preserve"> ()</v>
      </c>
      <c r="N2583">
        <f t="shared" si="121"/>
        <v>0</v>
      </c>
      <c r="O2583" t="str">
        <f t="shared" si="122"/>
        <v xml:space="preserve">  ()</v>
      </c>
      <c r="P2583" t="str">
        <f>IFERROR(INDEX(リスト!$AE:$AE,MATCH($G2583,リスト!$AD:$AD,0)),"")</f>
        <v/>
      </c>
      <c r="Q2583" t="str">
        <f>IFERROR(INDEX(リスト!$AH:$AH,MATCH($J2583,リスト!$AG:$AG,0)),"")</f>
        <v/>
      </c>
      <c r="R2583" s="118" t="str">
        <f>IF($B2583="","",TEXT(RIGHT($E2583,6)*1000+COUNTIF($E$2:$E2583,$E2583),"000000000"))</f>
        <v/>
      </c>
    </row>
    <row r="2584" spans="12:18" x14ac:dyDescent="0.45">
      <c r="L2584" t="str">
        <f>IFERROR(INDEX(所属情報!$E:$E,MATCH(男子登録情報!A2584,所属情報!$A:$A,0)),"")</f>
        <v/>
      </c>
      <c r="M2584" t="str">
        <f t="shared" si="120"/>
        <v xml:space="preserve"> ()</v>
      </c>
      <c r="N2584">
        <f t="shared" si="121"/>
        <v>0</v>
      </c>
      <c r="O2584" t="str">
        <f t="shared" si="122"/>
        <v xml:space="preserve">  ()</v>
      </c>
      <c r="P2584" t="str">
        <f>IFERROR(INDEX(リスト!$AE:$AE,MATCH($G2584,リスト!$AD:$AD,0)),"")</f>
        <v/>
      </c>
      <c r="Q2584" t="str">
        <f>IFERROR(INDEX(リスト!$AH:$AH,MATCH($J2584,リスト!$AG:$AG,0)),"")</f>
        <v/>
      </c>
      <c r="R2584" s="118" t="str">
        <f>IF($B2584="","",TEXT(RIGHT($E2584,6)*1000+COUNTIF($E$2:$E2584,$E2584),"000000000"))</f>
        <v/>
      </c>
    </row>
    <row r="2585" spans="12:18" x14ac:dyDescent="0.45">
      <c r="L2585" t="str">
        <f>IFERROR(INDEX(所属情報!$E:$E,MATCH(男子登録情報!A2585,所属情報!$A:$A,0)),"")</f>
        <v/>
      </c>
      <c r="M2585" t="str">
        <f t="shared" si="120"/>
        <v xml:space="preserve"> ()</v>
      </c>
      <c r="N2585">
        <f t="shared" si="121"/>
        <v>0</v>
      </c>
      <c r="O2585" t="str">
        <f t="shared" si="122"/>
        <v xml:space="preserve">  ()</v>
      </c>
      <c r="P2585" t="str">
        <f>IFERROR(INDEX(リスト!$AE:$AE,MATCH($G2585,リスト!$AD:$AD,0)),"")</f>
        <v/>
      </c>
      <c r="Q2585" t="str">
        <f>IFERROR(INDEX(リスト!$AH:$AH,MATCH($J2585,リスト!$AG:$AG,0)),"")</f>
        <v/>
      </c>
      <c r="R2585" s="118" t="str">
        <f>IF($B2585="","",TEXT(RIGHT($E2585,6)*1000+COUNTIF($E$2:$E2585,$E2585),"000000000"))</f>
        <v/>
      </c>
    </row>
    <row r="2586" spans="12:18" x14ac:dyDescent="0.45">
      <c r="L2586" t="str">
        <f>IFERROR(INDEX(所属情報!$E:$E,MATCH(男子登録情報!A2586,所属情報!$A:$A,0)),"")</f>
        <v/>
      </c>
      <c r="M2586" t="str">
        <f t="shared" si="120"/>
        <v xml:space="preserve"> ()</v>
      </c>
      <c r="N2586">
        <f t="shared" si="121"/>
        <v>0</v>
      </c>
      <c r="O2586" t="str">
        <f t="shared" si="122"/>
        <v xml:space="preserve">  ()</v>
      </c>
      <c r="P2586" t="str">
        <f>IFERROR(INDEX(リスト!$AE:$AE,MATCH($G2586,リスト!$AD:$AD,0)),"")</f>
        <v/>
      </c>
      <c r="Q2586" t="str">
        <f>IFERROR(INDEX(リスト!$AH:$AH,MATCH($J2586,リスト!$AG:$AG,0)),"")</f>
        <v/>
      </c>
      <c r="R2586" s="118" t="str">
        <f>IF($B2586="","",TEXT(RIGHT($E2586,6)*1000+COUNTIF($E$2:$E2586,$E2586),"000000000"))</f>
        <v/>
      </c>
    </row>
    <row r="2587" spans="12:18" x14ac:dyDescent="0.45">
      <c r="L2587" t="str">
        <f>IFERROR(INDEX(所属情報!$E:$E,MATCH(男子登録情報!A2587,所属情報!$A:$A,0)),"")</f>
        <v/>
      </c>
      <c r="M2587" t="str">
        <f t="shared" si="120"/>
        <v xml:space="preserve"> ()</v>
      </c>
      <c r="N2587">
        <f t="shared" si="121"/>
        <v>0</v>
      </c>
      <c r="O2587" t="str">
        <f t="shared" si="122"/>
        <v xml:space="preserve">  ()</v>
      </c>
      <c r="P2587" t="str">
        <f>IFERROR(INDEX(リスト!$AE:$AE,MATCH($G2587,リスト!$AD:$AD,0)),"")</f>
        <v/>
      </c>
      <c r="Q2587" t="str">
        <f>IFERROR(INDEX(リスト!$AH:$AH,MATCH($J2587,リスト!$AG:$AG,0)),"")</f>
        <v/>
      </c>
      <c r="R2587" s="118" t="str">
        <f>IF($B2587="","",TEXT(RIGHT($E2587,6)*1000+COUNTIF($E$2:$E2587,$E2587),"000000000"))</f>
        <v/>
      </c>
    </row>
    <row r="2588" spans="12:18" x14ac:dyDescent="0.45">
      <c r="L2588" t="str">
        <f>IFERROR(INDEX(所属情報!$E:$E,MATCH(男子登録情報!A2588,所属情報!$A:$A,0)),"")</f>
        <v/>
      </c>
      <c r="M2588" t="str">
        <f t="shared" si="120"/>
        <v xml:space="preserve"> ()</v>
      </c>
      <c r="N2588">
        <f t="shared" si="121"/>
        <v>0</v>
      </c>
      <c r="O2588" t="str">
        <f t="shared" si="122"/>
        <v xml:space="preserve">  ()</v>
      </c>
      <c r="P2588" t="str">
        <f>IFERROR(INDEX(リスト!$AE:$AE,MATCH($G2588,リスト!$AD:$AD,0)),"")</f>
        <v/>
      </c>
      <c r="Q2588" t="str">
        <f>IFERROR(INDEX(リスト!$AH:$AH,MATCH($J2588,リスト!$AG:$AG,0)),"")</f>
        <v/>
      </c>
      <c r="R2588" s="118" t="str">
        <f>IF($B2588="","",TEXT(RIGHT($E2588,6)*1000+COUNTIF($E$2:$E2588,$E2588),"000000000"))</f>
        <v/>
      </c>
    </row>
    <row r="2589" spans="12:18" x14ac:dyDescent="0.45">
      <c r="L2589" t="str">
        <f>IFERROR(INDEX(所属情報!$E:$E,MATCH(男子登録情報!A2589,所属情報!$A:$A,0)),"")</f>
        <v/>
      </c>
      <c r="M2589" t="str">
        <f t="shared" si="120"/>
        <v xml:space="preserve"> ()</v>
      </c>
      <c r="N2589">
        <f t="shared" si="121"/>
        <v>0</v>
      </c>
      <c r="O2589" t="str">
        <f t="shared" si="122"/>
        <v xml:space="preserve">  ()</v>
      </c>
      <c r="P2589" t="str">
        <f>IFERROR(INDEX(リスト!$AE:$AE,MATCH($G2589,リスト!$AD:$AD,0)),"")</f>
        <v/>
      </c>
      <c r="Q2589" t="str">
        <f>IFERROR(INDEX(リスト!$AH:$AH,MATCH($J2589,リスト!$AG:$AG,0)),"")</f>
        <v/>
      </c>
      <c r="R2589" s="118" t="str">
        <f>IF($B2589="","",TEXT(RIGHT($E2589,6)*1000+COUNTIF($E$2:$E2589,$E2589),"000000000"))</f>
        <v/>
      </c>
    </row>
    <row r="2590" spans="12:18" x14ac:dyDescent="0.45">
      <c r="L2590" t="str">
        <f>IFERROR(INDEX(所属情報!$E:$E,MATCH(男子登録情報!A2590,所属情報!$A:$A,0)),"")</f>
        <v/>
      </c>
      <c r="M2590" t="str">
        <f t="shared" si="120"/>
        <v xml:space="preserve"> ()</v>
      </c>
      <c r="N2590">
        <f t="shared" si="121"/>
        <v>0</v>
      </c>
      <c r="O2590" t="str">
        <f t="shared" si="122"/>
        <v xml:space="preserve">  ()</v>
      </c>
      <c r="P2590" t="str">
        <f>IFERROR(INDEX(リスト!$AE:$AE,MATCH($G2590,リスト!$AD:$AD,0)),"")</f>
        <v/>
      </c>
      <c r="Q2590" t="str">
        <f>IFERROR(INDEX(リスト!$AH:$AH,MATCH($J2590,リスト!$AG:$AG,0)),"")</f>
        <v/>
      </c>
      <c r="R2590" s="118" t="str">
        <f>IF($B2590="","",TEXT(RIGHT($E2590,6)*1000+COUNTIF($E$2:$E2590,$E2590),"000000000"))</f>
        <v/>
      </c>
    </row>
    <row r="2591" spans="12:18" x14ac:dyDescent="0.45">
      <c r="L2591" t="str">
        <f>IFERROR(INDEX(所属情報!$E:$E,MATCH(男子登録情報!A2591,所属情報!$A:$A,0)),"")</f>
        <v/>
      </c>
      <c r="M2591" t="str">
        <f t="shared" si="120"/>
        <v xml:space="preserve"> ()</v>
      </c>
      <c r="N2591">
        <f t="shared" si="121"/>
        <v>0</v>
      </c>
      <c r="O2591" t="str">
        <f t="shared" si="122"/>
        <v xml:space="preserve">  ()</v>
      </c>
      <c r="P2591" t="str">
        <f>IFERROR(INDEX(リスト!$AE:$AE,MATCH($G2591,リスト!$AD:$AD,0)),"")</f>
        <v/>
      </c>
      <c r="Q2591" t="str">
        <f>IFERROR(INDEX(リスト!$AH:$AH,MATCH($J2591,リスト!$AG:$AG,0)),"")</f>
        <v/>
      </c>
      <c r="R2591" s="118" t="str">
        <f>IF($B2591="","",TEXT(RIGHT($E2591,6)*1000+COUNTIF($E$2:$E2591,$E2591),"000000000"))</f>
        <v/>
      </c>
    </row>
    <row r="2592" spans="12:18" x14ac:dyDescent="0.45">
      <c r="L2592" t="str">
        <f>IFERROR(INDEX(所属情報!$E:$E,MATCH(男子登録情報!A2592,所属情報!$A:$A,0)),"")</f>
        <v/>
      </c>
      <c r="M2592" t="str">
        <f t="shared" si="120"/>
        <v xml:space="preserve"> ()</v>
      </c>
      <c r="N2592">
        <f t="shared" si="121"/>
        <v>0</v>
      </c>
      <c r="O2592" t="str">
        <f t="shared" si="122"/>
        <v xml:space="preserve">  ()</v>
      </c>
      <c r="P2592" t="str">
        <f>IFERROR(INDEX(リスト!$AE:$AE,MATCH($G2592,リスト!$AD:$AD,0)),"")</f>
        <v/>
      </c>
      <c r="Q2592" t="str">
        <f>IFERROR(INDEX(リスト!$AH:$AH,MATCH($J2592,リスト!$AG:$AG,0)),"")</f>
        <v/>
      </c>
      <c r="R2592" s="118" t="str">
        <f>IF($B2592="","",TEXT(RIGHT($E2592,6)*1000+COUNTIF($E$2:$E2592,$E2592),"000000000"))</f>
        <v/>
      </c>
    </row>
    <row r="2593" spans="12:18" x14ac:dyDescent="0.45">
      <c r="L2593" t="str">
        <f>IFERROR(INDEX(所属情報!$E:$E,MATCH(男子登録情報!A2593,所属情報!$A:$A,0)),"")</f>
        <v/>
      </c>
      <c r="M2593" t="str">
        <f t="shared" si="120"/>
        <v xml:space="preserve"> ()</v>
      </c>
      <c r="N2593">
        <f t="shared" si="121"/>
        <v>0</v>
      </c>
      <c r="O2593" t="str">
        <f t="shared" si="122"/>
        <v xml:space="preserve">  ()</v>
      </c>
      <c r="P2593" t="str">
        <f>IFERROR(INDEX(リスト!$AE:$AE,MATCH($G2593,リスト!$AD:$AD,0)),"")</f>
        <v/>
      </c>
      <c r="Q2593" t="str">
        <f>IFERROR(INDEX(リスト!$AH:$AH,MATCH($J2593,リスト!$AG:$AG,0)),"")</f>
        <v/>
      </c>
      <c r="R2593" s="118" t="str">
        <f>IF($B2593="","",TEXT(RIGHT($E2593,6)*1000+COUNTIF($E$2:$E2593,$E2593),"000000000"))</f>
        <v/>
      </c>
    </row>
    <row r="2594" spans="12:18" x14ac:dyDescent="0.45">
      <c r="L2594" t="str">
        <f>IFERROR(INDEX(所属情報!$E:$E,MATCH(男子登録情報!A2594,所属情報!$A:$A,0)),"")</f>
        <v/>
      </c>
      <c r="M2594" t="str">
        <f t="shared" si="120"/>
        <v xml:space="preserve"> ()</v>
      </c>
      <c r="N2594">
        <f t="shared" si="121"/>
        <v>0</v>
      </c>
      <c r="O2594" t="str">
        <f t="shared" si="122"/>
        <v xml:space="preserve">  ()</v>
      </c>
      <c r="P2594" t="str">
        <f>IFERROR(INDEX(リスト!$AE:$AE,MATCH($G2594,リスト!$AD:$AD,0)),"")</f>
        <v/>
      </c>
      <c r="Q2594" t="str">
        <f>IFERROR(INDEX(リスト!$AH:$AH,MATCH($J2594,リスト!$AG:$AG,0)),"")</f>
        <v/>
      </c>
      <c r="R2594" s="118" t="str">
        <f>IF($B2594="","",TEXT(RIGHT($E2594,6)*1000+COUNTIF($E$2:$E2594,$E2594),"000000000"))</f>
        <v/>
      </c>
    </row>
    <row r="2595" spans="12:18" x14ac:dyDescent="0.45">
      <c r="L2595" t="str">
        <f>IFERROR(INDEX(所属情報!$E:$E,MATCH(男子登録情報!A2595,所属情報!$A:$A,0)),"")</f>
        <v/>
      </c>
      <c r="M2595" t="str">
        <f t="shared" si="120"/>
        <v xml:space="preserve"> ()</v>
      </c>
      <c r="N2595">
        <f t="shared" si="121"/>
        <v>0</v>
      </c>
      <c r="O2595" t="str">
        <f t="shared" si="122"/>
        <v xml:space="preserve">  ()</v>
      </c>
      <c r="P2595" t="str">
        <f>IFERROR(INDEX(リスト!$AE:$AE,MATCH($G2595,リスト!$AD:$AD,0)),"")</f>
        <v/>
      </c>
      <c r="Q2595" t="str">
        <f>IFERROR(INDEX(リスト!$AH:$AH,MATCH($J2595,リスト!$AG:$AG,0)),"")</f>
        <v/>
      </c>
      <c r="R2595" s="118" t="str">
        <f>IF($B2595="","",TEXT(RIGHT($E2595,6)*1000+COUNTIF($E$2:$E2595,$E2595),"000000000"))</f>
        <v/>
      </c>
    </row>
    <row r="2596" spans="12:18" x14ac:dyDescent="0.45">
      <c r="L2596" t="str">
        <f>IFERROR(INDEX(所属情報!$E:$E,MATCH(男子登録情報!A2596,所属情報!$A:$A,0)),"")</f>
        <v/>
      </c>
      <c r="M2596" t="str">
        <f t="shared" si="120"/>
        <v xml:space="preserve"> ()</v>
      </c>
      <c r="N2596">
        <f t="shared" si="121"/>
        <v>0</v>
      </c>
      <c r="O2596" t="str">
        <f t="shared" si="122"/>
        <v xml:space="preserve">  ()</v>
      </c>
      <c r="P2596" t="str">
        <f>IFERROR(INDEX(リスト!$AE:$AE,MATCH($G2596,リスト!$AD:$AD,0)),"")</f>
        <v/>
      </c>
      <c r="Q2596" t="str">
        <f>IFERROR(INDEX(リスト!$AH:$AH,MATCH($J2596,リスト!$AG:$AG,0)),"")</f>
        <v/>
      </c>
      <c r="R2596" s="118" t="str">
        <f>IF($B2596="","",TEXT(RIGHT($E2596,6)*1000+COUNTIF($E$2:$E2596,$E2596),"000000000"))</f>
        <v/>
      </c>
    </row>
    <row r="2597" spans="12:18" x14ac:dyDescent="0.45">
      <c r="L2597" t="str">
        <f>IFERROR(INDEX(所属情報!$E:$E,MATCH(男子登録情報!A2597,所属情報!$A:$A,0)),"")</f>
        <v/>
      </c>
      <c r="M2597" t="str">
        <f t="shared" si="120"/>
        <v xml:space="preserve"> ()</v>
      </c>
      <c r="N2597">
        <f t="shared" si="121"/>
        <v>0</v>
      </c>
      <c r="O2597" t="str">
        <f t="shared" si="122"/>
        <v xml:space="preserve">  ()</v>
      </c>
      <c r="P2597" t="str">
        <f>IFERROR(INDEX(リスト!$AE:$AE,MATCH($G2597,リスト!$AD:$AD,0)),"")</f>
        <v/>
      </c>
      <c r="Q2597" t="str">
        <f>IFERROR(INDEX(リスト!$AH:$AH,MATCH($J2597,リスト!$AG:$AG,0)),"")</f>
        <v/>
      </c>
      <c r="R2597" s="118" t="str">
        <f>IF($B2597="","",TEXT(RIGHT($E2597,6)*1000+COUNTIF($E$2:$E2597,$E2597),"000000000"))</f>
        <v/>
      </c>
    </row>
    <row r="2598" spans="12:18" x14ac:dyDescent="0.45">
      <c r="L2598" t="str">
        <f>IFERROR(INDEX(所属情報!$E:$E,MATCH(男子登録情報!A2598,所属情報!$A:$A,0)),"")</f>
        <v/>
      </c>
      <c r="M2598" t="str">
        <f t="shared" si="120"/>
        <v xml:space="preserve"> ()</v>
      </c>
      <c r="N2598">
        <f t="shared" si="121"/>
        <v>0</v>
      </c>
      <c r="O2598" t="str">
        <f t="shared" si="122"/>
        <v xml:space="preserve">  ()</v>
      </c>
      <c r="P2598" t="str">
        <f>IFERROR(INDEX(リスト!$AE:$AE,MATCH($G2598,リスト!$AD:$AD,0)),"")</f>
        <v/>
      </c>
      <c r="Q2598" t="str">
        <f>IFERROR(INDEX(リスト!$AH:$AH,MATCH($J2598,リスト!$AG:$AG,0)),"")</f>
        <v/>
      </c>
      <c r="R2598" s="118" t="str">
        <f>IF($B2598="","",TEXT(RIGHT($E2598,6)*1000+COUNTIF($E$2:$E2598,$E2598),"000000000"))</f>
        <v/>
      </c>
    </row>
    <row r="2599" spans="12:18" x14ac:dyDescent="0.45">
      <c r="L2599" t="str">
        <f>IFERROR(INDEX(所属情報!$E:$E,MATCH(男子登録情報!A2599,所属情報!$A:$A,0)),"")</f>
        <v/>
      </c>
      <c r="M2599" t="str">
        <f t="shared" si="120"/>
        <v xml:space="preserve"> ()</v>
      </c>
      <c r="N2599">
        <f t="shared" si="121"/>
        <v>0</v>
      </c>
      <c r="O2599" t="str">
        <f t="shared" si="122"/>
        <v xml:space="preserve">  ()</v>
      </c>
      <c r="P2599" t="str">
        <f>IFERROR(INDEX(リスト!$AE:$AE,MATCH($G2599,リスト!$AD:$AD,0)),"")</f>
        <v/>
      </c>
      <c r="Q2599" t="str">
        <f>IFERROR(INDEX(リスト!$AH:$AH,MATCH($J2599,リスト!$AG:$AG,0)),"")</f>
        <v/>
      </c>
      <c r="R2599" s="118" t="str">
        <f>IF($B2599="","",TEXT(RIGHT($E2599,6)*1000+COUNTIF($E$2:$E2599,$E2599),"000000000"))</f>
        <v/>
      </c>
    </row>
    <row r="2600" spans="12:18" x14ac:dyDescent="0.45">
      <c r="L2600" t="str">
        <f>IFERROR(INDEX(所属情報!$E:$E,MATCH(男子登録情報!A2600,所属情報!$A:$A,0)),"")</f>
        <v/>
      </c>
      <c r="M2600" t="str">
        <f t="shared" si="120"/>
        <v xml:space="preserve"> ()</v>
      </c>
      <c r="N2600">
        <f t="shared" si="121"/>
        <v>0</v>
      </c>
      <c r="O2600" t="str">
        <f t="shared" si="122"/>
        <v xml:space="preserve">  ()</v>
      </c>
      <c r="P2600" t="str">
        <f>IFERROR(INDEX(リスト!$AE:$AE,MATCH($G2600,リスト!$AD:$AD,0)),"")</f>
        <v/>
      </c>
      <c r="Q2600" t="str">
        <f>IFERROR(INDEX(リスト!$AH:$AH,MATCH($J2600,リスト!$AG:$AG,0)),"")</f>
        <v/>
      </c>
      <c r="R2600" s="118" t="str">
        <f>IF($B2600="","",TEXT(RIGHT($E2600,6)*1000+COUNTIF($E$2:$E2600,$E2600),"000000000"))</f>
        <v/>
      </c>
    </row>
    <row r="2601" spans="12:18" x14ac:dyDescent="0.45">
      <c r="L2601" t="str">
        <f>IFERROR(INDEX(所属情報!$E:$E,MATCH(男子登録情報!A2601,所属情報!$A:$A,0)),"")</f>
        <v/>
      </c>
      <c r="M2601" t="str">
        <f t="shared" si="120"/>
        <v xml:space="preserve"> ()</v>
      </c>
      <c r="N2601">
        <f t="shared" si="121"/>
        <v>0</v>
      </c>
      <c r="O2601" t="str">
        <f t="shared" si="122"/>
        <v xml:space="preserve">  ()</v>
      </c>
      <c r="P2601" t="str">
        <f>IFERROR(INDEX(リスト!$AE:$AE,MATCH($G2601,リスト!$AD:$AD,0)),"")</f>
        <v/>
      </c>
      <c r="Q2601" t="str">
        <f>IFERROR(INDEX(リスト!$AH:$AH,MATCH($J2601,リスト!$AG:$AG,0)),"")</f>
        <v/>
      </c>
      <c r="R2601" s="118" t="str">
        <f>IF($B2601="","",TEXT(RIGHT($E2601,6)*1000+COUNTIF($E$2:$E2601,$E2601),"000000000"))</f>
        <v/>
      </c>
    </row>
    <row r="2602" spans="12:18" x14ac:dyDescent="0.45">
      <c r="L2602" t="str">
        <f>IFERROR(INDEX(所属情報!$E:$E,MATCH(男子登録情報!A2602,所属情報!$A:$A,0)),"")</f>
        <v/>
      </c>
      <c r="M2602" t="str">
        <f t="shared" si="120"/>
        <v xml:space="preserve"> ()</v>
      </c>
      <c r="N2602">
        <f t="shared" si="121"/>
        <v>0</v>
      </c>
      <c r="O2602" t="str">
        <f t="shared" si="122"/>
        <v xml:space="preserve">  ()</v>
      </c>
      <c r="P2602" t="str">
        <f>IFERROR(INDEX(リスト!$AE:$AE,MATCH($G2602,リスト!$AD:$AD,0)),"")</f>
        <v/>
      </c>
      <c r="Q2602" t="str">
        <f>IFERROR(INDEX(リスト!$AH:$AH,MATCH($J2602,リスト!$AG:$AG,0)),"")</f>
        <v/>
      </c>
      <c r="R2602" s="118" t="str">
        <f>IF($B2602="","",TEXT(RIGHT($E2602,6)*1000+COUNTIF($E$2:$E2602,$E2602),"000000000"))</f>
        <v/>
      </c>
    </row>
    <row r="2603" spans="12:18" x14ac:dyDescent="0.45">
      <c r="L2603" t="str">
        <f>IFERROR(INDEX(所属情報!$E:$E,MATCH(男子登録情報!A2603,所属情報!$A:$A,0)),"")</f>
        <v/>
      </c>
      <c r="M2603" t="str">
        <f t="shared" si="120"/>
        <v xml:space="preserve"> ()</v>
      </c>
      <c r="N2603">
        <f t="shared" si="121"/>
        <v>0</v>
      </c>
      <c r="O2603" t="str">
        <f t="shared" si="122"/>
        <v xml:space="preserve">  ()</v>
      </c>
      <c r="P2603" t="str">
        <f>IFERROR(INDEX(リスト!$AE:$AE,MATCH($G2603,リスト!$AD:$AD,0)),"")</f>
        <v/>
      </c>
      <c r="Q2603" t="str">
        <f>IFERROR(INDEX(リスト!$AH:$AH,MATCH($J2603,リスト!$AG:$AG,0)),"")</f>
        <v/>
      </c>
      <c r="R2603" s="118" t="str">
        <f>IF($B2603="","",TEXT(RIGHT($E2603,6)*1000+COUNTIF($E$2:$E2603,$E2603),"000000000"))</f>
        <v/>
      </c>
    </row>
    <row r="2604" spans="12:18" x14ac:dyDescent="0.45">
      <c r="L2604" t="str">
        <f>IFERROR(INDEX(所属情報!$E:$E,MATCH(男子登録情報!A2604,所属情報!$A:$A,0)),"")</f>
        <v/>
      </c>
      <c r="M2604" t="str">
        <f t="shared" si="120"/>
        <v xml:space="preserve"> ()</v>
      </c>
      <c r="N2604">
        <f t="shared" si="121"/>
        <v>0</v>
      </c>
      <c r="O2604" t="str">
        <f t="shared" si="122"/>
        <v xml:space="preserve">  ()</v>
      </c>
      <c r="P2604" t="str">
        <f>IFERROR(INDEX(リスト!$AE:$AE,MATCH($G2604,リスト!$AD:$AD,0)),"")</f>
        <v/>
      </c>
      <c r="Q2604" t="str">
        <f>IFERROR(INDEX(リスト!$AH:$AH,MATCH($J2604,リスト!$AG:$AG,0)),"")</f>
        <v/>
      </c>
      <c r="R2604" s="118" t="str">
        <f>IF($B2604="","",TEXT(RIGHT($E2604,6)*1000+COUNTIF($E$2:$E2604,$E2604),"000000000"))</f>
        <v/>
      </c>
    </row>
    <row r="2605" spans="12:18" x14ac:dyDescent="0.45">
      <c r="L2605" t="str">
        <f>IFERROR(INDEX(所属情報!$E:$E,MATCH(男子登録情報!A2605,所属情報!$A:$A,0)),"")</f>
        <v/>
      </c>
      <c r="M2605" t="str">
        <f t="shared" si="120"/>
        <v xml:space="preserve"> ()</v>
      </c>
      <c r="N2605">
        <f t="shared" si="121"/>
        <v>0</v>
      </c>
      <c r="O2605" t="str">
        <f t="shared" si="122"/>
        <v xml:space="preserve">  ()</v>
      </c>
      <c r="P2605" t="str">
        <f>IFERROR(INDEX(リスト!$AE:$AE,MATCH($G2605,リスト!$AD:$AD,0)),"")</f>
        <v/>
      </c>
      <c r="Q2605" t="str">
        <f>IFERROR(INDEX(リスト!$AH:$AH,MATCH($J2605,リスト!$AG:$AG,0)),"")</f>
        <v/>
      </c>
      <c r="R2605" s="118" t="str">
        <f>IF($B2605="","",TEXT(RIGHT($E2605,6)*1000+COUNTIF($E$2:$E2605,$E2605),"000000000"))</f>
        <v/>
      </c>
    </row>
    <row r="2606" spans="12:18" x14ac:dyDescent="0.45">
      <c r="L2606" t="str">
        <f>IFERROR(INDEX(所属情報!$E:$E,MATCH(男子登録情報!A2606,所属情報!$A:$A,0)),"")</f>
        <v/>
      </c>
      <c r="M2606" t="str">
        <f t="shared" si="120"/>
        <v xml:space="preserve"> ()</v>
      </c>
      <c r="N2606">
        <f t="shared" si="121"/>
        <v>0</v>
      </c>
      <c r="O2606" t="str">
        <f t="shared" si="122"/>
        <v xml:space="preserve">  ()</v>
      </c>
      <c r="P2606" t="str">
        <f>IFERROR(INDEX(リスト!$AE:$AE,MATCH($G2606,リスト!$AD:$AD,0)),"")</f>
        <v/>
      </c>
      <c r="Q2606" t="str">
        <f>IFERROR(INDEX(リスト!$AH:$AH,MATCH($J2606,リスト!$AG:$AG,0)),"")</f>
        <v/>
      </c>
      <c r="R2606" s="118" t="str">
        <f>IF($B2606="","",TEXT(RIGHT($E2606,6)*1000+COUNTIF($E$2:$E2606,$E2606),"000000000"))</f>
        <v/>
      </c>
    </row>
    <row r="2607" spans="12:18" x14ac:dyDescent="0.45">
      <c r="L2607" t="str">
        <f>IFERROR(INDEX(所属情報!$E:$E,MATCH(男子登録情報!A2607,所属情報!$A:$A,0)),"")</f>
        <v/>
      </c>
      <c r="M2607" t="str">
        <f t="shared" si="120"/>
        <v xml:space="preserve"> ()</v>
      </c>
      <c r="N2607">
        <f t="shared" si="121"/>
        <v>0</v>
      </c>
      <c r="O2607" t="str">
        <f t="shared" si="122"/>
        <v xml:space="preserve">  ()</v>
      </c>
      <c r="P2607" t="str">
        <f>IFERROR(INDEX(リスト!$AE:$AE,MATCH($G2607,リスト!$AD:$AD,0)),"")</f>
        <v/>
      </c>
      <c r="Q2607" t="str">
        <f>IFERROR(INDEX(リスト!$AH:$AH,MATCH($J2607,リスト!$AG:$AG,0)),"")</f>
        <v/>
      </c>
      <c r="R2607" s="118" t="str">
        <f>IF($B2607="","",TEXT(RIGHT($E2607,6)*1000+COUNTIF($E$2:$E2607,$E2607),"000000000"))</f>
        <v/>
      </c>
    </row>
    <row r="2608" spans="12:18" x14ac:dyDescent="0.45">
      <c r="L2608" t="str">
        <f>IFERROR(INDEX(所属情報!$E:$E,MATCH(男子登録情報!A2608,所属情報!$A:$A,0)),"")</f>
        <v/>
      </c>
      <c r="M2608" t="str">
        <f t="shared" si="120"/>
        <v xml:space="preserve"> ()</v>
      </c>
      <c r="N2608">
        <f t="shared" si="121"/>
        <v>0</v>
      </c>
      <c r="O2608" t="str">
        <f t="shared" si="122"/>
        <v xml:space="preserve">  ()</v>
      </c>
      <c r="P2608" t="str">
        <f>IFERROR(INDEX(リスト!$AE:$AE,MATCH($G2608,リスト!$AD:$AD,0)),"")</f>
        <v/>
      </c>
      <c r="Q2608" t="str">
        <f>IFERROR(INDEX(リスト!$AH:$AH,MATCH($J2608,リスト!$AG:$AG,0)),"")</f>
        <v/>
      </c>
      <c r="R2608" s="118" t="str">
        <f>IF($B2608="","",TEXT(RIGHT($E2608,6)*1000+COUNTIF($E$2:$E2608,$E2608),"000000000"))</f>
        <v/>
      </c>
    </row>
    <row r="2609" spans="12:18" x14ac:dyDescent="0.45">
      <c r="L2609" t="str">
        <f>IFERROR(INDEX(所属情報!$E:$E,MATCH(男子登録情報!A2609,所属情報!$A:$A,0)),"")</f>
        <v/>
      </c>
      <c r="M2609" t="str">
        <f t="shared" si="120"/>
        <v xml:space="preserve"> ()</v>
      </c>
      <c r="N2609">
        <f t="shared" si="121"/>
        <v>0</v>
      </c>
      <c r="O2609" t="str">
        <f t="shared" si="122"/>
        <v xml:space="preserve">  ()</v>
      </c>
      <c r="P2609" t="str">
        <f>IFERROR(INDEX(リスト!$AE:$AE,MATCH($G2609,リスト!$AD:$AD,0)),"")</f>
        <v/>
      </c>
      <c r="Q2609" t="str">
        <f>IFERROR(INDEX(リスト!$AH:$AH,MATCH($J2609,リスト!$AG:$AG,0)),"")</f>
        <v/>
      </c>
      <c r="R2609" s="118" t="str">
        <f>IF($B2609="","",TEXT(RIGHT($E2609,6)*1000+COUNTIF($E$2:$E2609,$E2609),"000000000"))</f>
        <v/>
      </c>
    </row>
    <row r="2610" spans="12:18" x14ac:dyDescent="0.45">
      <c r="L2610" t="str">
        <f>IFERROR(INDEX(所属情報!$E:$E,MATCH(男子登録情報!A2610,所属情報!$A:$A,0)),"")</f>
        <v/>
      </c>
      <c r="M2610" t="str">
        <f t="shared" si="120"/>
        <v xml:space="preserve"> ()</v>
      </c>
      <c r="N2610">
        <f t="shared" si="121"/>
        <v>0</v>
      </c>
      <c r="O2610" t="str">
        <f t="shared" si="122"/>
        <v xml:space="preserve">  ()</v>
      </c>
      <c r="P2610" t="str">
        <f>IFERROR(INDEX(リスト!$AE:$AE,MATCH($G2610,リスト!$AD:$AD,0)),"")</f>
        <v/>
      </c>
      <c r="Q2610" t="str">
        <f>IFERROR(INDEX(リスト!$AH:$AH,MATCH($J2610,リスト!$AG:$AG,0)),"")</f>
        <v/>
      </c>
      <c r="R2610" s="118" t="str">
        <f>IF($B2610="","",TEXT(RIGHT($E2610,6)*1000+COUNTIF($E$2:$E2610,$E2610),"000000000"))</f>
        <v/>
      </c>
    </row>
    <row r="2611" spans="12:18" x14ac:dyDescent="0.45">
      <c r="L2611" t="str">
        <f>IFERROR(INDEX(所属情報!$E:$E,MATCH(男子登録情報!A2611,所属情報!$A:$A,0)),"")</f>
        <v/>
      </c>
      <c r="M2611" t="str">
        <f t="shared" si="120"/>
        <v xml:space="preserve"> ()</v>
      </c>
      <c r="N2611">
        <f t="shared" si="121"/>
        <v>0</v>
      </c>
      <c r="O2611" t="str">
        <f t="shared" si="122"/>
        <v xml:space="preserve">  ()</v>
      </c>
      <c r="P2611" t="str">
        <f>IFERROR(INDEX(リスト!$AE:$AE,MATCH($G2611,リスト!$AD:$AD,0)),"")</f>
        <v/>
      </c>
      <c r="Q2611" t="str">
        <f>IFERROR(INDEX(リスト!$AH:$AH,MATCH($J2611,リスト!$AG:$AG,0)),"")</f>
        <v/>
      </c>
      <c r="R2611" s="118" t="str">
        <f>IF($B2611="","",TEXT(RIGHT($E2611,6)*1000+COUNTIF($E$2:$E2611,$E2611),"000000000"))</f>
        <v/>
      </c>
    </row>
    <row r="2612" spans="12:18" x14ac:dyDescent="0.45">
      <c r="L2612" t="str">
        <f>IFERROR(INDEX(所属情報!$E:$E,MATCH(男子登録情報!A2612,所属情報!$A:$A,0)),"")</f>
        <v/>
      </c>
      <c r="M2612" t="str">
        <f t="shared" si="120"/>
        <v xml:space="preserve"> ()</v>
      </c>
      <c r="N2612">
        <f t="shared" si="121"/>
        <v>0</v>
      </c>
      <c r="O2612" t="str">
        <f t="shared" si="122"/>
        <v xml:space="preserve">  ()</v>
      </c>
      <c r="P2612" t="str">
        <f>IFERROR(INDEX(リスト!$AE:$AE,MATCH($G2612,リスト!$AD:$AD,0)),"")</f>
        <v/>
      </c>
      <c r="Q2612" t="str">
        <f>IFERROR(INDEX(リスト!$AH:$AH,MATCH($J2612,リスト!$AG:$AG,0)),"")</f>
        <v/>
      </c>
      <c r="R2612" s="118" t="str">
        <f>IF($B2612="","",TEXT(RIGHT($E2612,6)*1000+COUNTIF($E$2:$E2612,$E2612),"000000000"))</f>
        <v/>
      </c>
    </row>
    <row r="2613" spans="12:18" x14ac:dyDescent="0.45">
      <c r="L2613" t="str">
        <f>IFERROR(INDEX(所属情報!$E:$E,MATCH(男子登録情報!A2613,所属情報!$A:$A,0)),"")</f>
        <v/>
      </c>
      <c r="M2613" t="str">
        <f t="shared" si="120"/>
        <v xml:space="preserve"> ()</v>
      </c>
      <c r="N2613">
        <f t="shared" si="121"/>
        <v>0</v>
      </c>
      <c r="O2613" t="str">
        <f t="shared" si="122"/>
        <v xml:space="preserve">  ()</v>
      </c>
      <c r="P2613" t="str">
        <f>IFERROR(INDEX(リスト!$AE:$AE,MATCH($G2613,リスト!$AD:$AD,0)),"")</f>
        <v/>
      </c>
      <c r="Q2613" t="str">
        <f>IFERROR(INDEX(リスト!$AH:$AH,MATCH($J2613,リスト!$AG:$AG,0)),"")</f>
        <v/>
      </c>
      <c r="R2613" s="118" t="str">
        <f>IF($B2613="","",TEXT(RIGHT($E2613,6)*1000+COUNTIF($E$2:$E2613,$E2613),"000000000"))</f>
        <v/>
      </c>
    </row>
    <row r="2614" spans="12:18" x14ac:dyDescent="0.45">
      <c r="L2614" t="str">
        <f>IFERROR(INDEX(所属情報!$E:$E,MATCH(男子登録情報!A2614,所属情報!$A:$A,0)),"")</f>
        <v/>
      </c>
      <c r="M2614" t="str">
        <f t="shared" si="120"/>
        <v xml:space="preserve"> ()</v>
      </c>
      <c r="N2614">
        <f t="shared" si="121"/>
        <v>0</v>
      </c>
      <c r="O2614" t="str">
        <f t="shared" si="122"/>
        <v xml:space="preserve">  ()</v>
      </c>
      <c r="P2614" t="str">
        <f>IFERROR(INDEX(リスト!$AE:$AE,MATCH($G2614,リスト!$AD:$AD,0)),"")</f>
        <v/>
      </c>
      <c r="Q2614" t="str">
        <f>IFERROR(INDEX(リスト!$AH:$AH,MATCH($J2614,リスト!$AG:$AG,0)),"")</f>
        <v/>
      </c>
      <c r="R2614" s="118" t="str">
        <f>IF($B2614="","",TEXT(RIGHT($E2614,6)*1000+COUNTIF($E$2:$E2614,$E2614),"000000000"))</f>
        <v/>
      </c>
    </row>
    <row r="2615" spans="12:18" x14ac:dyDescent="0.45">
      <c r="L2615" t="str">
        <f>IFERROR(INDEX(所属情報!$E:$E,MATCH(男子登録情報!A2615,所属情報!$A:$A,0)),"")</f>
        <v/>
      </c>
      <c r="M2615" t="str">
        <f t="shared" si="120"/>
        <v xml:space="preserve"> ()</v>
      </c>
      <c r="N2615">
        <f t="shared" si="121"/>
        <v>0</v>
      </c>
      <c r="O2615" t="str">
        <f t="shared" si="122"/>
        <v xml:space="preserve">  ()</v>
      </c>
      <c r="P2615" t="str">
        <f>IFERROR(INDEX(リスト!$AE:$AE,MATCH($G2615,リスト!$AD:$AD,0)),"")</f>
        <v/>
      </c>
      <c r="Q2615" t="str">
        <f>IFERROR(INDEX(リスト!$AH:$AH,MATCH($J2615,リスト!$AG:$AG,0)),"")</f>
        <v/>
      </c>
      <c r="R2615" s="118" t="str">
        <f>IF($B2615="","",TEXT(RIGHT($E2615,6)*1000+COUNTIF($E$2:$E2615,$E2615),"000000000"))</f>
        <v/>
      </c>
    </row>
    <row r="2616" spans="12:18" x14ac:dyDescent="0.45">
      <c r="L2616" t="str">
        <f>IFERROR(INDEX(所属情報!$E:$E,MATCH(男子登録情報!A2616,所属情報!$A:$A,0)),"")</f>
        <v/>
      </c>
      <c r="M2616" t="str">
        <f t="shared" si="120"/>
        <v xml:space="preserve"> ()</v>
      </c>
      <c r="N2616">
        <f t="shared" si="121"/>
        <v>0</v>
      </c>
      <c r="O2616" t="str">
        <f t="shared" si="122"/>
        <v xml:space="preserve">  ()</v>
      </c>
      <c r="P2616" t="str">
        <f>IFERROR(INDEX(リスト!$AE:$AE,MATCH($G2616,リスト!$AD:$AD,0)),"")</f>
        <v/>
      </c>
      <c r="Q2616" t="str">
        <f>IFERROR(INDEX(リスト!$AH:$AH,MATCH($J2616,リスト!$AG:$AG,0)),"")</f>
        <v/>
      </c>
      <c r="R2616" s="118" t="str">
        <f>IF($B2616="","",TEXT(RIGHT($E2616,6)*1000+COUNTIF($E$2:$E2616,$E2616),"000000000"))</f>
        <v/>
      </c>
    </row>
    <row r="2617" spans="12:18" x14ac:dyDescent="0.45">
      <c r="L2617" t="str">
        <f>IFERROR(INDEX(所属情報!$E:$E,MATCH(男子登録情報!A2617,所属情報!$A:$A,0)),"")</f>
        <v/>
      </c>
      <c r="M2617" t="str">
        <f t="shared" si="120"/>
        <v xml:space="preserve"> ()</v>
      </c>
      <c r="N2617">
        <f t="shared" si="121"/>
        <v>0</v>
      </c>
      <c r="O2617" t="str">
        <f t="shared" si="122"/>
        <v xml:space="preserve">  ()</v>
      </c>
      <c r="P2617" t="str">
        <f>IFERROR(INDEX(リスト!$AE:$AE,MATCH($G2617,リスト!$AD:$AD,0)),"")</f>
        <v/>
      </c>
      <c r="Q2617" t="str">
        <f>IFERROR(INDEX(リスト!$AH:$AH,MATCH($J2617,リスト!$AG:$AG,0)),"")</f>
        <v/>
      </c>
      <c r="R2617" s="118" t="str">
        <f>IF($B2617="","",TEXT(RIGHT($E2617,6)*1000+COUNTIF($E$2:$E2617,$E2617),"000000000"))</f>
        <v/>
      </c>
    </row>
    <row r="2618" spans="12:18" x14ac:dyDescent="0.45">
      <c r="L2618" t="str">
        <f>IFERROR(INDEX(所属情報!$E:$E,MATCH(男子登録情報!A2618,所属情報!$A:$A,0)),"")</f>
        <v/>
      </c>
      <c r="M2618" t="str">
        <f t="shared" si="120"/>
        <v xml:space="preserve"> ()</v>
      </c>
      <c r="N2618">
        <f t="shared" si="121"/>
        <v>0</v>
      </c>
      <c r="O2618" t="str">
        <f t="shared" si="122"/>
        <v xml:space="preserve">  ()</v>
      </c>
      <c r="P2618" t="str">
        <f>IFERROR(INDEX(リスト!$AE:$AE,MATCH($G2618,リスト!$AD:$AD,0)),"")</f>
        <v/>
      </c>
      <c r="Q2618" t="str">
        <f>IFERROR(INDEX(リスト!$AH:$AH,MATCH($J2618,リスト!$AG:$AG,0)),"")</f>
        <v/>
      </c>
      <c r="R2618" s="118" t="str">
        <f>IF($B2618="","",TEXT(RIGHT($E2618,6)*1000+COUNTIF($E$2:$E2618,$E2618),"000000000"))</f>
        <v/>
      </c>
    </row>
    <row r="2619" spans="12:18" x14ac:dyDescent="0.45">
      <c r="L2619" t="str">
        <f>IFERROR(INDEX(所属情報!$E:$E,MATCH(男子登録情報!A2619,所属情報!$A:$A,0)),"")</f>
        <v/>
      </c>
      <c r="M2619" t="str">
        <f t="shared" si="120"/>
        <v xml:space="preserve"> ()</v>
      </c>
      <c r="N2619">
        <f t="shared" si="121"/>
        <v>0</v>
      </c>
      <c r="O2619" t="str">
        <f t="shared" si="122"/>
        <v xml:space="preserve">  ()</v>
      </c>
      <c r="P2619" t="str">
        <f>IFERROR(INDEX(リスト!$AE:$AE,MATCH($G2619,リスト!$AD:$AD,0)),"")</f>
        <v/>
      </c>
      <c r="Q2619" t="str">
        <f>IFERROR(INDEX(リスト!$AH:$AH,MATCH($J2619,リスト!$AG:$AG,0)),"")</f>
        <v/>
      </c>
      <c r="R2619" s="118" t="str">
        <f>IF($B2619="","",TEXT(RIGHT($E2619,6)*1000+COUNTIF($E$2:$E2619,$E2619),"000000000"))</f>
        <v/>
      </c>
    </row>
    <row r="2620" spans="12:18" x14ac:dyDescent="0.45">
      <c r="L2620" t="str">
        <f>IFERROR(INDEX(所属情報!$E:$E,MATCH(男子登録情報!A2620,所属情報!$A:$A,0)),"")</f>
        <v/>
      </c>
      <c r="M2620" t="str">
        <f t="shared" si="120"/>
        <v xml:space="preserve"> ()</v>
      </c>
      <c r="N2620">
        <f t="shared" si="121"/>
        <v>0</v>
      </c>
      <c r="O2620" t="str">
        <f t="shared" si="122"/>
        <v xml:space="preserve">  ()</v>
      </c>
      <c r="P2620" t="str">
        <f>IFERROR(INDEX(リスト!$AE:$AE,MATCH($G2620,リスト!$AD:$AD,0)),"")</f>
        <v/>
      </c>
      <c r="Q2620" t="str">
        <f>IFERROR(INDEX(リスト!$AH:$AH,MATCH($J2620,リスト!$AG:$AG,0)),"")</f>
        <v/>
      </c>
      <c r="R2620" s="118" t="str">
        <f>IF($B2620="","",TEXT(RIGHT($E2620,6)*1000+COUNTIF($E$2:$E2620,$E2620),"000000000"))</f>
        <v/>
      </c>
    </row>
    <row r="2621" spans="12:18" x14ac:dyDescent="0.45">
      <c r="L2621" t="str">
        <f>IFERROR(INDEX(所属情報!$E:$E,MATCH(男子登録情報!A2621,所属情報!$A:$A,0)),"")</f>
        <v/>
      </c>
      <c r="M2621" t="str">
        <f t="shared" si="120"/>
        <v xml:space="preserve"> ()</v>
      </c>
      <c r="N2621">
        <f t="shared" si="121"/>
        <v>0</v>
      </c>
      <c r="O2621" t="str">
        <f t="shared" si="122"/>
        <v xml:space="preserve">  ()</v>
      </c>
      <c r="P2621" t="str">
        <f>IFERROR(INDEX(リスト!$AE:$AE,MATCH($G2621,リスト!$AD:$AD,0)),"")</f>
        <v/>
      </c>
      <c r="Q2621" t="str">
        <f>IFERROR(INDEX(リスト!$AH:$AH,MATCH($J2621,リスト!$AG:$AG,0)),"")</f>
        <v/>
      </c>
      <c r="R2621" s="118" t="str">
        <f>IF($B2621="","",TEXT(RIGHT($E2621,6)*1000+COUNTIF($E$2:$E2621,$E2621),"000000000"))</f>
        <v/>
      </c>
    </row>
    <row r="2622" spans="12:18" x14ac:dyDescent="0.45">
      <c r="L2622" t="str">
        <f>IFERROR(INDEX(所属情報!$E:$E,MATCH(男子登録情報!A2622,所属情報!$A:$A,0)),"")</f>
        <v/>
      </c>
      <c r="M2622" t="str">
        <f t="shared" si="120"/>
        <v xml:space="preserve"> ()</v>
      </c>
      <c r="N2622">
        <f t="shared" si="121"/>
        <v>0</v>
      </c>
      <c r="O2622" t="str">
        <f t="shared" si="122"/>
        <v xml:space="preserve">  ()</v>
      </c>
      <c r="P2622" t="str">
        <f>IFERROR(INDEX(リスト!$AE:$AE,MATCH($G2622,リスト!$AD:$AD,0)),"")</f>
        <v/>
      </c>
      <c r="Q2622" t="str">
        <f>IFERROR(INDEX(リスト!$AH:$AH,MATCH($J2622,リスト!$AG:$AG,0)),"")</f>
        <v/>
      </c>
      <c r="R2622" s="118" t="str">
        <f>IF($B2622="","",TEXT(RIGHT($E2622,6)*1000+COUNTIF($E$2:$E2622,$E2622),"000000000"))</f>
        <v/>
      </c>
    </row>
    <row r="2623" spans="12:18" x14ac:dyDescent="0.45">
      <c r="L2623" t="str">
        <f>IFERROR(INDEX(所属情報!$E:$E,MATCH(男子登録情報!A2623,所属情報!$A:$A,0)),"")</f>
        <v/>
      </c>
      <c r="M2623" t="str">
        <f t="shared" si="120"/>
        <v xml:space="preserve"> ()</v>
      </c>
      <c r="N2623">
        <f t="shared" si="121"/>
        <v>0</v>
      </c>
      <c r="O2623" t="str">
        <f t="shared" si="122"/>
        <v xml:space="preserve">  ()</v>
      </c>
      <c r="P2623" t="str">
        <f>IFERROR(INDEX(リスト!$AE:$AE,MATCH($G2623,リスト!$AD:$AD,0)),"")</f>
        <v/>
      </c>
      <c r="Q2623" t="str">
        <f>IFERROR(INDEX(リスト!$AH:$AH,MATCH($J2623,リスト!$AG:$AG,0)),"")</f>
        <v/>
      </c>
      <c r="R2623" s="118" t="str">
        <f>IF($B2623="","",TEXT(RIGHT($E2623,6)*1000+COUNTIF($E$2:$E2623,$E2623),"000000000"))</f>
        <v/>
      </c>
    </row>
    <row r="2624" spans="12:18" x14ac:dyDescent="0.45">
      <c r="L2624" t="str">
        <f>IFERROR(INDEX(所属情報!$E:$E,MATCH(男子登録情報!A2624,所属情報!$A:$A,0)),"")</f>
        <v/>
      </c>
      <c r="M2624" t="str">
        <f t="shared" si="120"/>
        <v xml:space="preserve"> ()</v>
      </c>
      <c r="N2624">
        <f t="shared" si="121"/>
        <v>0</v>
      </c>
      <c r="O2624" t="str">
        <f t="shared" si="122"/>
        <v xml:space="preserve">  ()</v>
      </c>
      <c r="P2624" t="str">
        <f>IFERROR(INDEX(リスト!$AE:$AE,MATCH($G2624,リスト!$AD:$AD,0)),"")</f>
        <v/>
      </c>
      <c r="Q2624" t="str">
        <f>IFERROR(INDEX(リスト!$AH:$AH,MATCH($J2624,リスト!$AG:$AG,0)),"")</f>
        <v/>
      </c>
      <c r="R2624" s="118" t="str">
        <f>IF($B2624="","",TEXT(RIGHT($E2624,6)*1000+COUNTIF($E$2:$E2624,$E2624),"000000000"))</f>
        <v/>
      </c>
    </row>
    <row r="2625" spans="12:18" x14ac:dyDescent="0.45">
      <c r="L2625" t="str">
        <f>IFERROR(INDEX(所属情報!$E:$E,MATCH(男子登録情報!A2625,所属情報!$A:$A,0)),"")</f>
        <v/>
      </c>
      <c r="M2625" t="str">
        <f t="shared" si="120"/>
        <v xml:space="preserve"> ()</v>
      </c>
      <c r="N2625">
        <f t="shared" si="121"/>
        <v>0</v>
      </c>
      <c r="O2625" t="str">
        <f t="shared" si="122"/>
        <v xml:space="preserve">  ()</v>
      </c>
      <c r="P2625" t="str">
        <f>IFERROR(INDEX(リスト!$AE:$AE,MATCH($G2625,リスト!$AD:$AD,0)),"")</f>
        <v/>
      </c>
      <c r="Q2625" t="str">
        <f>IFERROR(INDEX(リスト!$AH:$AH,MATCH($J2625,リスト!$AG:$AG,0)),"")</f>
        <v/>
      </c>
      <c r="R2625" s="118" t="str">
        <f>IF($B2625="","",TEXT(RIGHT($E2625,6)*1000+COUNTIF($E$2:$E2625,$E2625),"000000000"))</f>
        <v/>
      </c>
    </row>
    <row r="2626" spans="12:18" x14ac:dyDescent="0.45">
      <c r="L2626" t="str">
        <f>IFERROR(INDEX(所属情報!$E:$E,MATCH(男子登録情報!A2626,所属情報!$A:$A,0)),"")</f>
        <v/>
      </c>
      <c r="M2626" t="str">
        <f t="shared" si="120"/>
        <v xml:space="preserve"> ()</v>
      </c>
      <c r="N2626">
        <f t="shared" si="121"/>
        <v>0</v>
      </c>
      <c r="O2626" t="str">
        <f t="shared" si="122"/>
        <v xml:space="preserve">  ()</v>
      </c>
      <c r="P2626" t="str">
        <f>IFERROR(INDEX(リスト!$AE:$AE,MATCH($G2626,リスト!$AD:$AD,0)),"")</f>
        <v/>
      </c>
      <c r="Q2626" t="str">
        <f>IFERROR(INDEX(リスト!$AH:$AH,MATCH($J2626,リスト!$AG:$AG,0)),"")</f>
        <v/>
      </c>
      <c r="R2626" s="118" t="str">
        <f>IF($B2626="","",TEXT(RIGHT($E2626,6)*1000+COUNTIF($E$2:$E2626,$E2626),"000000000"))</f>
        <v/>
      </c>
    </row>
    <row r="2627" spans="12:18" x14ac:dyDescent="0.45">
      <c r="L2627" t="str">
        <f>IFERROR(INDEX(所属情報!$E:$E,MATCH(男子登録情報!A2627,所属情報!$A:$A,0)),"")</f>
        <v/>
      </c>
      <c r="M2627" t="str">
        <f t="shared" ref="M2627:M2690" si="123">$C2627&amp;" "&amp;"("&amp;$F2627&amp;")"</f>
        <v xml:space="preserve"> ()</v>
      </c>
      <c r="N2627">
        <f t="shared" ref="N2627:N2690" si="124">$D2627</f>
        <v>0</v>
      </c>
      <c r="O2627" t="str">
        <f t="shared" ref="O2627:O2690" si="125">$H2627&amp;" "&amp;$I2627&amp;" "&amp;"("&amp;MID($E2627,3,2)&amp;")"</f>
        <v xml:space="preserve">  ()</v>
      </c>
      <c r="P2627" t="str">
        <f>IFERROR(INDEX(リスト!$AE:$AE,MATCH($G2627,リスト!$AD:$AD,0)),"")</f>
        <v/>
      </c>
      <c r="Q2627" t="str">
        <f>IFERROR(INDEX(リスト!$AH:$AH,MATCH($J2627,リスト!$AG:$AG,0)),"")</f>
        <v/>
      </c>
      <c r="R2627" s="118" t="str">
        <f>IF($B2627="","",TEXT(RIGHT($E2627,6)*1000+COUNTIF($E$2:$E2627,$E2627),"000000000"))</f>
        <v/>
      </c>
    </row>
    <row r="2628" spans="12:18" x14ac:dyDescent="0.45">
      <c r="L2628" t="str">
        <f>IFERROR(INDEX(所属情報!$E:$E,MATCH(男子登録情報!A2628,所属情報!$A:$A,0)),"")</f>
        <v/>
      </c>
      <c r="M2628" t="str">
        <f t="shared" si="123"/>
        <v xml:space="preserve"> ()</v>
      </c>
      <c r="N2628">
        <f t="shared" si="124"/>
        <v>0</v>
      </c>
      <c r="O2628" t="str">
        <f t="shared" si="125"/>
        <v xml:space="preserve">  ()</v>
      </c>
      <c r="P2628" t="str">
        <f>IFERROR(INDEX(リスト!$AE:$AE,MATCH($G2628,リスト!$AD:$AD,0)),"")</f>
        <v/>
      </c>
      <c r="Q2628" t="str">
        <f>IFERROR(INDEX(リスト!$AH:$AH,MATCH($J2628,リスト!$AG:$AG,0)),"")</f>
        <v/>
      </c>
      <c r="R2628" s="118" t="str">
        <f>IF($B2628="","",TEXT(RIGHT($E2628,6)*1000+COUNTIF($E$2:$E2628,$E2628),"000000000"))</f>
        <v/>
      </c>
    </row>
    <row r="2629" spans="12:18" x14ac:dyDescent="0.45">
      <c r="L2629" t="str">
        <f>IFERROR(INDEX(所属情報!$E:$E,MATCH(男子登録情報!A2629,所属情報!$A:$A,0)),"")</f>
        <v/>
      </c>
      <c r="M2629" t="str">
        <f t="shared" si="123"/>
        <v xml:space="preserve"> ()</v>
      </c>
      <c r="N2629">
        <f t="shared" si="124"/>
        <v>0</v>
      </c>
      <c r="O2629" t="str">
        <f t="shared" si="125"/>
        <v xml:space="preserve">  ()</v>
      </c>
      <c r="P2629" t="str">
        <f>IFERROR(INDEX(リスト!$AE:$AE,MATCH($G2629,リスト!$AD:$AD,0)),"")</f>
        <v/>
      </c>
      <c r="Q2629" t="str">
        <f>IFERROR(INDEX(リスト!$AH:$AH,MATCH($J2629,リスト!$AG:$AG,0)),"")</f>
        <v/>
      </c>
      <c r="R2629" s="118" t="str">
        <f>IF($B2629="","",TEXT(RIGHT($E2629,6)*1000+COUNTIF($E$2:$E2629,$E2629),"000000000"))</f>
        <v/>
      </c>
    </row>
    <row r="2630" spans="12:18" x14ac:dyDescent="0.45">
      <c r="L2630" t="str">
        <f>IFERROR(INDEX(所属情報!$E:$E,MATCH(男子登録情報!A2630,所属情報!$A:$A,0)),"")</f>
        <v/>
      </c>
      <c r="M2630" t="str">
        <f t="shared" si="123"/>
        <v xml:space="preserve"> ()</v>
      </c>
      <c r="N2630">
        <f t="shared" si="124"/>
        <v>0</v>
      </c>
      <c r="O2630" t="str">
        <f t="shared" si="125"/>
        <v xml:space="preserve">  ()</v>
      </c>
      <c r="P2630" t="str">
        <f>IFERROR(INDEX(リスト!$AE:$AE,MATCH($G2630,リスト!$AD:$AD,0)),"")</f>
        <v/>
      </c>
      <c r="Q2630" t="str">
        <f>IFERROR(INDEX(リスト!$AH:$AH,MATCH($J2630,リスト!$AG:$AG,0)),"")</f>
        <v/>
      </c>
      <c r="R2630" s="118" t="str">
        <f>IF($B2630="","",TEXT(RIGHT($E2630,6)*1000+COUNTIF($E$2:$E2630,$E2630),"000000000"))</f>
        <v/>
      </c>
    </row>
    <row r="2631" spans="12:18" x14ac:dyDescent="0.45">
      <c r="L2631" t="str">
        <f>IFERROR(INDEX(所属情報!$E:$E,MATCH(男子登録情報!A2631,所属情報!$A:$A,0)),"")</f>
        <v/>
      </c>
      <c r="M2631" t="str">
        <f t="shared" si="123"/>
        <v xml:space="preserve"> ()</v>
      </c>
      <c r="N2631">
        <f t="shared" si="124"/>
        <v>0</v>
      </c>
      <c r="O2631" t="str">
        <f t="shared" si="125"/>
        <v xml:space="preserve">  ()</v>
      </c>
      <c r="P2631" t="str">
        <f>IFERROR(INDEX(リスト!$AE:$AE,MATCH($G2631,リスト!$AD:$AD,0)),"")</f>
        <v/>
      </c>
      <c r="Q2631" t="str">
        <f>IFERROR(INDEX(リスト!$AH:$AH,MATCH($J2631,リスト!$AG:$AG,0)),"")</f>
        <v/>
      </c>
      <c r="R2631" s="118" t="str">
        <f>IF($B2631="","",TEXT(RIGHT($E2631,6)*1000+COUNTIF($E$2:$E2631,$E2631),"000000000"))</f>
        <v/>
      </c>
    </row>
    <row r="2632" spans="12:18" x14ac:dyDescent="0.45">
      <c r="L2632" t="str">
        <f>IFERROR(INDEX(所属情報!$E:$E,MATCH(男子登録情報!A2632,所属情報!$A:$A,0)),"")</f>
        <v/>
      </c>
      <c r="M2632" t="str">
        <f t="shared" si="123"/>
        <v xml:space="preserve"> ()</v>
      </c>
      <c r="N2632">
        <f t="shared" si="124"/>
        <v>0</v>
      </c>
      <c r="O2632" t="str">
        <f t="shared" si="125"/>
        <v xml:space="preserve">  ()</v>
      </c>
      <c r="P2632" t="str">
        <f>IFERROR(INDEX(リスト!$AE:$AE,MATCH($G2632,リスト!$AD:$AD,0)),"")</f>
        <v/>
      </c>
      <c r="Q2632" t="str">
        <f>IFERROR(INDEX(リスト!$AH:$AH,MATCH($J2632,リスト!$AG:$AG,0)),"")</f>
        <v/>
      </c>
      <c r="R2632" s="118" t="str">
        <f>IF($B2632="","",TEXT(RIGHT($E2632,6)*1000+COUNTIF($E$2:$E2632,$E2632),"000000000"))</f>
        <v/>
      </c>
    </row>
    <row r="2633" spans="12:18" x14ac:dyDescent="0.45">
      <c r="L2633" t="str">
        <f>IFERROR(INDEX(所属情報!$E:$E,MATCH(男子登録情報!A2633,所属情報!$A:$A,0)),"")</f>
        <v/>
      </c>
      <c r="M2633" t="str">
        <f t="shared" si="123"/>
        <v xml:space="preserve"> ()</v>
      </c>
      <c r="N2633">
        <f t="shared" si="124"/>
        <v>0</v>
      </c>
      <c r="O2633" t="str">
        <f t="shared" si="125"/>
        <v xml:space="preserve">  ()</v>
      </c>
      <c r="P2633" t="str">
        <f>IFERROR(INDEX(リスト!$AE:$AE,MATCH($G2633,リスト!$AD:$AD,0)),"")</f>
        <v/>
      </c>
      <c r="Q2633" t="str">
        <f>IFERROR(INDEX(リスト!$AH:$AH,MATCH($J2633,リスト!$AG:$AG,0)),"")</f>
        <v/>
      </c>
      <c r="R2633" s="118" t="str">
        <f>IF($B2633="","",TEXT(RIGHT($E2633,6)*1000+COUNTIF($E$2:$E2633,$E2633),"000000000"))</f>
        <v/>
      </c>
    </row>
    <row r="2634" spans="12:18" x14ac:dyDescent="0.45">
      <c r="L2634" t="str">
        <f>IFERROR(INDEX(所属情報!$E:$E,MATCH(男子登録情報!A2634,所属情報!$A:$A,0)),"")</f>
        <v/>
      </c>
      <c r="M2634" t="str">
        <f t="shared" si="123"/>
        <v xml:space="preserve"> ()</v>
      </c>
      <c r="N2634">
        <f t="shared" si="124"/>
        <v>0</v>
      </c>
      <c r="O2634" t="str">
        <f t="shared" si="125"/>
        <v xml:space="preserve">  ()</v>
      </c>
      <c r="P2634" t="str">
        <f>IFERROR(INDEX(リスト!$AE:$AE,MATCH($G2634,リスト!$AD:$AD,0)),"")</f>
        <v/>
      </c>
      <c r="Q2634" t="str">
        <f>IFERROR(INDEX(リスト!$AH:$AH,MATCH($J2634,リスト!$AG:$AG,0)),"")</f>
        <v/>
      </c>
      <c r="R2634" s="118" t="str">
        <f>IF($B2634="","",TEXT(RIGHT($E2634,6)*1000+COUNTIF($E$2:$E2634,$E2634),"000000000"))</f>
        <v/>
      </c>
    </row>
    <row r="2635" spans="12:18" x14ac:dyDescent="0.45">
      <c r="L2635" t="str">
        <f>IFERROR(INDEX(所属情報!$E:$E,MATCH(男子登録情報!A2635,所属情報!$A:$A,0)),"")</f>
        <v/>
      </c>
      <c r="M2635" t="str">
        <f t="shared" si="123"/>
        <v xml:space="preserve"> ()</v>
      </c>
      <c r="N2635">
        <f t="shared" si="124"/>
        <v>0</v>
      </c>
      <c r="O2635" t="str">
        <f t="shared" si="125"/>
        <v xml:space="preserve">  ()</v>
      </c>
      <c r="P2635" t="str">
        <f>IFERROR(INDEX(リスト!$AE:$AE,MATCH($G2635,リスト!$AD:$AD,0)),"")</f>
        <v/>
      </c>
      <c r="Q2635" t="str">
        <f>IFERROR(INDEX(リスト!$AH:$AH,MATCH($J2635,リスト!$AG:$AG,0)),"")</f>
        <v/>
      </c>
      <c r="R2635" s="118" t="str">
        <f>IF($B2635="","",TEXT(RIGHT($E2635,6)*1000+COUNTIF($E$2:$E2635,$E2635),"000000000"))</f>
        <v/>
      </c>
    </row>
    <row r="2636" spans="12:18" x14ac:dyDescent="0.45">
      <c r="L2636" t="str">
        <f>IFERROR(INDEX(所属情報!$E:$E,MATCH(男子登録情報!A2636,所属情報!$A:$A,0)),"")</f>
        <v/>
      </c>
      <c r="M2636" t="str">
        <f t="shared" si="123"/>
        <v xml:space="preserve"> ()</v>
      </c>
      <c r="N2636">
        <f t="shared" si="124"/>
        <v>0</v>
      </c>
      <c r="O2636" t="str">
        <f t="shared" si="125"/>
        <v xml:space="preserve">  ()</v>
      </c>
      <c r="P2636" t="str">
        <f>IFERROR(INDEX(リスト!$AE:$AE,MATCH($G2636,リスト!$AD:$AD,0)),"")</f>
        <v/>
      </c>
      <c r="Q2636" t="str">
        <f>IFERROR(INDEX(リスト!$AH:$AH,MATCH($J2636,リスト!$AG:$AG,0)),"")</f>
        <v/>
      </c>
      <c r="R2636" s="118" t="str">
        <f>IF($B2636="","",TEXT(RIGHT($E2636,6)*1000+COUNTIF($E$2:$E2636,$E2636),"000000000"))</f>
        <v/>
      </c>
    </row>
    <row r="2637" spans="12:18" x14ac:dyDescent="0.45">
      <c r="L2637" t="str">
        <f>IFERROR(INDEX(所属情報!$E:$E,MATCH(男子登録情報!A2637,所属情報!$A:$A,0)),"")</f>
        <v/>
      </c>
      <c r="M2637" t="str">
        <f t="shared" si="123"/>
        <v xml:space="preserve"> ()</v>
      </c>
      <c r="N2637">
        <f t="shared" si="124"/>
        <v>0</v>
      </c>
      <c r="O2637" t="str">
        <f t="shared" si="125"/>
        <v xml:space="preserve">  ()</v>
      </c>
      <c r="P2637" t="str">
        <f>IFERROR(INDEX(リスト!$AE:$AE,MATCH($G2637,リスト!$AD:$AD,0)),"")</f>
        <v/>
      </c>
      <c r="Q2637" t="str">
        <f>IFERROR(INDEX(リスト!$AH:$AH,MATCH($J2637,リスト!$AG:$AG,0)),"")</f>
        <v/>
      </c>
      <c r="R2637" s="118" t="str">
        <f>IF($B2637="","",TEXT(RIGHT($E2637,6)*1000+COUNTIF($E$2:$E2637,$E2637),"000000000"))</f>
        <v/>
      </c>
    </row>
    <row r="2638" spans="12:18" x14ac:dyDescent="0.45">
      <c r="L2638" t="str">
        <f>IFERROR(INDEX(所属情報!$E:$E,MATCH(男子登録情報!A2638,所属情報!$A:$A,0)),"")</f>
        <v/>
      </c>
      <c r="M2638" t="str">
        <f t="shared" si="123"/>
        <v xml:space="preserve"> ()</v>
      </c>
      <c r="N2638">
        <f t="shared" si="124"/>
        <v>0</v>
      </c>
      <c r="O2638" t="str">
        <f t="shared" si="125"/>
        <v xml:space="preserve">  ()</v>
      </c>
      <c r="P2638" t="str">
        <f>IFERROR(INDEX(リスト!$AE:$AE,MATCH($G2638,リスト!$AD:$AD,0)),"")</f>
        <v/>
      </c>
      <c r="Q2638" t="str">
        <f>IFERROR(INDEX(リスト!$AH:$AH,MATCH($J2638,リスト!$AG:$AG,0)),"")</f>
        <v/>
      </c>
      <c r="R2638" s="118" t="str">
        <f>IF($B2638="","",TEXT(RIGHT($E2638,6)*1000+COUNTIF($E$2:$E2638,$E2638),"000000000"))</f>
        <v/>
      </c>
    </row>
    <row r="2639" spans="12:18" x14ac:dyDescent="0.45">
      <c r="L2639" t="str">
        <f>IFERROR(INDEX(所属情報!$E:$E,MATCH(男子登録情報!A2639,所属情報!$A:$A,0)),"")</f>
        <v/>
      </c>
      <c r="M2639" t="str">
        <f t="shared" si="123"/>
        <v xml:space="preserve"> ()</v>
      </c>
      <c r="N2639">
        <f t="shared" si="124"/>
        <v>0</v>
      </c>
      <c r="O2639" t="str">
        <f t="shared" si="125"/>
        <v xml:space="preserve">  ()</v>
      </c>
      <c r="P2639" t="str">
        <f>IFERROR(INDEX(リスト!$AE:$AE,MATCH($G2639,リスト!$AD:$AD,0)),"")</f>
        <v/>
      </c>
      <c r="Q2639" t="str">
        <f>IFERROR(INDEX(リスト!$AH:$AH,MATCH($J2639,リスト!$AG:$AG,0)),"")</f>
        <v/>
      </c>
      <c r="R2639" s="118" t="str">
        <f>IF($B2639="","",TEXT(RIGHT($E2639,6)*1000+COUNTIF($E$2:$E2639,$E2639),"000000000"))</f>
        <v/>
      </c>
    </row>
    <row r="2640" spans="12:18" x14ac:dyDescent="0.45">
      <c r="L2640" t="str">
        <f>IFERROR(INDEX(所属情報!$E:$E,MATCH(男子登録情報!A2640,所属情報!$A:$A,0)),"")</f>
        <v/>
      </c>
      <c r="M2640" t="str">
        <f t="shared" si="123"/>
        <v xml:space="preserve"> ()</v>
      </c>
      <c r="N2640">
        <f t="shared" si="124"/>
        <v>0</v>
      </c>
      <c r="O2640" t="str">
        <f t="shared" si="125"/>
        <v xml:space="preserve">  ()</v>
      </c>
      <c r="P2640" t="str">
        <f>IFERROR(INDEX(リスト!$AE:$AE,MATCH($G2640,リスト!$AD:$AD,0)),"")</f>
        <v/>
      </c>
      <c r="Q2640" t="str">
        <f>IFERROR(INDEX(リスト!$AH:$AH,MATCH($J2640,リスト!$AG:$AG,0)),"")</f>
        <v/>
      </c>
      <c r="R2640" s="118" t="str">
        <f>IF($B2640="","",TEXT(RIGHT($E2640,6)*1000+COUNTIF($E$2:$E2640,$E2640),"000000000"))</f>
        <v/>
      </c>
    </row>
    <row r="2641" spans="12:18" x14ac:dyDescent="0.45">
      <c r="L2641" t="str">
        <f>IFERROR(INDEX(所属情報!$E:$E,MATCH(男子登録情報!A2641,所属情報!$A:$A,0)),"")</f>
        <v/>
      </c>
      <c r="M2641" t="str">
        <f t="shared" si="123"/>
        <v xml:space="preserve"> ()</v>
      </c>
      <c r="N2641">
        <f t="shared" si="124"/>
        <v>0</v>
      </c>
      <c r="O2641" t="str">
        <f t="shared" si="125"/>
        <v xml:space="preserve">  ()</v>
      </c>
      <c r="P2641" t="str">
        <f>IFERROR(INDEX(リスト!$AE:$AE,MATCH($G2641,リスト!$AD:$AD,0)),"")</f>
        <v/>
      </c>
      <c r="Q2641" t="str">
        <f>IFERROR(INDEX(リスト!$AH:$AH,MATCH($J2641,リスト!$AG:$AG,0)),"")</f>
        <v/>
      </c>
      <c r="R2641" s="118" t="str">
        <f>IF($B2641="","",TEXT(RIGHT($E2641,6)*1000+COUNTIF($E$2:$E2641,$E2641),"000000000"))</f>
        <v/>
      </c>
    </row>
    <row r="2642" spans="12:18" x14ac:dyDescent="0.45">
      <c r="L2642" t="str">
        <f>IFERROR(INDEX(所属情報!$E:$E,MATCH(男子登録情報!A2642,所属情報!$A:$A,0)),"")</f>
        <v/>
      </c>
      <c r="M2642" t="str">
        <f t="shared" si="123"/>
        <v xml:space="preserve"> ()</v>
      </c>
      <c r="N2642">
        <f t="shared" si="124"/>
        <v>0</v>
      </c>
      <c r="O2642" t="str">
        <f t="shared" si="125"/>
        <v xml:space="preserve">  ()</v>
      </c>
      <c r="P2642" t="str">
        <f>IFERROR(INDEX(リスト!$AE:$AE,MATCH($G2642,リスト!$AD:$AD,0)),"")</f>
        <v/>
      </c>
      <c r="Q2642" t="str">
        <f>IFERROR(INDEX(リスト!$AH:$AH,MATCH($J2642,リスト!$AG:$AG,0)),"")</f>
        <v/>
      </c>
      <c r="R2642" s="118" t="str">
        <f>IF($B2642="","",TEXT(RIGHT($E2642,6)*1000+COUNTIF($E$2:$E2642,$E2642),"000000000"))</f>
        <v/>
      </c>
    </row>
    <row r="2643" spans="12:18" x14ac:dyDescent="0.45">
      <c r="L2643" t="str">
        <f>IFERROR(INDEX(所属情報!$E:$E,MATCH(男子登録情報!A2643,所属情報!$A:$A,0)),"")</f>
        <v/>
      </c>
      <c r="M2643" t="str">
        <f t="shared" si="123"/>
        <v xml:space="preserve"> ()</v>
      </c>
      <c r="N2643">
        <f t="shared" si="124"/>
        <v>0</v>
      </c>
      <c r="O2643" t="str">
        <f t="shared" si="125"/>
        <v xml:space="preserve">  ()</v>
      </c>
      <c r="P2643" t="str">
        <f>IFERROR(INDEX(リスト!$AE:$AE,MATCH($G2643,リスト!$AD:$AD,0)),"")</f>
        <v/>
      </c>
      <c r="Q2643" t="str">
        <f>IFERROR(INDEX(リスト!$AH:$AH,MATCH($J2643,リスト!$AG:$AG,0)),"")</f>
        <v/>
      </c>
      <c r="R2643" s="118" t="str">
        <f>IF($B2643="","",TEXT(RIGHT($E2643,6)*1000+COUNTIF($E$2:$E2643,$E2643),"000000000"))</f>
        <v/>
      </c>
    </row>
    <row r="2644" spans="12:18" x14ac:dyDescent="0.45">
      <c r="L2644" t="str">
        <f>IFERROR(INDEX(所属情報!$E:$E,MATCH(男子登録情報!A2644,所属情報!$A:$A,0)),"")</f>
        <v/>
      </c>
      <c r="M2644" t="str">
        <f t="shared" si="123"/>
        <v xml:space="preserve"> ()</v>
      </c>
      <c r="N2644">
        <f t="shared" si="124"/>
        <v>0</v>
      </c>
      <c r="O2644" t="str">
        <f t="shared" si="125"/>
        <v xml:space="preserve">  ()</v>
      </c>
      <c r="P2644" t="str">
        <f>IFERROR(INDEX(リスト!$AE:$AE,MATCH($G2644,リスト!$AD:$AD,0)),"")</f>
        <v/>
      </c>
      <c r="Q2644" t="str">
        <f>IFERROR(INDEX(リスト!$AH:$AH,MATCH($J2644,リスト!$AG:$AG,0)),"")</f>
        <v/>
      </c>
      <c r="R2644" s="118" t="str">
        <f>IF($B2644="","",TEXT(RIGHT($E2644,6)*1000+COUNTIF($E$2:$E2644,$E2644),"000000000"))</f>
        <v/>
      </c>
    </row>
    <row r="2645" spans="12:18" x14ac:dyDescent="0.45">
      <c r="L2645" t="str">
        <f>IFERROR(INDEX(所属情報!$E:$E,MATCH(男子登録情報!A2645,所属情報!$A:$A,0)),"")</f>
        <v/>
      </c>
      <c r="M2645" t="str">
        <f t="shared" si="123"/>
        <v xml:space="preserve"> ()</v>
      </c>
      <c r="N2645">
        <f t="shared" si="124"/>
        <v>0</v>
      </c>
      <c r="O2645" t="str">
        <f t="shared" si="125"/>
        <v xml:space="preserve">  ()</v>
      </c>
      <c r="P2645" t="str">
        <f>IFERROR(INDEX(リスト!$AE:$AE,MATCH($G2645,リスト!$AD:$AD,0)),"")</f>
        <v/>
      </c>
      <c r="Q2645" t="str">
        <f>IFERROR(INDEX(リスト!$AH:$AH,MATCH($J2645,リスト!$AG:$AG,0)),"")</f>
        <v/>
      </c>
      <c r="R2645" s="118" t="str">
        <f>IF($B2645="","",TEXT(RIGHT($E2645,6)*1000+COUNTIF($E$2:$E2645,$E2645),"000000000"))</f>
        <v/>
      </c>
    </row>
    <row r="2646" spans="12:18" x14ac:dyDescent="0.45">
      <c r="L2646" t="str">
        <f>IFERROR(INDEX(所属情報!$E:$E,MATCH(男子登録情報!A2646,所属情報!$A:$A,0)),"")</f>
        <v/>
      </c>
      <c r="M2646" t="str">
        <f t="shared" si="123"/>
        <v xml:space="preserve"> ()</v>
      </c>
      <c r="N2646">
        <f t="shared" si="124"/>
        <v>0</v>
      </c>
      <c r="O2646" t="str">
        <f t="shared" si="125"/>
        <v xml:space="preserve">  ()</v>
      </c>
      <c r="P2646" t="str">
        <f>IFERROR(INDEX(リスト!$AE:$AE,MATCH($G2646,リスト!$AD:$AD,0)),"")</f>
        <v/>
      </c>
      <c r="Q2646" t="str">
        <f>IFERROR(INDEX(リスト!$AH:$AH,MATCH($J2646,リスト!$AG:$AG,0)),"")</f>
        <v/>
      </c>
      <c r="R2646" s="118" t="str">
        <f>IF($B2646="","",TEXT(RIGHT($E2646,6)*1000+COUNTIF($E$2:$E2646,$E2646),"000000000"))</f>
        <v/>
      </c>
    </row>
    <row r="2647" spans="12:18" x14ac:dyDescent="0.45">
      <c r="L2647" t="str">
        <f>IFERROR(INDEX(所属情報!$E:$E,MATCH(男子登録情報!A2647,所属情報!$A:$A,0)),"")</f>
        <v/>
      </c>
      <c r="M2647" t="str">
        <f t="shared" si="123"/>
        <v xml:space="preserve"> ()</v>
      </c>
      <c r="N2647">
        <f t="shared" si="124"/>
        <v>0</v>
      </c>
      <c r="O2647" t="str">
        <f t="shared" si="125"/>
        <v xml:space="preserve">  ()</v>
      </c>
      <c r="P2647" t="str">
        <f>IFERROR(INDEX(リスト!$AE:$AE,MATCH($G2647,リスト!$AD:$AD,0)),"")</f>
        <v/>
      </c>
      <c r="Q2647" t="str">
        <f>IFERROR(INDEX(リスト!$AH:$AH,MATCH($J2647,リスト!$AG:$AG,0)),"")</f>
        <v/>
      </c>
      <c r="R2647" s="118" t="str">
        <f>IF($B2647="","",TEXT(RIGHT($E2647,6)*1000+COUNTIF($E$2:$E2647,$E2647),"000000000"))</f>
        <v/>
      </c>
    </row>
    <row r="2648" spans="12:18" x14ac:dyDescent="0.45">
      <c r="L2648" t="str">
        <f>IFERROR(INDEX(所属情報!$E:$E,MATCH(男子登録情報!A2648,所属情報!$A:$A,0)),"")</f>
        <v/>
      </c>
      <c r="M2648" t="str">
        <f t="shared" si="123"/>
        <v xml:space="preserve"> ()</v>
      </c>
      <c r="N2648">
        <f t="shared" si="124"/>
        <v>0</v>
      </c>
      <c r="O2648" t="str">
        <f t="shared" si="125"/>
        <v xml:space="preserve">  ()</v>
      </c>
      <c r="P2648" t="str">
        <f>IFERROR(INDEX(リスト!$AE:$AE,MATCH($G2648,リスト!$AD:$AD,0)),"")</f>
        <v/>
      </c>
      <c r="Q2648" t="str">
        <f>IFERROR(INDEX(リスト!$AH:$AH,MATCH($J2648,リスト!$AG:$AG,0)),"")</f>
        <v/>
      </c>
      <c r="R2648" s="118" t="str">
        <f>IF($B2648="","",TEXT(RIGHT($E2648,6)*1000+COUNTIF($E$2:$E2648,$E2648),"000000000"))</f>
        <v/>
      </c>
    </row>
    <row r="2649" spans="12:18" x14ac:dyDescent="0.45">
      <c r="L2649" t="str">
        <f>IFERROR(INDEX(所属情報!$E:$E,MATCH(男子登録情報!A2649,所属情報!$A:$A,0)),"")</f>
        <v/>
      </c>
      <c r="M2649" t="str">
        <f t="shared" si="123"/>
        <v xml:space="preserve"> ()</v>
      </c>
      <c r="N2649">
        <f t="shared" si="124"/>
        <v>0</v>
      </c>
      <c r="O2649" t="str">
        <f t="shared" si="125"/>
        <v xml:space="preserve">  ()</v>
      </c>
      <c r="P2649" t="str">
        <f>IFERROR(INDEX(リスト!$AE:$AE,MATCH($G2649,リスト!$AD:$AD,0)),"")</f>
        <v/>
      </c>
      <c r="Q2649" t="str">
        <f>IFERROR(INDEX(リスト!$AH:$AH,MATCH($J2649,リスト!$AG:$AG,0)),"")</f>
        <v/>
      </c>
      <c r="R2649" s="118" t="str">
        <f>IF($B2649="","",TEXT(RIGHT($E2649,6)*1000+COUNTIF($E$2:$E2649,$E2649),"000000000"))</f>
        <v/>
      </c>
    </row>
    <row r="2650" spans="12:18" x14ac:dyDescent="0.45">
      <c r="L2650" t="str">
        <f>IFERROR(INDEX(所属情報!$E:$E,MATCH(男子登録情報!A2650,所属情報!$A:$A,0)),"")</f>
        <v/>
      </c>
      <c r="M2650" t="str">
        <f t="shared" si="123"/>
        <v xml:space="preserve"> ()</v>
      </c>
      <c r="N2650">
        <f t="shared" si="124"/>
        <v>0</v>
      </c>
      <c r="O2650" t="str">
        <f t="shared" si="125"/>
        <v xml:space="preserve">  ()</v>
      </c>
      <c r="P2650" t="str">
        <f>IFERROR(INDEX(リスト!$AE:$AE,MATCH($G2650,リスト!$AD:$AD,0)),"")</f>
        <v/>
      </c>
      <c r="Q2650" t="str">
        <f>IFERROR(INDEX(リスト!$AH:$AH,MATCH($J2650,リスト!$AG:$AG,0)),"")</f>
        <v/>
      </c>
      <c r="R2650" s="118" t="str">
        <f>IF($B2650="","",TEXT(RIGHT($E2650,6)*1000+COUNTIF($E$2:$E2650,$E2650),"000000000"))</f>
        <v/>
      </c>
    </row>
    <row r="2651" spans="12:18" x14ac:dyDescent="0.45">
      <c r="L2651" t="str">
        <f>IFERROR(INDEX(所属情報!$E:$E,MATCH(男子登録情報!A2651,所属情報!$A:$A,0)),"")</f>
        <v/>
      </c>
      <c r="M2651" t="str">
        <f t="shared" si="123"/>
        <v xml:space="preserve"> ()</v>
      </c>
      <c r="N2651">
        <f t="shared" si="124"/>
        <v>0</v>
      </c>
      <c r="O2651" t="str">
        <f t="shared" si="125"/>
        <v xml:space="preserve">  ()</v>
      </c>
      <c r="P2651" t="str">
        <f>IFERROR(INDEX(リスト!$AE:$AE,MATCH($G2651,リスト!$AD:$AD,0)),"")</f>
        <v/>
      </c>
      <c r="Q2651" t="str">
        <f>IFERROR(INDEX(リスト!$AH:$AH,MATCH($J2651,リスト!$AG:$AG,0)),"")</f>
        <v/>
      </c>
      <c r="R2651" s="118" t="str">
        <f>IF($B2651="","",TEXT(RIGHT($E2651,6)*1000+COUNTIF($E$2:$E2651,$E2651),"000000000"))</f>
        <v/>
      </c>
    </row>
    <row r="2652" spans="12:18" x14ac:dyDescent="0.45">
      <c r="L2652" t="str">
        <f>IFERROR(INDEX(所属情報!$E:$E,MATCH(男子登録情報!A2652,所属情報!$A:$A,0)),"")</f>
        <v/>
      </c>
      <c r="M2652" t="str">
        <f t="shared" si="123"/>
        <v xml:space="preserve"> ()</v>
      </c>
      <c r="N2652">
        <f t="shared" si="124"/>
        <v>0</v>
      </c>
      <c r="O2652" t="str">
        <f t="shared" si="125"/>
        <v xml:space="preserve">  ()</v>
      </c>
      <c r="P2652" t="str">
        <f>IFERROR(INDEX(リスト!$AE:$AE,MATCH($G2652,リスト!$AD:$AD,0)),"")</f>
        <v/>
      </c>
      <c r="Q2652" t="str">
        <f>IFERROR(INDEX(リスト!$AH:$AH,MATCH($J2652,リスト!$AG:$AG,0)),"")</f>
        <v/>
      </c>
      <c r="R2652" s="118" t="str">
        <f>IF($B2652="","",TEXT(RIGHT($E2652,6)*1000+COUNTIF($E$2:$E2652,$E2652),"000000000"))</f>
        <v/>
      </c>
    </row>
    <row r="2653" spans="12:18" x14ac:dyDescent="0.45">
      <c r="L2653" t="str">
        <f>IFERROR(INDEX(所属情報!$E:$E,MATCH(男子登録情報!A2653,所属情報!$A:$A,0)),"")</f>
        <v/>
      </c>
      <c r="M2653" t="str">
        <f t="shared" si="123"/>
        <v xml:space="preserve"> ()</v>
      </c>
      <c r="N2653">
        <f t="shared" si="124"/>
        <v>0</v>
      </c>
      <c r="O2653" t="str">
        <f t="shared" si="125"/>
        <v xml:space="preserve">  ()</v>
      </c>
      <c r="P2653" t="str">
        <f>IFERROR(INDEX(リスト!$AE:$AE,MATCH($G2653,リスト!$AD:$AD,0)),"")</f>
        <v/>
      </c>
      <c r="Q2653" t="str">
        <f>IFERROR(INDEX(リスト!$AH:$AH,MATCH($J2653,リスト!$AG:$AG,0)),"")</f>
        <v/>
      </c>
      <c r="R2653" s="118" t="str">
        <f>IF($B2653="","",TEXT(RIGHT($E2653,6)*1000+COUNTIF($E$2:$E2653,$E2653),"000000000"))</f>
        <v/>
      </c>
    </row>
    <row r="2654" spans="12:18" x14ac:dyDescent="0.45">
      <c r="L2654" t="str">
        <f>IFERROR(INDEX(所属情報!$E:$E,MATCH(男子登録情報!A2654,所属情報!$A:$A,0)),"")</f>
        <v/>
      </c>
      <c r="M2654" t="str">
        <f t="shared" si="123"/>
        <v xml:space="preserve"> ()</v>
      </c>
      <c r="N2654">
        <f t="shared" si="124"/>
        <v>0</v>
      </c>
      <c r="O2654" t="str">
        <f t="shared" si="125"/>
        <v xml:space="preserve">  ()</v>
      </c>
      <c r="P2654" t="str">
        <f>IFERROR(INDEX(リスト!$AE:$AE,MATCH($G2654,リスト!$AD:$AD,0)),"")</f>
        <v/>
      </c>
      <c r="Q2654" t="str">
        <f>IFERROR(INDEX(リスト!$AH:$AH,MATCH($J2654,リスト!$AG:$AG,0)),"")</f>
        <v/>
      </c>
      <c r="R2654" s="118" t="str">
        <f>IF($B2654="","",TEXT(RIGHT($E2654,6)*1000+COUNTIF($E$2:$E2654,$E2654),"000000000"))</f>
        <v/>
      </c>
    </row>
    <row r="2655" spans="12:18" x14ac:dyDescent="0.45">
      <c r="L2655" t="str">
        <f>IFERROR(INDEX(所属情報!$E:$E,MATCH(男子登録情報!A2655,所属情報!$A:$A,0)),"")</f>
        <v/>
      </c>
      <c r="M2655" t="str">
        <f t="shared" si="123"/>
        <v xml:space="preserve"> ()</v>
      </c>
      <c r="N2655">
        <f t="shared" si="124"/>
        <v>0</v>
      </c>
      <c r="O2655" t="str">
        <f t="shared" si="125"/>
        <v xml:space="preserve">  ()</v>
      </c>
      <c r="P2655" t="str">
        <f>IFERROR(INDEX(リスト!$AE:$AE,MATCH($G2655,リスト!$AD:$AD,0)),"")</f>
        <v/>
      </c>
      <c r="Q2655" t="str">
        <f>IFERROR(INDEX(リスト!$AH:$AH,MATCH($J2655,リスト!$AG:$AG,0)),"")</f>
        <v/>
      </c>
      <c r="R2655" s="118" t="str">
        <f>IF($B2655="","",TEXT(RIGHT($E2655,6)*1000+COUNTIF($E$2:$E2655,$E2655),"000000000"))</f>
        <v/>
      </c>
    </row>
    <row r="2656" spans="12:18" x14ac:dyDescent="0.45">
      <c r="L2656" t="str">
        <f>IFERROR(INDEX(所属情報!$E:$E,MATCH(男子登録情報!A2656,所属情報!$A:$A,0)),"")</f>
        <v/>
      </c>
      <c r="M2656" t="str">
        <f t="shared" si="123"/>
        <v xml:space="preserve"> ()</v>
      </c>
      <c r="N2656">
        <f t="shared" si="124"/>
        <v>0</v>
      </c>
      <c r="O2656" t="str">
        <f t="shared" si="125"/>
        <v xml:space="preserve">  ()</v>
      </c>
      <c r="P2656" t="str">
        <f>IFERROR(INDEX(リスト!$AE:$AE,MATCH($G2656,リスト!$AD:$AD,0)),"")</f>
        <v/>
      </c>
      <c r="Q2656" t="str">
        <f>IFERROR(INDEX(リスト!$AH:$AH,MATCH($J2656,リスト!$AG:$AG,0)),"")</f>
        <v/>
      </c>
      <c r="R2656" s="118" t="str">
        <f>IF($B2656="","",TEXT(RIGHT($E2656,6)*1000+COUNTIF($E$2:$E2656,$E2656),"000000000"))</f>
        <v/>
      </c>
    </row>
    <row r="2657" spans="12:18" x14ac:dyDescent="0.45">
      <c r="L2657" t="str">
        <f>IFERROR(INDEX(所属情報!$E:$E,MATCH(男子登録情報!A2657,所属情報!$A:$A,0)),"")</f>
        <v/>
      </c>
      <c r="M2657" t="str">
        <f t="shared" si="123"/>
        <v xml:space="preserve"> ()</v>
      </c>
      <c r="N2657">
        <f t="shared" si="124"/>
        <v>0</v>
      </c>
      <c r="O2657" t="str">
        <f t="shared" si="125"/>
        <v xml:space="preserve">  ()</v>
      </c>
      <c r="P2657" t="str">
        <f>IFERROR(INDEX(リスト!$AE:$AE,MATCH($G2657,リスト!$AD:$AD,0)),"")</f>
        <v/>
      </c>
      <c r="Q2657" t="str">
        <f>IFERROR(INDEX(リスト!$AH:$AH,MATCH($J2657,リスト!$AG:$AG,0)),"")</f>
        <v/>
      </c>
      <c r="R2657" s="118" t="str">
        <f>IF($B2657="","",TEXT(RIGHT($E2657,6)*1000+COUNTIF($E$2:$E2657,$E2657),"000000000"))</f>
        <v/>
      </c>
    </row>
    <row r="2658" spans="12:18" x14ac:dyDescent="0.45">
      <c r="L2658" t="str">
        <f>IFERROR(INDEX(所属情報!$E:$E,MATCH(男子登録情報!A2658,所属情報!$A:$A,0)),"")</f>
        <v/>
      </c>
      <c r="M2658" t="str">
        <f t="shared" si="123"/>
        <v xml:space="preserve"> ()</v>
      </c>
      <c r="N2658">
        <f t="shared" si="124"/>
        <v>0</v>
      </c>
      <c r="O2658" t="str">
        <f t="shared" si="125"/>
        <v xml:space="preserve">  ()</v>
      </c>
      <c r="P2658" t="str">
        <f>IFERROR(INDEX(リスト!$AE:$AE,MATCH($G2658,リスト!$AD:$AD,0)),"")</f>
        <v/>
      </c>
      <c r="Q2658" t="str">
        <f>IFERROR(INDEX(リスト!$AH:$AH,MATCH($J2658,リスト!$AG:$AG,0)),"")</f>
        <v/>
      </c>
      <c r="R2658" s="118" t="str">
        <f>IF($B2658="","",TEXT(RIGHT($E2658,6)*1000+COUNTIF($E$2:$E2658,$E2658),"000000000"))</f>
        <v/>
      </c>
    </row>
    <row r="2659" spans="12:18" x14ac:dyDescent="0.45">
      <c r="L2659" t="str">
        <f>IFERROR(INDEX(所属情報!$E:$E,MATCH(男子登録情報!A2659,所属情報!$A:$A,0)),"")</f>
        <v/>
      </c>
      <c r="M2659" t="str">
        <f t="shared" si="123"/>
        <v xml:space="preserve"> ()</v>
      </c>
      <c r="N2659">
        <f t="shared" si="124"/>
        <v>0</v>
      </c>
      <c r="O2659" t="str">
        <f t="shared" si="125"/>
        <v xml:space="preserve">  ()</v>
      </c>
      <c r="P2659" t="str">
        <f>IFERROR(INDEX(リスト!$AE:$AE,MATCH($G2659,リスト!$AD:$AD,0)),"")</f>
        <v/>
      </c>
      <c r="Q2659" t="str">
        <f>IFERROR(INDEX(リスト!$AH:$AH,MATCH($J2659,リスト!$AG:$AG,0)),"")</f>
        <v/>
      </c>
      <c r="R2659" s="118" t="str">
        <f>IF($B2659="","",TEXT(RIGHT($E2659,6)*1000+COUNTIF($E$2:$E2659,$E2659),"000000000"))</f>
        <v/>
      </c>
    </row>
    <row r="2660" spans="12:18" x14ac:dyDescent="0.45">
      <c r="L2660" t="str">
        <f>IFERROR(INDEX(所属情報!$E:$E,MATCH(男子登録情報!A2660,所属情報!$A:$A,0)),"")</f>
        <v/>
      </c>
      <c r="M2660" t="str">
        <f t="shared" si="123"/>
        <v xml:space="preserve"> ()</v>
      </c>
      <c r="N2660">
        <f t="shared" si="124"/>
        <v>0</v>
      </c>
      <c r="O2660" t="str">
        <f t="shared" si="125"/>
        <v xml:space="preserve">  ()</v>
      </c>
      <c r="P2660" t="str">
        <f>IFERROR(INDEX(リスト!$AE:$AE,MATCH($G2660,リスト!$AD:$AD,0)),"")</f>
        <v/>
      </c>
      <c r="Q2660" t="str">
        <f>IFERROR(INDEX(リスト!$AH:$AH,MATCH($J2660,リスト!$AG:$AG,0)),"")</f>
        <v/>
      </c>
      <c r="R2660" s="118" t="str">
        <f>IF($B2660="","",TEXT(RIGHT($E2660,6)*1000+COUNTIF($E$2:$E2660,$E2660),"000000000"))</f>
        <v/>
      </c>
    </row>
    <row r="2661" spans="12:18" x14ac:dyDescent="0.45">
      <c r="L2661" t="str">
        <f>IFERROR(INDEX(所属情報!$E:$E,MATCH(男子登録情報!A2661,所属情報!$A:$A,0)),"")</f>
        <v/>
      </c>
      <c r="M2661" t="str">
        <f t="shared" si="123"/>
        <v xml:space="preserve"> ()</v>
      </c>
      <c r="N2661">
        <f t="shared" si="124"/>
        <v>0</v>
      </c>
      <c r="O2661" t="str">
        <f t="shared" si="125"/>
        <v xml:space="preserve">  ()</v>
      </c>
      <c r="P2661" t="str">
        <f>IFERROR(INDEX(リスト!$AE:$AE,MATCH($G2661,リスト!$AD:$AD,0)),"")</f>
        <v/>
      </c>
      <c r="Q2661" t="str">
        <f>IFERROR(INDEX(リスト!$AH:$AH,MATCH($J2661,リスト!$AG:$AG,0)),"")</f>
        <v/>
      </c>
      <c r="R2661" s="118" t="str">
        <f>IF($B2661="","",TEXT(RIGHT($E2661,6)*1000+COUNTIF($E$2:$E2661,$E2661),"000000000"))</f>
        <v/>
      </c>
    </row>
    <row r="2662" spans="12:18" x14ac:dyDescent="0.45">
      <c r="L2662" t="str">
        <f>IFERROR(INDEX(所属情報!$E:$E,MATCH(男子登録情報!A2662,所属情報!$A:$A,0)),"")</f>
        <v/>
      </c>
      <c r="M2662" t="str">
        <f t="shared" si="123"/>
        <v xml:space="preserve"> ()</v>
      </c>
      <c r="N2662">
        <f t="shared" si="124"/>
        <v>0</v>
      </c>
      <c r="O2662" t="str">
        <f t="shared" si="125"/>
        <v xml:space="preserve">  ()</v>
      </c>
      <c r="P2662" t="str">
        <f>IFERROR(INDEX(リスト!$AE:$AE,MATCH($G2662,リスト!$AD:$AD,0)),"")</f>
        <v/>
      </c>
      <c r="Q2662" t="str">
        <f>IFERROR(INDEX(リスト!$AH:$AH,MATCH($J2662,リスト!$AG:$AG,0)),"")</f>
        <v/>
      </c>
      <c r="R2662" s="118" t="str">
        <f>IF($B2662="","",TEXT(RIGHT($E2662,6)*1000+COUNTIF($E$2:$E2662,$E2662),"000000000"))</f>
        <v/>
      </c>
    </row>
    <row r="2663" spans="12:18" x14ac:dyDescent="0.45">
      <c r="L2663" t="str">
        <f>IFERROR(INDEX(所属情報!$E:$E,MATCH(男子登録情報!A2663,所属情報!$A:$A,0)),"")</f>
        <v/>
      </c>
      <c r="M2663" t="str">
        <f t="shared" si="123"/>
        <v xml:space="preserve"> ()</v>
      </c>
      <c r="N2663">
        <f t="shared" si="124"/>
        <v>0</v>
      </c>
      <c r="O2663" t="str">
        <f t="shared" si="125"/>
        <v xml:space="preserve">  ()</v>
      </c>
      <c r="P2663" t="str">
        <f>IFERROR(INDEX(リスト!$AE:$AE,MATCH($G2663,リスト!$AD:$AD,0)),"")</f>
        <v/>
      </c>
      <c r="Q2663" t="str">
        <f>IFERROR(INDEX(リスト!$AH:$AH,MATCH($J2663,リスト!$AG:$AG,0)),"")</f>
        <v/>
      </c>
      <c r="R2663" s="118" t="str">
        <f>IF($B2663="","",TEXT(RIGHT($E2663,6)*1000+COUNTIF($E$2:$E2663,$E2663),"000000000"))</f>
        <v/>
      </c>
    </row>
    <row r="2664" spans="12:18" x14ac:dyDescent="0.45">
      <c r="L2664" t="str">
        <f>IFERROR(INDEX(所属情報!$E:$E,MATCH(男子登録情報!A2664,所属情報!$A:$A,0)),"")</f>
        <v/>
      </c>
      <c r="M2664" t="str">
        <f t="shared" si="123"/>
        <v xml:space="preserve"> ()</v>
      </c>
      <c r="N2664">
        <f t="shared" si="124"/>
        <v>0</v>
      </c>
      <c r="O2664" t="str">
        <f t="shared" si="125"/>
        <v xml:space="preserve">  ()</v>
      </c>
      <c r="P2664" t="str">
        <f>IFERROR(INDEX(リスト!$AE:$AE,MATCH($G2664,リスト!$AD:$AD,0)),"")</f>
        <v/>
      </c>
      <c r="Q2664" t="str">
        <f>IFERROR(INDEX(リスト!$AH:$AH,MATCH($J2664,リスト!$AG:$AG,0)),"")</f>
        <v/>
      </c>
      <c r="R2664" s="118" t="str">
        <f>IF($B2664="","",TEXT(RIGHT($E2664,6)*1000+COUNTIF($E$2:$E2664,$E2664),"000000000"))</f>
        <v/>
      </c>
    </row>
    <row r="2665" spans="12:18" x14ac:dyDescent="0.45">
      <c r="L2665" t="str">
        <f>IFERROR(INDEX(所属情報!$E:$E,MATCH(男子登録情報!A2665,所属情報!$A:$A,0)),"")</f>
        <v/>
      </c>
      <c r="M2665" t="str">
        <f t="shared" si="123"/>
        <v xml:space="preserve"> ()</v>
      </c>
      <c r="N2665">
        <f t="shared" si="124"/>
        <v>0</v>
      </c>
      <c r="O2665" t="str">
        <f t="shared" si="125"/>
        <v xml:space="preserve">  ()</v>
      </c>
      <c r="P2665" t="str">
        <f>IFERROR(INDEX(リスト!$AE:$AE,MATCH($G2665,リスト!$AD:$AD,0)),"")</f>
        <v/>
      </c>
      <c r="Q2665" t="str">
        <f>IFERROR(INDEX(リスト!$AH:$AH,MATCH($J2665,リスト!$AG:$AG,0)),"")</f>
        <v/>
      </c>
      <c r="R2665" s="118" t="str">
        <f>IF($B2665="","",TEXT(RIGHT($E2665,6)*1000+COUNTIF($E$2:$E2665,$E2665),"000000000"))</f>
        <v/>
      </c>
    </row>
    <row r="2666" spans="12:18" x14ac:dyDescent="0.45">
      <c r="L2666" t="str">
        <f>IFERROR(INDEX(所属情報!$E:$E,MATCH(男子登録情報!A2666,所属情報!$A:$A,0)),"")</f>
        <v/>
      </c>
      <c r="M2666" t="str">
        <f t="shared" si="123"/>
        <v xml:space="preserve"> ()</v>
      </c>
      <c r="N2666">
        <f t="shared" si="124"/>
        <v>0</v>
      </c>
      <c r="O2666" t="str">
        <f t="shared" si="125"/>
        <v xml:space="preserve">  ()</v>
      </c>
      <c r="P2666" t="str">
        <f>IFERROR(INDEX(リスト!$AE:$AE,MATCH($G2666,リスト!$AD:$AD,0)),"")</f>
        <v/>
      </c>
      <c r="Q2666" t="str">
        <f>IFERROR(INDEX(リスト!$AH:$AH,MATCH($J2666,リスト!$AG:$AG,0)),"")</f>
        <v/>
      </c>
      <c r="R2666" s="118" t="str">
        <f>IF($B2666="","",TEXT(RIGHT($E2666,6)*1000+COUNTIF($E$2:$E2666,$E2666),"000000000"))</f>
        <v/>
      </c>
    </row>
    <row r="2667" spans="12:18" x14ac:dyDescent="0.45">
      <c r="L2667" t="str">
        <f>IFERROR(INDEX(所属情報!$E:$E,MATCH(男子登録情報!A2667,所属情報!$A:$A,0)),"")</f>
        <v/>
      </c>
      <c r="M2667" t="str">
        <f t="shared" si="123"/>
        <v xml:space="preserve"> ()</v>
      </c>
      <c r="N2667">
        <f t="shared" si="124"/>
        <v>0</v>
      </c>
      <c r="O2667" t="str">
        <f t="shared" si="125"/>
        <v xml:space="preserve">  ()</v>
      </c>
      <c r="P2667" t="str">
        <f>IFERROR(INDEX(リスト!$AE:$AE,MATCH($G2667,リスト!$AD:$AD,0)),"")</f>
        <v/>
      </c>
      <c r="Q2667" t="str">
        <f>IFERROR(INDEX(リスト!$AH:$AH,MATCH($J2667,リスト!$AG:$AG,0)),"")</f>
        <v/>
      </c>
      <c r="R2667" s="118" t="str">
        <f>IF($B2667="","",TEXT(RIGHT($E2667,6)*1000+COUNTIF($E$2:$E2667,$E2667),"000000000"))</f>
        <v/>
      </c>
    </row>
    <row r="2668" spans="12:18" x14ac:dyDescent="0.45">
      <c r="L2668" t="str">
        <f>IFERROR(INDEX(所属情報!$E:$E,MATCH(男子登録情報!A2668,所属情報!$A:$A,0)),"")</f>
        <v/>
      </c>
      <c r="M2668" t="str">
        <f t="shared" si="123"/>
        <v xml:space="preserve"> ()</v>
      </c>
      <c r="N2668">
        <f t="shared" si="124"/>
        <v>0</v>
      </c>
      <c r="O2668" t="str">
        <f t="shared" si="125"/>
        <v xml:space="preserve">  ()</v>
      </c>
      <c r="P2668" t="str">
        <f>IFERROR(INDEX(リスト!$AE:$AE,MATCH($G2668,リスト!$AD:$AD,0)),"")</f>
        <v/>
      </c>
      <c r="Q2668" t="str">
        <f>IFERROR(INDEX(リスト!$AH:$AH,MATCH($J2668,リスト!$AG:$AG,0)),"")</f>
        <v/>
      </c>
      <c r="R2668" s="118" t="str">
        <f>IF($B2668="","",TEXT(RIGHT($E2668,6)*1000+COUNTIF($E$2:$E2668,$E2668),"000000000"))</f>
        <v/>
      </c>
    </row>
    <row r="2669" spans="12:18" x14ac:dyDescent="0.45">
      <c r="L2669" t="str">
        <f>IFERROR(INDEX(所属情報!$E:$E,MATCH(男子登録情報!A2669,所属情報!$A:$A,0)),"")</f>
        <v/>
      </c>
      <c r="M2669" t="str">
        <f t="shared" si="123"/>
        <v xml:space="preserve"> ()</v>
      </c>
      <c r="N2669">
        <f t="shared" si="124"/>
        <v>0</v>
      </c>
      <c r="O2669" t="str">
        <f t="shared" si="125"/>
        <v xml:space="preserve">  ()</v>
      </c>
      <c r="P2669" t="str">
        <f>IFERROR(INDEX(リスト!$AE:$AE,MATCH($G2669,リスト!$AD:$AD,0)),"")</f>
        <v/>
      </c>
      <c r="Q2669" t="str">
        <f>IFERROR(INDEX(リスト!$AH:$AH,MATCH($J2669,リスト!$AG:$AG,0)),"")</f>
        <v/>
      </c>
      <c r="R2669" s="118" t="str">
        <f>IF($B2669="","",TEXT(RIGHT($E2669,6)*1000+COUNTIF($E$2:$E2669,$E2669),"000000000"))</f>
        <v/>
      </c>
    </row>
    <row r="2670" spans="12:18" x14ac:dyDescent="0.45">
      <c r="L2670" t="str">
        <f>IFERROR(INDEX(所属情報!$E:$E,MATCH(男子登録情報!A2670,所属情報!$A:$A,0)),"")</f>
        <v/>
      </c>
      <c r="M2670" t="str">
        <f t="shared" si="123"/>
        <v xml:space="preserve"> ()</v>
      </c>
      <c r="N2670">
        <f t="shared" si="124"/>
        <v>0</v>
      </c>
      <c r="O2670" t="str">
        <f t="shared" si="125"/>
        <v xml:space="preserve">  ()</v>
      </c>
      <c r="P2670" t="str">
        <f>IFERROR(INDEX(リスト!$AE:$AE,MATCH($G2670,リスト!$AD:$AD,0)),"")</f>
        <v/>
      </c>
      <c r="Q2670" t="str">
        <f>IFERROR(INDEX(リスト!$AH:$AH,MATCH($J2670,リスト!$AG:$AG,0)),"")</f>
        <v/>
      </c>
      <c r="R2670" s="118" t="str">
        <f>IF($B2670="","",TEXT(RIGHT($E2670,6)*1000+COUNTIF($E$2:$E2670,$E2670),"000000000"))</f>
        <v/>
      </c>
    </row>
    <row r="2671" spans="12:18" x14ac:dyDescent="0.45">
      <c r="L2671" t="str">
        <f>IFERROR(INDEX(所属情報!$E:$E,MATCH(男子登録情報!A2671,所属情報!$A:$A,0)),"")</f>
        <v/>
      </c>
      <c r="M2671" t="str">
        <f t="shared" si="123"/>
        <v xml:space="preserve"> ()</v>
      </c>
      <c r="N2671">
        <f t="shared" si="124"/>
        <v>0</v>
      </c>
      <c r="O2671" t="str">
        <f t="shared" si="125"/>
        <v xml:space="preserve">  ()</v>
      </c>
      <c r="P2671" t="str">
        <f>IFERROR(INDEX(リスト!$AE:$AE,MATCH($G2671,リスト!$AD:$AD,0)),"")</f>
        <v/>
      </c>
      <c r="Q2671" t="str">
        <f>IFERROR(INDEX(リスト!$AH:$AH,MATCH($J2671,リスト!$AG:$AG,0)),"")</f>
        <v/>
      </c>
      <c r="R2671" s="118" t="str">
        <f>IF($B2671="","",TEXT(RIGHT($E2671,6)*1000+COUNTIF($E$2:$E2671,$E2671),"000000000"))</f>
        <v/>
      </c>
    </row>
    <row r="2672" spans="12:18" x14ac:dyDescent="0.45">
      <c r="L2672" t="str">
        <f>IFERROR(INDEX(所属情報!$E:$E,MATCH(男子登録情報!A2672,所属情報!$A:$A,0)),"")</f>
        <v/>
      </c>
      <c r="M2672" t="str">
        <f t="shared" si="123"/>
        <v xml:space="preserve"> ()</v>
      </c>
      <c r="N2672">
        <f t="shared" si="124"/>
        <v>0</v>
      </c>
      <c r="O2672" t="str">
        <f t="shared" si="125"/>
        <v xml:space="preserve">  ()</v>
      </c>
      <c r="P2672" t="str">
        <f>IFERROR(INDEX(リスト!$AE:$AE,MATCH($G2672,リスト!$AD:$AD,0)),"")</f>
        <v/>
      </c>
      <c r="Q2672" t="str">
        <f>IFERROR(INDEX(リスト!$AH:$AH,MATCH($J2672,リスト!$AG:$AG,0)),"")</f>
        <v/>
      </c>
      <c r="R2672" s="118" t="str">
        <f>IF($B2672="","",TEXT(RIGHT($E2672,6)*1000+COUNTIF($E$2:$E2672,$E2672),"000000000"))</f>
        <v/>
      </c>
    </row>
    <row r="2673" spans="12:18" x14ac:dyDescent="0.45">
      <c r="L2673" t="str">
        <f>IFERROR(INDEX(所属情報!$E:$E,MATCH(男子登録情報!A2673,所属情報!$A:$A,0)),"")</f>
        <v/>
      </c>
      <c r="M2673" t="str">
        <f t="shared" si="123"/>
        <v xml:space="preserve"> ()</v>
      </c>
      <c r="N2673">
        <f t="shared" si="124"/>
        <v>0</v>
      </c>
      <c r="O2673" t="str">
        <f t="shared" si="125"/>
        <v xml:space="preserve">  ()</v>
      </c>
      <c r="P2673" t="str">
        <f>IFERROR(INDEX(リスト!$AE:$AE,MATCH($G2673,リスト!$AD:$AD,0)),"")</f>
        <v/>
      </c>
      <c r="Q2673" t="str">
        <f>IFERROR(INDEX(リスト!$AH:$AH,MATCH($J2673,リスト!$AG:$AG,0)),"")</f>
        <v/>
      </c>
      <c r="R2673" s="118" t="str">
        <f>IF($B2673="","",TEXT(RIGHT($E2673,6)*1000+COUNTIF($E$2:$E2673,$E2673),"000000000"))</f>
        <v/>
      </c>
    </row>
    <row r="2674" spans="12:18" x14ac:dyDescent="0.45">
      <c r="L2674" t="str">
        <f>IFERROR(INDEX(所属情報!$E:$E,MATCH(男子登録情報!A2674,所属情報!$A:$A,0)),"")</f>
        <v/>
      </c>
      <c r="M2674" t="str">
        <f t="shared" si="123"/>
        <v xml:space="preserve"> ()</v>
      </c>
      <c r="N2674">
        <f t="shared" si="124"/>
        <v>0</v>
      </c>
      <c r="O2674" t="str">
        <f t="shared" si="125"/>
        <v xml:space="preserve">  ()</v>
      </c>
      <c r="P2674" t="str">
        <f>IFERROR(INDEX(リスト!$AE:$AE,MATCH($G2674,リスト!$AD:$AD,0)),"")</f>
        <v/>
      </c>
      <c r="Q2674" t="str">
        <f>IFERROR(INDEX(リスト!$AH:$AH,MATCH($J2674,リスト!$AG:$AG,0)),"")</f>
        <v/>
      </c>
      <c r="R2674" s="118" t="str">
        <f>IF($B2674="","",TEXT(RIGHT($E2674,6)*1000+COUNTIF($E$2:$E2674,$E2674),"000000000"))</f>
        <v/>
      </c>
    </row>
    <row r="2675" spans="12:18" x14ac:dyDescent="0.45">
      <c r="L2675" t="str">
        <f>IFERROR(INDEX(所属情報!$E:$E,MATCH(男子登録情報!A2675,所属情報!$A:$A,0)),"")</f>
        <v/>
      </c>
      <c r="M2675" t="str">
        <f t="shared" si="123"/>
        <v xml:space="preserve"> ()</v>
      </c>
      <c r="N2675">
        <f t="shared" si="124"/>
        <v>0</v>
      </c>
      <c r="O2675" t="str">
        <f t="shared" si="125"/>
        <v xml:space="preserve">  ()</v>
      </c>
      <c r="P2675" t="str">
        <f>IFERROR(INDEX(リスト!$AE:$AE,MATCH($G2675,リスト!$AD:$AD,0)),"")</f>
        <v/>
      </c>
      <c r="Q2675" t="str">
        <f>IFERROR(INDEX(リスト!$AH:$AH,MATCH($J2675,リスト!$AG:$AG,0)),"")</f>
        <v/>
      </c>
      <c r="R2675" s="118" t="str">
        <f>IF($B2675="","",TEXT(RIGHT($E2675,6)*1000+COUNTIF($E$2:$E2675,$E2675),"000000000"))</f>
        <v/>
      </c>
    </row>
    <row r="2676" spans="12:18" x14ac:dyDescent="0.45">
      <c r="L2676" t="str">
        <f>IFERROR(INDEX(所属情報!$E:$E,MATCH(男子登録情報!A2676,所属情報!$A:$A,0)),"")</f>
        <v/>
      </c>
      <c r="M2676" t="str">
        <f t="shared" si="123"/>
        <v xml:space="preserve"> ()</v>
      </c>
      <c r="N2676">
        <f t="shared" si="124"/>
        <v>0</v>
      </c>
      <c r="O2676" t="str">
        <f t="shared" si="125"/>
        <v xml:space="preserve">  ()</v>
      </c>
      <c r="P2676" t="str">
        <f>IFERROR(INDEX(リスト!$AE:$AE,MATCH($G2676,リスト!$AD:$AD,0)),"")</f>
        <v/>
      </c>
      <c r="Q2676" t="str">
        <f>IFERROR(INDEX(リスト!$AH:$AH,MATCH($J2676,リスト!$AG:$AG,0)),"")</f>
        <v/>
      </c>
      <c r="R2676" s="118" t="str">
        <f>IF($B2676="","",TEXT(RIGHT($E2676,6)*1000+COUNTIF($E$2:$E2676,$E2676),"000000000"))</f>
        <v/>
      </c>
    </row>
    <row r="2677" spans="12:18" x14ac:dyDescent="0.45">
      <c r="L2677" t="str">
        <f>IFERROR(INDEX(所属情報!$E:$E,MATCH(男子登録情報!A2677,所属情報!$A:$A,0)),"")</f>
        <v/>
      </c>
      <c r="M2677" t="str">
        <f t="shared" si="123"/>
        <v xml:space="preserve"> ()</v>
      </c>
      <c r="N2677">
        <f t="shared" si="124"/>
        <v>0</v>
      </c>
      <c r="O2677" t="str">
        <f t="shared" si="125"/>
        <v xml:space="preserve">  ()</v>
      </c>
      <c r="P2677" t="str">
        <f>IFERROR(INDEX(リスト!$AE:$AE,MATCH($G2677,リスト!$AD:$AD,0)),"")</f>
        <v/>
      </c>
      <c r="Q2677" t="str">
        <f>IFERROR(INDEX(リスト!$AH:$AH,MATCH($J2677,リスト!$AG:$AG,0)),"")</f>
        <v/>
      </c>
      <c r="R2677" s="118" t="str">
        <f>IF($B2677="","",TEXT(RIGHT($E2677,6)*1000+COUNTIF($E$2:$E2677,$E2677),"000000000"))</f>
        <v/>
      </c>
    </row>
    <row r="2678" spans="12:18" x14ac:dyDescent="0.45">
      <c r="L2678" t="str">
        <f>IFERROR(INDEX(所属情報!$E:$E,MATCH(男子登録情報!A2678,所属情報!$A:$A,0)),"")</f>
        <v/>
      </c>
      <c r="M2678" t="str">
        <f t="shared" si="123"/>
        <v xml:space="preserve"> ()</v>
      </c>
      <c r="N2678">
        <f t="shared" si="124"/>
        <v>0</v>
      </c>
      <c r="O2678" t="str">
        <f t="shared" si="125"/>
        <v xml:space="preserve">  ()</v>
      </c>
      <c r="P2678" t="str">
        <f>IFERROR(INDEX(リスト!$AE:$AE,MATCH($G2678,リスト!$AD:$AD,0)),"")</f>
        <v/>
      </c>
      <c r="Q2678" t="str">
        <f>IFERROR(INDEX(リスト!$AH:$AH,MATCH($J2678,リスト!$AG:$AG,0)),"")</f>
        <v/>
      </c>
      <c r="R2678" s="118" t="str">
        <f>IF($B2678="","",TEXT(RIGHT($E2678,6)*1000+COUNTIF($E$2:$E2678,$E2678),"000000000"))</f>
        <v/>
      </c>
    </row>
    <row r="2679" spans="12:18" x14ac:dyDescent="0.45">
      <c r="L2679" t="str">
        <f>IFERROR(INDEX(所属情報!$E:$E,MATCH(男子登録情報!A2679,所属情報!$A:$A,0)),"")</f>
        <v/>
      </c>
      <c r="M2679" t="str">
        <f t="shared" si="123"/>
        <v xml:space="preserve"> ()</v>
      </c>
      <c r="N2679">
        <f t="shared" si="124"/>
        <v>0</v>
      </c>
      <c r="O2679" t="str">
        <f t="shared" si="125"/>
        <v xml:space="preserve">  ()</v>
      </c>
      <c r="P2679" t="str">
        <f>IFERROR(INDEX(リスト!$AE:$AE,MATCH($G2679,リスト!$AD:$AD,0)),"")</f>
        <v/>
      </c>
      <c r="Q2679" t="str">
        <f>IFERROR(INDEX(リスト!$AH:$AH,MATCH($J2679,リスト!$AG:$AG,0)),"")</f>
        <v/>
      </c>
      <c r="R2679" s="118" t="str">
        <f>IF($B2679="","",TEXT(RIGHT($E2679,6)*1000+COUNTIF($E$2:$E2679,$E2679),"000000000"))</f>
        <v/>
      </c>
    </row>
    <row r="2680" spans="12:18" x14ac:dyDescent="0.45">
      <c r="L2680" t="str">
        <f>IFERROR(INDEX(所属情報!$E:$E,MATCH(男子登録情報!A2680,所属情報!$A:$A,0)),"")</f>
        <v/>
      </c>
      <c r="M2680" t="str">
        <f t="shared" si="123"/>
        <v xml:space="preserve"> ()</v>
      </c>
      <c r="N2680">
        <f t="shared" si="124"/>
        <v>0</v>
      </c>
      <c r="O2680" t="str">
        <f t="shared" si="125"/>
        <v xml:space="preserve">  ()</v>
      </c>
      <c r="P2680" t="str">
        <f>IFERROR(INDEX(リスト!$AE:$AE,MATCH($G2680,リスト!$AD:$AD,0)),"")</f>
        <v/>
      </c>
      <c r="Q2680" t="str">
        <f>IFERROR(INDEX(リスト!$AH:$AH,MATCH($J2680,リスト!$AG:$AG,0)),"")</f>
        <v/>
      </c>
      <c r="R2680" s="118" t="str">
        <f>IF($B2680="","",TEXT(RIGHT($E2680,6)*1000+COUNTIF($E$2:$E2680,$E2680),"000000000"))</f>
        <v/>
      </c>
    </row>
    <row r="2681" spans="12:18" x14ac:dyDescent="0.45">
      <c r="L2681" t="str">
        <f>IFERROR(INDEX(所属情報!$E:$E,MATCH(男子登録情報!A2681,所属情報!$A:$A,0)),"")</f>
        <v/>
      </c>
      <c r="M2681" t="str">
        <f t="shared" si="123"/>
        <v xml:space="preserve"> ()</v>
      </c>
      <c r="N2681">
        <f t="shared" si="124"/>
        <v>0</v>
      </c>
      <c r="O2681" t="str">
        <f t="shared" si="125"/>
        <v xml:space="preserve">  ()</v>
      </c>
      <c r="P2681" t="str">
        <f>IFERROR(INDEX(リスト!$AE:$AE,MATCH($G2681,リスト!$AD:$AD,0)),"")</f>
        <v/>
      </c>
      <c r="Q2681" t="str">
        <f>IFERROR(INDEX(リスト!$AH:$AH,MATCH($J2681,リスト!$AG:$AG,0)),"")</f>
        <v/>
      </c>
      <c r="R2681" s="118" t="str">
        <f>IF($B2681="","",TEXT(RIGHT($E2681,6)*1000+COUNTIF($E$2:$E2681,$E2681),"000000000"))</f>
        <v/>
      </c>
    </row>
    <row r="2682" spans="12:18" x14ac:dyDescent="0.45">
      <c r="L2682" t="str">
        <f>IFERROR(INDEX(所属情報!$E:$E,MATCH(男子登録情報!A2682,所属情報!$A:$A,0)),"")</f>
        <v/>
      </c>
      <c r="M2682" t="str">
        <f t="shared" si="123"/>
        <v xml:space="preserve"> ()</v>
      </c>
      <c r="N2682">
        <f t="shared" si="124"/>
        <v>0</v>
      </c>
      <c r="O2682" t="str">
        <f t="shared" si="125"/>
        <v xml:space="preserve">  ()</v>
      </c>
      <c r="P2682" t="str">
        <f>IFERROR(INDEX(リスト!$AE:$AE,MATCH($G2682,リスト!$AD:$AD,0)),"")</f>
        <v/>
      </c>
      <c r="Q2682" t="str">
        <f>IFERROR(INDEX(リスト!$AH:$AH,MATCH($J2682,リスト!$AG:$AG,0)),"")</f>
        <v/>
      </c>
      <c r="R2682" s="118" t="str">
        <f>IF($B2682="","",TEXT(RIGHT($E2682,6)*1000+COUNTIF($E$2:$E2682,$E2682),"000000000"))</f>
        <v/>
      </c>
    </row>
    <row r="2683" spans="12:18" x14ac:dyDescent="0.45">
      <c r="L2683" t="str">
        <f>IFERROR(INDEX(所属情報!$E:$E,MATCH(男子登録情報!A2683,所属情報!$A:$A,0)),"")</f>
        <v/>
      </c>
      <c r="M2683" t="str">
        <f t="shared" si="123"/>
        <v xml:space="preserve"> ()</v>
      </c>
      <c r="N2683">
        <f t="shared" si="124"/>
        <v>0</v>
      </c>
      <c r="O2683" t="str">
        <f t="shared" si="125"/>
        <v xml:space="preserve">  ()</v>
      </c>
      <c r="P2683" t="str">
        <f>IFERROR(INDEX(リスト!$AE:$AE,MATCH($G2683,リスト!$AD:$AD,0)),"")</f>
        <v/>
      </c>
      <c r="Q2683" t="str">
        <f>IFERROR(INDEX(リスト!$AH:$AH,MATCH($J2683,リスト!$AG:$AG,0)),"")</f>
        <v/>
      </c>
      <c r="R2683" s="118" t="str">
        <f>IF($B2683="","",TEXT(RIGHT($E2683,6)*1000+COUNTIF($E$2:$E2683,$E2683),"000000000"))</f>
        <v/>
      </c>
    </row>
    <row r="2684" spans="12:18" x14ac:dyDescent="0.45">
      <c r="L2684" t="str">
        <f>IFERROR(INDEX(所属情報!$E:$E,MATCH(男子登録情報!A2684,所属情報!$A:$A,0)),"")</f>
        <v/>
      </c>
      <c r="M2684" t="str">
        <f t="shared" si="123"/>
        <v xml:space="preserve"> ()</v>
      </c>
      <c r="N2684">
        <f t="shared" si="124"/>
        <v>0</v>
      </c>
      <c r="O2684" t="str">
        <f t="shared" si="125"/>
        <v xml:space="preserve">  ()</v>
      </c>
      <c r="P2684" t="str">
        <f>IFERROR(INDEX(リスト!$AE:$AE,MATCH($G2684,リスト!$AD:$AD,0)),"")</f>
        <v/>
      </c>
      <c r="Q2684" t="str">
        <f>IFERROR(INDEX(リスト!$AH:$AH,MATCH($J2684,リスト!$AG:$AG,0)),"")</f>
        <v/>
      </c>
      <c r="R2684" s="118" t="str">
        <f>IF($B2684="","",TEXT(RIGHT($E2684,6)*1000+COUNTIF($E$2:$E2684,$E2684),"000000000"))</f>
        <v/>
      </c>
    </row>
    <row r="2685" spans="12:18" x14ac:dyDescent="0.45">
      <c r="L2685" t="str">
        <f>IFERROR(INDEX(所属情報!$E:$E,MATCH(男子登録情報!A2685,所属情報!$A:$A,0)),"")</f>
        <v/>
      </c>
      <c r="M2685" t="str">
        <f t="shared" si="123"/>
        <v xml:space="preserve"> ()</v>
      </c>
      <c r="N2685">
        <f t="shared" si="124"/>
        <v>0</v>
      </c>
      <c r="O2685" t="str">
        <f t="shared" si="125"/>
        <v xml:space="preserve">  ()</v>
      </c>
      <c r="P2685" t="str">
        <f>IFERROR(INDEX(リスト!$AE:$AE,MATCH($G2685,リスト!$AD:$AD,0)),"")</f>
        <v/>
      </c>
      <c r="Q2685" t="str">
        <f>IFERROR(INDEX(リスト!$AH:$AH,MATCH($J2685,リスト!$AG:$AG,0)),"")</f>
        <v/>
      </c>
      <c r="R2685" s="118" t="str">
        <f>IF($B2685="","",TEXT(RIGHT($E2685,6)*1000+COUNTIF($E$2:$E2685,$E2685),"000000000"))</f>
        <v/>
      </c>
    </row>
    <row r="2686" spans="12:18" x14ac:dyDescent="0.45">
      <c r="L2686" t="str">
        <f>IFERROR(INDEX(所属情報!$E:$E,MATCH(男子登録情報!A2686,所属情報!$A:$A,0)),"")</f>
        <v/>
      </c>
      <c r="M2686" t="str">
        <f t="shared" si="123"/>
        <v xml:space="preserve"> ()</v>
      </c>
      <c r="N2686">
        <f t="shared" si="124"/>
        <v>0</v>
      </c>
      <c r="O2686" t="str">
        <f t="shared" si="125"/>
        <v xml:space="preserve">  ()</v>
      </c>
      <c r="P2686" t="str">
        <f>IFERROR(INDEX(リスト!$AE:$AE,MATCH($G2686,リスト!$AD:$AD,0)),"")</f>
        <v/>
      </c>
      <c r="Q2686" t="str">
        <f>IFERROR(INDEX(リスト!$AH:$AH,MATCH($J2686,リスト!$AG:$AG,0)),"")</f>
        <v/>
      </c>
      <c r="R2686" s="118" t="str">
        <f>IF($B2686="","",TEXT(RIGHT($E2686,6)*1000+COUNTIF($E$2:$E2686,$E2686),"000000000"))</f>
        <v/>
      </c>
    </row>
    <row r="2687" spans="12:18" x14ac:dyDescent="0.45">
      <c r="L2687" t="str">
        <f>IFERROR(INDEX(所属情報!$E:$E,MATCH(男子登録情報!A2687,所属情報!$A:$A,0)),"")</f>
        <v/>
      </c>
      <c r="M2687" t="str">
        <f t="shared" si="123"/>
        <v xml:space="preserve"> ()</v>
      </c>
      <c r="N2687">
        <f t="shared" si="124"/>
        <v>0</v>
      </c>
      <c r="O2687" t="str">
        <f t="shared" si="125"/>
        <v xml:space="preserve">  ()</v>
      </c>
      <c r="P2687" t="str">
        <f>IFERROR(INDEX(リスト!$AE:$AE,MATCH($G2687,リスト!$AD:$AD,0)),"")</f>
        <v/>
      </c>
      <c r="Q2687" t="str">
        <f>IFERROR(INDEX(リスト!$AH:$AH,MATCH($J2687,リスト!$AG:$AG,0)),"")</f>
        <v/>
      </c>
      <c r="R2687" s="118" t="str">
        <f>IF($B2687="","",TEXT(RIGHT($E2687,6)*1000+COUNTIF($E$2:$E2687,$E2687),"000000000"))</f>
        <v/>
      </c>
    </row>
    <row r="2688" spans="12:18" x14ac:dyDescent="0.45">
      <c r="L2688" t="str">
        <f>IFERROR(INDEX(所属情報!$E:$E,MATCH(男子登録情報!A2688,所属情報!$A:$A,0)),"")</f>
        <v/>
      </c>
      <c r="M2688" t="str">
        <f t="shared" si="123"/>
        <v xml:space="preserve"> ()</v>
      </c>
      <c r="N2688">
        <f t="shared" si="124"/>
        <v>0</v>
      </c>
      <c r="O2688" t="str">
        <f t="shared" si="125"/>
        <v xml:space="preserve">  ()</v>
      </c>
      <c r="P2688" t="str">
        <f>IFERROR(INDEX(リスト!$AE:$AE,MATCH($G2688,リスト!$AD:$AD,0)),"")</f>
        <v/>
      </c>
      <c r="Q2688" t="str">
        <f>IFERROR(INDEX(リスト!$AH:$AH,MATCH($J2688,リスト!$AG:$AG,0)),"")</f>
        <v/>
      </c>
      <c r="R2688" s="118" t="str">
        <f>IF($B2688="","",TEXT(RIGHT($E2688,6)*1000+COUNTIF($E$2:$E2688,$E2688),"000000000"))</f>
        <v/>
      </c>
    </row>
    <row r="2689" spans="12:18" x14ac:dyDescent="0.45">
      <c r="L2689" t="str">
        <f>IFERROR(INDEX(所属情報!$E:$E,MATCH(男子登録情報!A2689,所属情報!$A:$A,0)),"")</f>
        <v/>
      </c>
      <c r="M2689" t="str">
        <f t="shared" si="123"/>
        <v xml:space="preserve"> ()</v>
      </c>
      <c r="N2689">
        <f t="shared" si="124"/>
        <v>0</v>
      </c>
      <c r="O2689" t="str">
        <f t="shared" si="125"/>
        <v xml:space="preserve">  ()</v>
      </c>
      <c r="P2689" t="str">
        <f>IFERROR(INDEX(リスト!$AE:$AE,MATCH($G2689,リスト!$AD:$AD,0)),"")</f>
        <v/>
      </c>
      <c r="Q2689" t="str">
        <f>IFERROR(INDEX(リスト!$AH:$AH,MATCH($J2689,リスト!$AG:$AG,0)),"")</f>
        <v/>
      </c>
      <c r="R2689" s="118" t="str">
        <f>IF($B2689="","",TEXT(RIGHT($E2689,6)*1000+COUNTIF($E$2:$E2689,$E2689),"000000000"))</f>
        <v/>
      </c>
    </row>
    <row r="2690" spans="12:18" x14ac:dyDescent="0.45">
      <c r="L2690" t="str">
        <f>IFERROR(INDEX(所属情報!$E:$E,MATCH(男子登録情報!A2690,所属情報!$A:$A,0)),"")</f>
        <v/>
      </c>
      <c r="M2690" t="str">
        <f t="shared" si="123"/>
        <v xml:space="preserve"> ()</v>
      </c>
      <c r="N2690">
        <f t="shared" si="124"/>
        <v>0</v>
      </c>
      <c r="O2690" t="str">
        <f t="shared" si="125"/>
        <v xml:space="preserve">  ()</v>
      </c>
      <c r="P2690" t="str">
        <f>IFERROR(INDEX(リスト!$AE:$AE,MATCH($G2690,リスト!$AD:$AD,0)),"")</f>
        <v/>
      </c>
      <c r="Q2690" t="str">
        <f>IFERROR(INDEX(リスト!$AH:$AH,MATCH($J2690,リスト!$AG:$AG,0)),"")</f>
        <v/>
      </c>
      <c r="R2690" s="118" t="str">
        <f>IF($B2690="","",TEXT(RIGHT($E2690,6)*1000+COUNTIF($E$2:$E2690,$E2690),"000000000"))</f>
        <v/>
      </c>
    </row>
    <row r="2691" spans="12:18" x14ac:dyDescent="0.45">
      <c r="L2691" t="str">
        <f>IFERROR(INDEX(所属情報!$E:$E,MATCH(男子登録情報!A2691,所属情報!$A:$A,0)),"")</f>
        <v/>
      </c>
      <c r="M2691" t="str">
        <f t="shared" ref="M2691:M2754" si="126">$C2691&amp;" "&amp;"("&amp;$F2691&amp;")"</f>
        <v xml:space="preserve"> ()</v>
      </c>
      <c r="N2691">
        <f t="shared" ref="N2691:N2754" si="127">$D2691</f>
        <v>0</v>
      </c>
      <c r="O2691" t="str">
        <f t="shared" ref="O2691:O2754" si="128">$H2691&amp;" "&amp;$I2691&amp;" "&amp;"("&amp;MID($E2691,3,2)&amp;")"</f>
        <v xml:space="preserve">  ()</v>
      </c>
      <c r="P2691" t="str">
        <f>IFERROR(INDEX(リスト!$AE:$AE,MATCH($G2691,リスト!$AD:$AD,0)),"")</f>
        <v/>
      </c>
      <c r="Q2691" t="str">
        <f>IFERROR(INDEX(リスト!$AH:$AH,MATCH($J2691,リスト!$AG:$AG,0)),"")</f>
        <v/>
      </c>
      <c r="R2691" s="118" t="str">
        <f>IF($B2691="","",TEXT(RIGHT($E2691,6)*1000+COUNTIF($E$2:$E2691,$E2691),"000000000"))</f>
        <v/>
      </c>
    </row>
    <row r="2692" spans="12:18" x14ac:dyDescent="0.45">
      <c r="L2692" t="str">
        <f>IFERROR(INDEX(所属情報!$E:$E,MATCH(男子登録情報!A2692,所属情報!$A:$A,0)),"")</f>
        <v/>
      </c>
      <c r="M2692" t="str">
        <f t="shared" si="126"/>
        <v xml:space="preserve"> ()</v>
      </c>
      <c r="N2692">
        <f t="shared" si="127"/>
        <v>0</v>
      </c>
      <c r="O2692" t="str">
        <f t="shared" si="128"/>
        <v xml:space="preserve">  ()</v>
      </c>
      <c r="P2692" t="str">
        <f>IFERROR(INDEX(リスト!$AE:$AE,MATCH($G2692,リスト!$AD:$AD,0)),"")</f>
        <v/>
      </c>
      <c r="Q2692" t="str">
        <f>IFERROR(INDEX(リスト!$AH:$AH,MATCH($J2692,リスト!$AG:$AG,0)),"")</f>
        <v/>
      </c>
      <c r="R2692" s="118" t="str">
        <f>IF($B2692="","",TEXT(RIGHT($E2692,6)*1000+COUNTIF($E$2:$E2692,$E2692),"000000000"))</f>
        <v/>
      </c>
    </row>
    <row r="2693" spans="12:18" x14ac:dyDescent="0.45">
      <c r="L2693" t="str">
        <f>IFERROR(INDEX(所属情報!$E:$E,MATCH(男子登録情報!A2693,所属情報!$A:$A,0)),"")</f>
        <v/>
      </c>
      <c r="M2693" t="str">
        <f t="shared" si="126"/>
        <v xml:space="preserve"> ()</v>
      </c>
      <c r="N2693">
        <f t="shared" si="127"/>
        <v>0</v>
      </c>
      <c r="O2693" t="str">
        <f t="shared" si="128"/>
        <v xml:space="preserve">  ()</v>
      </c>
      <c r="P2693" t="str">
        <f>IFERROR(INDEX(リスト!$AE:$AE,MATCH($G2693,リスト!$AD:$AD,0)),"")</f>
        <v/>
      </c>
      <c r="Q2693" t="str">
        <f>IFERROR(INDEX(リスト!$AH:$AH,MATCH($J2693,リスト!$AG:$AG,0)),"")</f>
        <v/>
      </c>
      <c r="R2693" s="118" t="str">
        <f>IF($B2693="","",TEXT(RIGHT($E2693,6)*1000+COUNTIF($E$2:$E2693,$E2693),"000000000"))</f>
        <v/>
      </c>
    </row>
    <row r="2694" spans="12:18" x14ac:dyDescent="0.45">
      <c r="L2694" t="str">
        <f>IFERROR(INDEX(所属情報!$E:$E,MATCH(男子登録情報!A2694,所属情報!$A:$A,0)),"")</f>
        <v/>
      </c>
      <c r="M2694" t="str">
        <f t="shared" si="126"/>
        <v xml:space="preserve"> ()</v>
      </c>
      <c r="N2694">
        <f t="shared" si="127"/>
        <v>0</v>
      </c>
      <c r="O2694" t="str">
        <f t="shared" si="128"/>
        <v xml:space="preserve">  ()</v>
      </c>
      <c r="P2694" t="str">
        <f>IFERROR(INDEX(リスト!$AE:$AE,MATCH($G2694,リスト!$AD:$AD,0)),"")</f>
        <v/>
      </c>
      <c r="Q2694" t="str">
        <f>IFERROR(INDEX(リスト!$AH:$AH,MATCH($J2694,リスト!$AG:$AG,0)),"")</f>
        <v/>
      </c>
      <c r="R2694" s="118" t="str">
        <f>IF($B2694="","",TEXT(RIGHT($E2694,6)*1000+COUNTIF($E$2:$E2694,$E2694),"000000000"))</f>
        <v/>
      </c>
    </row>
    <row r="2695" spans="12:18" x14ac:dyDescent="0.45">
      <c r="L2695" t="str">
        <f>IFERROR(INDEX(所属情報!$E:$E,MATCH(男子登録情報!A2695,所属情報!$A:$A,0)),"")</f>
        <v/>
      </c>
      <c r="M2695" t="str">
        <f t="shared" si="126"/>
        <v xml:space="preserve"> ()</v>
      </c>
      <c r="N2695">
        <f t="shared" si="127"/>
        <v>0</v>
      </c>
      <c r="O2695" t="str">
        <f t="shared" si="128"/>
        <v xml:space="preserve">  ()</v>
      </c>
      <c r="P2695" t="str">
        <f>IFERROR(INDEX(リスト!$AE:$AE,MATCH($G2695,リスト!$AD:$AD,0)),"")</f>
        <v/>
      </c>
      <c r="Q2695" t="str">
        <f>IFERROR(INDEX(リスト!$AH:$AH,MATCH($J2695,リスト!$AG:$AG,0)),"")</f>
        <v/>
      </c>
      <c r="R2695" s="118" t="str">
        <f>IF($B2695="","",TEXT(RIGHT($E2695,6)*1000+COUNTIF($E$2:$E2695,$E2695),"000000000"))</f>
        <v/>
      </c>
    </row>
    <row r="2696" spans="12:18" x14ac:dyDescent="0.45">
      <c r="L2696" t="str">
        <f>IFERROR(INDEX(所属情報!$E:$E,MATCH(男子登録情報!A2696,所属情報!$A:$A,0)),"")</f>
        <v/>
      </c>
      <c r="M2696" t="str">
        <f t="shared" si="126"/>
        <v xml:space="preserve"> ()</v>
      </c>
      <c r="N2696">
        <f t="shared" si="127"/>
        <v>0</v>
      </c>
      <c r="O2696" t="str">
        <f t="shared" si="128"/>
        <v xml:space="preserve">  ()</v>
      </c>
      <c r="P2696" t="str">
        <f>IFERROR(INDEX(リスト!$AE:$AE,MATCH($G2696,リスト!$AD:$AD,0)),"")</f>
        <v/>
      </c>
      <c r="Q2696" t="str">
        <f>IFERROR(INDEX(リスト!$AH:$AH,MATCH($J2696,リスト!$AG:$AG,0)),"")</f>
        <v/>
      </c>
      <c r="R2696" s="118" t="str">
        <f>IF($B2696="","",TEXT(RIGHT($E2696,6)*1000+COUNTIF($E$2:$E2696,$E2696),"000000000"))</f>
        <v/>
      </c>
    </row>
    <row r="2697" spans="12:18" x14ac:dyDescent="0.45">
      <c r="L2697" t="str">
        <f>IFERROR(INDEX(所属情報!$E:$E,MATCH(男子登録情報!A2697,所属情報!$A:$A,0)),"")</f>
        <v/>
      </c>
      <c r="M2697" t="str">
        <f t="shared" si="126"/>
        <v xml:space="preserve"> ()</v>
      </c>
      <c r="N2697">
        <f t="shared" si="127"/>
        <v>0</v>
      </c>
      <c r="O2697" t="str">
        <f t="shared" si="128"/>
        <v xml:space="preserve">  ()</v>
      </c>
      <c r="P2697" t="str">
        <f>IFERROR(INDEX(リスト!$AE:$AE,MATCH($G2697,リスト!$AD:$AD,0)),"")</f>
        <v/>
      </c>
      <c r="Q2697" t="str">
        <f>IFERROR(INDEX(リスト!$AH:$AH,MATCH($J2697,リスト!$AG:$AG,0)),"")</f>
        <v/>
      </c>
      <c r="R2697" s="118" t="str">
        <f>IF($B2697="","",TEXT(RIGHT($E2697,6)*1000+COUNTIF($E$2:$E2697,$E2697),"000000000"))</f>
        <v/>
      </c>
    </row>
    <row r="2698" spans="12:18" x14ac:dyDescent="0.45">
      <c r="L2698" t="str">
        <f>IFERROR(INDEX(所属情報!$E:$E,MATCH(男子登録情報!A2698,所属情報!$A:$A,0)),"")</f>
        <v/>
      </c>
      <c r="M2698" t="str">
        <f t="shared" si="126"/>
        <v xml:space="preserve"> ()</v>
      </c>
      <c r="N2698">
        <f t="shared" si="127"/>
        <v>0</v>
      </c>
      <c r="O2698" t="str">
        <f t="shared" si="128"/>
        <v xml:space="preserve">  ()</v>
      </c>
      <c r="P2698" t="str">
        <f>IFERROR(INDEX(リスト!$AE:$AE,MATCH($G2698,リスト!$AD:$AD,0)),"")</f>
        <v/>
      </c>
      <c r="Q2698" t="str">
        <f>IFERROR(INDEX(リスト!$AH:$AH,MATCH($J2698,リスト!$AG:$AG,0)),"")</f>
        <v/>
      </c>
      <c r="R2698" s="118" t="str">
        <f>IF($B2698="","",TEXT(RIGHT($E2698,6)*1000+COUNTIF($E$2:$E2698,$E2698),"000000000"))</f>
        <v/>
      </c>
    </row>
    <row r="2699" spans="12:18" x14ac:dyDescent="0.45">
      <c r="L2699" t="str">
        <f>IFERROR(INDEX(所属情報!$E:$E,MATCH(男子登録情報!A2699,所属情報!$A:$A,0)),"")</f>
        <v/>
      </c>
      <c r="M2699" t="str">
        <f t="shared" si="126"/>
        <v xml:space="preserve"> ()</v>
      </c>
      <c r="N2699">
        <f t="shared" si="127"/>
        <v>0</v>
      </c>
      <c r="O2699" t="str">
        <f t="shared" si="128"/>
        <v xml:space="preserve">  ()</v>
      </c>
      <c r="P2699" t="str">
        <f>IFERROR(INDEX(リスト!$AE:$AE,MATCH($G2699,リスト!$AD:$AD,0)),"")</f>
        <v/>
      </c>
      <c r="Q2699" t="str">
        <f>IFERROR(INDEX(リスト!$AH:$AH,MATCH($J2699,リスト!$AG:$AG,0)),"")</f>
        <v/>
      </c>
      <c r="R2699" s="118" t="str">
        <f>IF($B2699="","",TEXT(RIGHT($E2699,6)*1000+COUNTIF($E$2:$E2699,$E2699),"000000000"))</f>
        <v/>
      </c>
    </row>
    <row r="2700" spans="12:18" x14ac:dyDescent="0.45">
      <c r="L2700" t="str">
        <f>IFERROR(INDEX(所属情報!$E:$E,MATCH(男子登録情報!A2700,所属情報!$A:$A,0)),"")</f>
        <v/>
      </c>
      <c r="M2700" t="str">
        <f t="shared" si="126"/>
        <v xml:space="preserve"> ()</v>
      </c>
      <c r="N2700">
        <f t="shared" si="127"/>
        <v>0</v>
      </c>
      <c r="O2700" t="str">
        <f t="shared" si="128"/>
        <v xml:space="preserve">  ()</v>
      </c>
      <c r="P2700" t="str">
        <f>IFERROR(INDEX(リスト!$AE:$AE,MATCH($G2700,リスト!$AD:$AD,0)),"")</f>
        <v/>
      </c>
      <c r="Q2700" t="str">
        <f>IFERROR(INDEX(リスト!$AH:$AH,MATCH($J2700,リスト!$AG:$AG,0)),"")</f>
        <v/>
      </c>
      <c r="R2700" s="118" t="str">
        <f>IF($B2700="","",TEXT(RIGHT($E2700,6)*1000+COUNTIF($E$2:$E2700,$E2700),"000000000"))</f>
        <v/>
      </c>
    </row>
    <row r="2701" spans="12:18" x14ac:dyDescent="0.45">
      <c r="L2701" t="str">
        <f>IFERROR(INDEX(所属情報!$E:$E,MATCH(男子登録情報!A2701,所属情報!$A:$A,0)),"")</f>
        <v/>
      </c>
      <c r="M2701" t="str">
        <f t="shared" si="126"/>
        <v xml:space="preserve"> ()</v>
      </c>
      <c r="N2701">
        <f t="shared" si="127"/>
        <v>0</v>
      </c>
      <c r="O2701" t="str">
        <f t="shared" si="128"/>
        <v xml:space="preserve">  ()</v>
      </c>
      <c r="P2701" t="str">
        <f>IFERROR(INDEX(リスト!$AE:$AE,MATCH($G2701,リスト!$AD:$AD,0)),"")</f>
        <v/>
      </c>
      <c r="Q2701" t="str">
        <f>IFERROR(INDEX(リスト!$AH:$AH,MATCH($J2701,リスト!$AG:$AG,0)),"")</f>
        <v/>
      </c>
      <c r="R2701" s="118" t="str">
        <f>IF($B2701="","",TEXT(RIGHT($E2701,6)*1000+COUNTIF($E$2:$E2701,$E2701),"000000000"))</f>
        <v/>
      </c>
    </row>
    <row r="2702" spans="12:18" x14ac:dyDescent="0.45">
      <c r="L2702" t="str">
        <f>IFERROR(INDEX(所属情報!$E:$E,MATCH(男子登録情報!A2702,所属情報!$A:$A,0)),"")</f>
        <v/>
      </c>
      <c r="M2702" t="str">
        <f t="shared" si="126"/>
        <v xml:space="preserve"> ()</v>
      </c>
      <c r="N2702">
        <f t="shared" si="127"/>
        <v>0</v>
      </c>
      <c r="O2702" t="str">
        <f t="shared" si="128"/>
        <v xml:space="preserve">  ()</v>
      </c>
      <c r="P2702" t="str">
        <f>IFERROR(INDEX(リスト!$AE:$AE,MATCH($G2702,リスト!$AD:$AD,0)),"")</f>
        <v/>
      </c>
      <c r="Q2702" t="str">
        <f>IFERROR(INDEX(リスト!$AH:$AH,MATCH($J2702,リスト!$AG:$AG,0)),"")</f>
        <v/>
      </c>
      <c r="R2702" s="118" t="str">
        <f>IF($B2702="","",TEXT(RIGHT($E2702,6)*1000+COUNTIF($E$2:$E2702,$E2702),"000000000"))</f>
        <v/>
      </c>
    </row>
    <row r="2703" spans="12:18" x14ac:dyDescent="0.45">
      <c r="L2703" t="str">
        <f>IFERROR(INDEX(所属情報!$E:$E,MATCH(男子登録情報!A2703,所属情報!$A:$A,0)),"")</f>
        <v/>
      </c>
      <c r="M2703" t="str">
        <f t="shared" si="126"/>
        <v xml:space="preserve"> ()</v>
      </c>
      <c r="N2703">
        <f t="shared" si="127"/>
        <v>0</v>
      </c>
      <c r="O2703" t="str">
        <f t="shared" si="128"/>
        <v xml:space="preserve">  ()</v>
      </c>
      <c r="P2703" t="str">
        <f>IFERROR(INDEX(リスト!$AE:$AE,MATCH($G2703,リスト!$AD:$AD,0)),"")</f>
        <v/>
      </c>
      <c r="Q2703" t="str">
        <f>IFERROR(INDEX(リスト!$AH:$AH,MATCH($J2703,リスト!$AG:$AG,0)),"")</f>
        <v/>
      </c>
      <c r="R2703" s="118" t="str">
        <f>IF($B2703="","",TEXT(RIGHT($E2703,6)*1000+COUNTIF($E$2:$E2703,$E2703),"000000000"))</f>
        <v/>
      </c>
    </row>
    <row r="2704" spans="12:18" x14ac:dyDescent="0.45">
      <c r="L2704" t="str">
        <f>IFERROR(INDEX(所属情報!$E:$E,MATCH(男子登録情報!A2704,所属情報!$A:$A,0)),"")</f>
        <v/>
      </c>
      <c r="M2704" t="str">
        <f t="shared" si="126"/>
        <v xml:space="preserve"> ()</v>
      </c>
      <c r="N2704">
        <f t="shared" si="127"/>
        <v>0</v>
      </c>
      <c r="O2704" t="str">
        <f t="shared" si="128"/>
        <v xml:space="preserve">  ()</v>
      </c>
      <c r="P2704" t="str">
        <f>IFERROR(INDEX(リスト!$AE:$AE,MATCH($G2704,リスト!$AD:$AD,0)),"")</f>
        <v/>
      </c>
      <c r="Q2704" t="str">
        <f>IFERROR(INDEX(リスト!$AH:$AH,MATCH($J2704,リスト!$AG:$AG,0)),"")</f>
        <v/>
      </c>
      <c r="R2704" s="118" t="str">
        <f>IF($B2704="","",TEXT(RIGHT($E2704,6)*1000+COUNTIF($E$2:$E2704,$E2704),"000000000"))</f>
        <v/>
      </c>
    </row>
    <row r="2705" spans="12:18" x14ac:dyDescent="0.45">
      <c r="L2705" t="str">
        <f>IFERROR(INDEX(所属情報!$E:$E,MATCH(男子登録情報!A2705,所属情報!$A:$A,0)),"")</f>
        <v/>
      </c>
      <c r="M2705" t="str">
        <f t="shared" si="126"/>
        <v xml:space="preserve"> ()</v>
      </c>
      <c r="N2705">
        <f t="shared" si="127"/>
        <v>0</v>
      </c>
      <c r="O2705" t="str">
        <f t="shared" si="128"/>
        <v xml:space="preserve">  ()</v>
      </c>
      <c r="P2705" t="str">
        <f>IFERROR(INDEX(リスト!$AE:$AE,MATCH($G2705,リスト!$AD:$AD,0)),"")</f>
        <v/>
      </c>
      <c r="Q2705" t="str">
        <f>IFERROR(INDEX(リスト!$AH:$AH,MATCH($J2705,リスト!$AG:$AG,0)),"")</f>
        <v/>
      </c>
      <c r="R2705" s="118" t="str">
        <f>IF($B2705="","",TEXT(RIGHT($E2705,6)*1000+COUNTIF($E$2:$E2705,$E2705),"000000000"))</f>
        <v/>
      </c>
    </row>
    <row r="2706" spans="12:18" x14ac:dyDescent="0.45">
      <c r="L2706" t="str">
        <f>IFERROR(INDEX(所属情報!$E:$E,MATCH(男子登録情報!A2706,所属情報!$A:$A,0)),"")</f>
        <v/>
      </c>
      <c r="M2706" t="str">
        <f t="shared" si="126"/>
        <v xml:space="preserve"> ()</v>
      </c>
      <c r="N2706">
        <f t="shared" si="127"/>
        <v>0</v>
      </c>
      <c r="O2706" t="str">
        <f t="shared" si="128"/>
        <v xml:space="preserve">  ()</v>
      </c>
      <c r="P2706" t="str">
        <f>IFERROR(INDEX(リスト!$AE:$AE,MATCH($G2706,リスト!$AD:$AD,0)),"")</f>
        <v/>
      </c>
      <c r="Q2706" t="str">
        <f>IFERROR(INDEX(リスト!$AH:$AH,MATCH($J2706,リスト!$AG:$AG,0)),"")</f>
        <v/>
      </c>
      <c r="R2706" s="118" t="str">
        <f>IF($B2706="","",TEXT(RIGHT($E2706,6)*1000+COUNTIF($E$2:$E2706,$E2706),"000000000"))</f>
        <v/>
      </c>
    </row>
    <row r="2707" spans="12:18" x14ac:dyDescent="0.45">
      <c r="L2707" t="str">
        <f>IFERROR(INDEX(所属情報!$E:$E,MATCH(男子登録情報!A2707,所属情報!$A:$A,0)),"")</f>
        <v/>
      </c>
      <c r="M2707" t="str">
        <f t="shared" si="126"/>
        <v xml:space="preserve"> ()</v>
      </c>
      <c r="N2707">
        <f t="shared" si="127"/>
        <v>0</v>
      </c>
      <c r="O2707" t="str">
        <f t="shared" si="128"/>
        <v xml:space="preserve">  ()</v>
      </c>
      <c r="P2707" t="str">
        <f>IFERROR(INDEX(リスト!$AE:$AE,MATCH($G2707,リスト!$AD:$AD,0)),"")</f>
        <v/>
      </c>
      <c r="Q2707" t="str">
        <f>IFERROR(INDEX(リスト!$AH:$AH,MATCH($J2707,リスト!$AG:$AG,0)),"")</f>
        <v/>
      </c>
      <c r="R2707" s="118" t="str">
        <f>IF($B2707="","",TEXT(RIGHT($E2707,6)*1000+COUNTIF($E$2:$E2707,$E2707),"000000000"))</f>
        <v/>
      </c>
    </row>
    <row r="2708" spans="12:18" x14ac:dyDescent="0.45">
      <c r="L2708" t="str">
        <f>IFERROR(INDEX(所属情報!$E:$E,MATCH(男子登録情報!A2708,所属情報!$A:$A,0)),"")</f>
        <v/>
      </c>
      <c r="M2708" t="str">
        <f t="shared" si="126"/>
        <v xml:space="preserve"> ()</v>
      </c>
      <c r="N2708">
        <f t="shared" si="127"/>
        <v>0</v>
      </c>
      <c r="O2708" t="str">
        <f t="shared" si="128"/>
        <v xml:space="preserve">  ()</v>
      </c>
      <c r="P2708" t="str">
        <f>IFERROR(INDEX(リスト!$AE:$AE,MATCH($G2708,リスト!$AD:$AD,0)),"")</f>
        <v/>
      </c>
      <c r="Q2708" t="str">
        <f>IFERROR(INDEX(リスト!$AH:$AH,MATCH($J2708,リスト!$AG:$AG,0)),"")</f>
        <v/>
      </c>
      <c r="R2708" s="118" t="str">
        <f>IF($B2708="","",TEXT(RIGHT($E2708,6)*1000+COUNTIF($E$2:$E2708,$E2708),"000000000"))</f>
        <v/>
      </c>
    </row>
    <row r="2709" spans="12:18" x14ac:dyDescent="0.45">
      <c r="L2709" t="str">
        <f>IFERROR(INDEX(所属情報!$E:$E,MATCH(男子登録情報!A2709,所属情報!$A:$A,0)),"")</f>
        <v/>
      </c>
      <c r="M2709" t="str">
        <f t="shared" si="126"/>
        <v xml:space="preserve"> ()</v>
      </c>
      <c r="N2709">
        <f t="shared" si="127"/>
        <v>0</v>
      </c>
      <c r="O2709" t="str">
        <f t="shared" si="128"/>
        <v xml:space="preserve">  ()</v>
      </c>
      <c r="P2709" t="str">
        <f>IFERROR(INDEX(リスト!$AE:$AE,MATCH($G2709,リスト!$AD:$AD,0)),"")</f>
        <v/>
      </c>
      <c r="Q2709" t="str">
        <f>IFERROR(INDEX(リスト!$AH:$AH,MATCH($J2709,リスト!$AG:$AG,0)),"")</f>
        <v/>
      </c>
      <c r="R2709" s="118" t="str">
        <f>IF($B2709="","",TEXT(RIGHT($E2709,6)*1000+COUNTIF($E$2:$E2709,$E2709),"000000000"))</f>
        <v/>
      </c>
    </row>
    <row r="2710" spans="12:18" x14ac:dyDescent="0.45">
      <c r="L2710" t="str">
        <f>IFERROR(INDEX(所属情報!$E:$E,MATCH(男子登録情報!A2710,所属情報!$A:$A,0)),"")</f>
        <v/>
      </c>
      <c r="M2710" t="str">
        <f t="shared" si="126"/>
        <v xml:space="preserve"> ()</v>
      </c>
      <c r="N2710">
        <f t="shared" si="127"/>
        <v>0</v>
      </c>
      <c r="O2710" t="str">
        <f t="shared" si="128"/>
        <v xml:space="preserve">  ()</v>
      </c>
      <c r="P2710" t="str">
        <f>IFERROR(INDEX(リスト!$AE:$AE,MATCH($G2710,リスト!$AD:$AD,0)),"")</f>
        <v/>
      </c>
      <c r="Q2710" t="str">
        <f>IFERROR(INDEX(リスト!$AH:$AH,MATCH($J2710,リスト!$AG:$AG,0)),"")</f>
        <v/>
      </c>
      <c r="R2710" s="118" t="str">
        <f>IF($B2710="","",TEXT(RIGHT($E2710,6)*1000+COUNTIF($E$2:$E2710,$E2710),"000000000"))</f>
        <v/>
      </c>
    </row>
    <row r="2711" spans="12:18" x14ac:dyDescent="0.45">
      <c r="L2711" t="str">
        <f>IFERROR(INDEX(所属情報!$E:$E,MATCH(男子登録情報!A2711,所属情報!$A:$A,0)),"")</f>
        <v/>
      </c>
      <c r="M2711" t="str">
        <f t="shared" si="126"/>
        <v xml:space="preserve"> ()</v>
      </c>
      <c r="N2711">
        <f t="shared" si="127"/>
        <v>0</v>
      </c>
      <c r="O2711" t="str">
        <f t="shared" si="128"/>
        <v xml:space="preserve">  ()</v>
      </c>
      <c r="P2711" t="str">
        <f>IFERROR(INDEX(リスト!$AE:$AE,MATCH($G2711,リスト!$AD:$AD,0)),"")</f>
        <v/>
      </c>
      <c r="Q2711" t="str">
        <f>IFERROR(INDEX(リスト!$AH:$AH,MATCH($J2711,リスト!$AG:$AG,0)),"")</f>
        <v/>
      </c>
      <c r="R2711" s="118" t="str">
        <f>IF($B2711="","",TEXT(RIGHT($E2711,6)*1000+COUNTIF($E$2:$E2711,$E2711),"000000000"))</f>
        <v/>
      </c>
    </row>
    <row r="2712" spans="12:18" x14ac:dyDescent="0.45">
      <c r="L2712" t="str">
        <f>IFERROR(INDEX(所属情報!$E:$E,MATCH(男子登録情報!A2712,所属情報!$A:$A,0)),"")</f>
        <v/>
      </c>
      <c r="M2712" t="str">
        <f t="shared" si="126"/>
        <v xml:space="preserve"> ()</v>
      </c>
      <c r="N2712">
        <f t="shared" si="127"/>
        <v>0</v>
      </c>
      <c r="O2712" t="str">
        <f t="shared" si="128"/>
        <v xml:space="preserve">  ()</v>
      </c>
      <c r="P2712" t="str">
        <f>IFERROR(INDEX(リスト!$AE:$AE,MATCH($G2712,リスト!$AD:$AD,0)),"")</f>
        <v/>
      </c>
      <c r="Q2712" t="str">
        <f>IFERROR(INDEX(リスト!$AH:$AH,MATCH($J2712,リスト!$AG:$AG,0)),"")</f>
        <v/>
      </c>
      <c r="R2712" s="118" t="str">
        <f>IF($B2712="","",TEXT(RIGHT($E2712,6)*1000+COUNTIF($E$2:$E2712,$E2712),"000000000"))</f>
        <v/>
      </c>
    </row>
    <row r="2713" spans="12:18" x14ac:dyDescent="0.45">
      <c r="L2713" t="str">
        <f>IFERROR(INDEX(所属情報!$E:$E,MATCH(男子登録情報!A2713,所属情報!$A:$A,0)),"")</f>
        <v/>
      </c>
      <c r="M2713" t="str">
        <f t="shared" si="126"/>
        <v xml:space="preserve"> ()</v>
      </c>
      <c r="N2713">
        <f t="shared" si="127"/>
        <v>0</v>
      </c>
      <c r="O2713" t="str">
        <f t="shared" si="128"/>
        <v xml:space="preserve">  ()</v>
      </c>
      <c r="P2713" t="str">
        <f>IFERROR(INDEX(リスト!$AE:$AE,MATCH($G2713,リスト!$AD:$AD,0)),"")</f>
        <v/>
      </c>
      <c r="Q2713" t="str">
        <f>IFERROR(INDEX(リスト!$AH:$AH,MATCH($J2713,リスト!$AG:$AG,0)),"")</f>
        <v/>
      </c>
      <c r="R2713" s="118" t="str">
        <f>IF($B2713="","",TEXT(RIGHT($E2713,6)*1000+COUNTIF($E$2:$E2713,$E2713),"000000000"))</f>
        <v/>
      </c>
    </row>
    <row r="2714" spans="12:18" x14ac:dyDescent="0.45">
      <c r="L2714" t="str">
        <f>IFERROR(INDEX(所属情報!$E:$E,MATCH(男子登録情報!A2714,所属情報!$A:$A,0)),"")</f>
        <v/>
      </c>
      <c r="M2714" t="str">
        <f t="shared" si="126"/>
        <v xml:space="preserve"> ()</v>
      </c>
      <c r="N2714">
        <f t="shared" si="127"/>
        <v>0</v>
      </c>
      <c r="O2714" t="str">
        <f t="shared" si="128"/>
        <v xml:space="preserve">  ()</v>
      </c>
      <c r="P2714" t="str">
        <f>IFERROR(INDEX(リスト!$AE:$AE,MATCH($G2714,リスト!$AD:$AD,0)),"")</f>
        <v/>
      </c>
      <c r="Q2714" t="str">
        <f>IFERROR(INDEX(リスト!$AH:$AH,MATCH($J2714,リスト!$AG:$AG,0)),"")</f>
        <v/>
      </c>
      <c r="R2714" s="118" t="str">
        <f>IF($B2714="","",TEXT(RIGHT($E2714,6)*1000+COUNTIF($E$2:$E2714,$E2714),"000000000"))</f>
        <v/>
      </c>
    </row>
    <row r="2715" spans="12:18" x14ac:dyDescent="0.45">
      <c r="L2715" t="str">
        <f>IFERROR(INDEX(所属情報!$E:$E,MATCH(男子登録情報!A2715,所属情報!$A:$A,0)),"")</f>
        <v/>
      </c>
      <c r="M2715" t="str">
        <f t="shared" si="126"/>
        <v xml:space="preserve"> ()</v>
      </c>
      <c r="N2715">
        <f t="shared" si="127"/>
        <v>0</v>
      </c>
      <c r="O2715" t="str">
        <f t="shared" si="128"/>
        <v xml:space="preserve">  ()</v>
      </c>
      <c r="P2715" t="str">
        <f>IFERROR(INDEX(リスト!$AE:$AE,MATCH($G2715,リスト!$AD:$AD,0)),"")</f>
        <v/>
      </c>
      <c r="Q2715" t="str">
        <f>IFERROR(INDEX(リスト!$AH:$AH,MATCH($J2715,リスト!$AG:$AG,0)),"")</f>
        <v/>
      </c>
      <c r="R2715" s="118" t="str">
        <f>IF($B2715="","",TEXT(RIGHT($E2715,6)*1000+COUNTIF($E$2:$E2715,$E2715),"000000000"))</f>
        <v/>
      </c>
    </row>
    <row r="2716" spans="12:18" x14ac:dyDescent="0.45">
      <c r="L2716" t="str">
        <f>IFERROR(INDEX(所属情報!$E:$E,MATCH(男子登録情報!A2716,所属情報!$A:$A,0)),"")</f>
        <v/>
      </c>
      <c r="M2716" t="str">
        <f t="shared" si="126"/>
        <v xml:space="preserve"> ()</v>
      </c>
      <c r="N2716">
        <f t="shared" si="127"/>
        <v>0</v>
      </c>
      <c r="O2716" t="str">
        <f t="shared" si="128"/>
        <v xml:space="preserve">  ()</v>
      </c>
      <c r="P2716" t="str">
        <f>IFERROR(INDEX(リスト!$AE:$AE,MATCH($G2716,リスト!$AD:$AD,0)),"")</f>
        <v/>
      </c>
      <c r="Q2716" t="str">
        <f>IFERROR(INDEX(リスト!$AH:$AH,MATCH($J2716,リスト!$AG:$AG,0)),"")</f>
        <v/>
      </c>
      <c r="R2716" s="118" t="str">
        <f>IF($B2716="","",TEXT(RIGHT($E2716,6)*1000+COUNTIF($E$2:$E2716,$E2716),"000000000"))</f>
        <v/>
      </c>
    </row>
    <row r="2717" spans="12:18" x14ac:dyDescent="0.45">
      <c r="L2717" t="str">
        <f>IFERROR(INDEX(所属情報!$E:$E,MATCH(男子登録情報!A2717,所属情報!$A:$A,0)),"")</f>
        <v/>
      </c>
      <c r="M2717" t="str">
        <f t="shared" si="126"/>
        <v xml:space="preserve"> ()</v>
      </c>
      <c r="N2717">
        <f t="shared" si="127"/>
        <v>0</v>
      </c>
      <c r="O2717" t="str">
        <f t="shared" si="128"/>
        <v xml:space="preserve">  ()</v>
      </c>
      <c r="P2717" t="str">
        <f>IFERROR(INDEX(リスト!$AE:$AE,MATCH($G2717,リスト!$AD:$AD,0)),"")</f>
        <v/>
      </c>
      <c r="Q2717" t="str">
        <f>IFERROR(INDEX(リスト!$AH:$AH,MATCH($J2717,リスト!$AG:$AG,0)),"")</f>
        <v/>
      </c>
      <c r="R2717" s="118" t="str">
        <f>IF($B2717="","",TEXT(RIGHT($E2717,6)*1000+COUNTIF($E$2:$E2717,$E2717),"000000000"))</f>
        <v/>
      </c>
    </row>
    <row r="2718" spans="12:18" x14ac:dyDescent="0.45">
      <c r="L2718" t="str">
        <f>IFERROR(INDEX(所属情報!$E:$E,MATCH(男子登録情報!A2718,所属情報!$A:$A,0)),"")</f>
        <v/>
      </c>
      <c r="M2718" t="str">
        <f t="shared" si="126"/>
        <v xml:space="preserve"> ()</v>
      </c>
      <c r="N2718">
        <f t="shared" si="127"/>
        <v>0</v>
      </c>
      <c r="O2718" t="str">
        <f t="shared" si="128"/>
        <v xml:space="preserve">  ()</v>
      </c>
      <c r="P2718" t="str">
        <f>IFERROR(INDEX(リスト!$AE:$AE,MATCH($G2718,リスト!$AD:$AD,0)),"")</f>
        <v/>
      </c>
      <c r="Q2718" t="str">
        <f>IFERROR(INDEX(リスト!$AH:$AH,MATCH($J2718,リスト!$AG:$AG,0)),"")</f>
        <v/>
      </c>
      <c r="R2718" s="118" t="str">
        <f>IF($B2718="","",TEXT(RIGHT($E2718,6)*1000+COUNTIF($E$2:$E2718,$E2718),"000000000"))</f>
        <v/>
      </c>
    </row>
    <row r="2719" spans="12:18" x14ac:dyDescent="0.45">
      <c r="L2719" t="str">
        <f>IFERROR(INDEX(所属情報!$E:$E,MATCH(男子登録情報!A2719,所属情報!$A:$A,0)),"")</f>
        <v/>
      </c>
      <c r="M2719" t="str">
        <f t="shared" si="126"/>
        <v xml:space="preserve"> ()</v>
      </c>
      <c r="N2719">
        <f t="shared" si="127"/>
        <v>0</v>
      </c>
      <c r="O2719" t="str">
        <f t="shared" si="128"/>
        <v xml:space="preserve">  ()</v>
      </c>
      <c r="P2719" t="str">
        <f>IFERROR(INDEX(リスト!$AE:$AE,MATCH($G2719,リスト!$AD:$AD,0)),"")</f>
        <v/>
      </c>
      <c r="Q2719" t="str">
        <f>IFERROR(INDEX(リスト!$AH:$AH,MATCH($J2719,リスト!$AG:$AG,0)),"")</f>
        <v/>
      </c>
      <c r="R2719" s="118" t="str">
        <f>IF($B2719="","",TEXT(RIGHT($E2719,6)*1000+COUNTIF($E$2:$E2719,$E2719),"000000000"))</f>
        <v/>
      </c>
    </row>
    <row r="2720" spans="12:18" x14ac:dyDescent="0.45">
      <c r="L2720" t="str">
        <f>IFERROR(INDEX(所属情報!$E:$E,MATCH(男子登録情報!A2720,所属情報!$A:$A,0)),"")</f>
        <v/>
      </c>
      <c r="M2720" t="str">
        <f t="shared" si="126"/>
        <v xml:space="preserve"> ()</v>
      </c>
      <c r="N2720">
        <f t="shared" si="127"/>
        <v>0</v>
      </c>
      <c r="O2720" t="str">
        <f t="shared" si="128"/>
        <v xml:space="preserve">  ()</v>
      </c>
      <c r="P2720" t="str">
        <f>IFERROR(INDEX(リスト!$AE:$AE,MATCH($G2720,リスト!$AD:$AD,0)),"")</f>
        <v/>
      </c>
      <c r="Q2720" t="str">
        <f>IFERROR(INDEX(リスト!$AH:$AH,MATCH($J2720,リスト!$AG:$AG,0)),"")</f>
        <v/>
      </c>
      <c r="R2720" s="118" t="str">
        <f>IF($B2720="","",TEXT(RIGHT($E2720,6)*1000+COUNTIF($E$2:$E2720,$E2720),"000000000"))</f>
        <v/>
      </c>
    </row>
    <row r="2721" spans="12:18" x14ac:dyDescent="0.45">
      <c r="L2721" t="str">
        <f>IFERROR(INDEX(所属情報!$E:$E,MATCH(男子登録情報!A2721,所属情報!$A:$A,0)),"")</f>
        <v/>
      </c>
      <c r="M2721" t="str">
        <f t="shared" si="126"/>
        <v xml:space="preserve"> ()</v>
      </c>
      <c r="N2721">
        <f t="shared" si="127"/>
        <v>0</v>
      </c>
      <c r="O2721" t="str">
        <f t="shared" si="128"/>
        <v xml:space="preserve">  ()</v>
      </c>
      <c r="P2721" t="str">
        <f>IFERROR(INDEX(リスト!$AE:$AE,MATCH($G2721,リスト!$AD:$AD,0)),"")</f>
        <v/>
      </c>
      <c r="Q2721" t="str">
        <f>IFERROR(INDEX(リスト!$AH:$AH,MATCH($J2721,リスト!$AG:$AG,0)),"")</f>
        <v/>
      </c>
      <c r="R2721" s="118" t="str">
        <f>IF($B2721="","",TEXT(RIGHT($E2721,6)*1000+COUNTIF($E$2:$E2721,$E2721),"000000000"))</f>
        <v/>
      </c>
    </row>
    <row r="2722" spans="12:18" x14ac:dyDescent="0.45">
      <c r="L2722" t="str">
        <f>IFERROR(INDEX(所属情報!$E:$E,MATCH(男子登録情報!A2722,所属情報!$A:$A,0)),"")</f>
        <v/>
      </c>
      <c r="M2722" t="str">
        <f t="shared" si="126"/>
        <v xml:space="preserve"> ()</v>
      </c>
      <c r="N2722">
        <f t="shared" si="127"/>
        <v>0</v>
      </c>
      <c r="O2722" t="str">
        <f t="shared" si="128"/>
        <v xml:space="preserve">  ()</v>
      </c>
      <c r="P2722" t="str">
        <f>IFERROR(INDEX(リスト!$AE:$AE,MATCH($G2722,リスト!$AD:$AD,0)),"")</f>
        <v/>
      </c>
      <c r="Q2722" t="str">
        <f>IFERROR(INDEX(リスト!$AH:$AH,MATCH($J2722,リスト!$AG:$AG,0)),"")</f>
        <v/>
      </c>
      <c r="R2722" s="118" t="str">
        <f>IF($B2722="","",TEXT(RIGHT($E2722,6)*1000+COUNTIF($E$2:$E2722,$E2722),"000000000"))</f>
        <v/>
      </c>
    </row>
    <row r="2723" spans="12:18" x14ac:dyDescent="0.45">
      <c r="L2723" t="str">
        <f>IFERROR(INDEX(所属情報!$E:$E,MATCH(男子登録情報!A2723,所属情報!$A:$A,0)),"")</f>
        <v/>
      </c>
      <c r="M2723" t="str">
        <f t="shared" si="126"/>
        <v xml:space="preserve"> ()</v>
      </c>
      <c r="N2723">
        <f t="shared" si="127"/>
        <v>0</v>
      </c>
      <c r="O2723" t="str">
        <f t="shared" si="128"/>
        <v xml:space="preserve">  ()</v>
      </c>
      <c r="P2723" t="str">
        <f>IFERROR(INDEX(リスト!$AE:$AE,MATCH($G2723,リスト!$AD:$AD,0)),"")</f>
        <v/>
      </c>
      <c r="Q2723" t="str">
        <f>IFERROR(INDEX(リスト!$AH:$AH,MATCH($J2723,リスト!$AG:$AG,0)),"")</f>
        <v/>
      </c>
      <c r="R2723" s="118" t="str">
        <f>IF($B2723="","",TEXT(RIGHT($E2723,6)*1000+COUNTIF($E$2:$E2723,$E2723),"000000000"))</f>
        <v/>
      </c>
    </row>
    <row r="2724" spans="12:18" x14ac:dyDescent="0.45">
      <c r="L2724" t="str">
        <f>IFERROR(INDEX(所属情報!$E:$E,MATCH(男子登録情報!A2724,所属情報!$A:$A,0)),"")</f>
        <v/>
      </c>
      <c r="M2724" t="str">
        <f t="shared" si="126"/>
        <v xml:space="preserve"> ()</v>
      </c>
      <c r="N2724">
        <f t="shared" si="127"/>
        <v>0</v>
      </c>
      <c r="O2724" t="str">
        <f t="shared" si="128"/>
        <v xml:space="preserve">  ()</v>
      </c>
      <c r="P2724" t="str">
        <f>IFERROR(INDEX(リスト!$AE:$AE,MATCH($G2724,リスト!$AD:$AD,0)),"")</f>
        <v/>
      </c>
      <c r="Q2724" t="str">
        <f>IFERROR(INDEX(リスト!$AH:$AH,MATCH($J2724,リスト!$AG:$AG,0)),"")</f>
        <v/>
      </c>
      <c r="R2724" s="118" t="str">
        <f>IF($B2724="","",TEXT(RIGHT($E2724,6)*1000+COUNTIF($E$2:$E2724,$E2724),"000000000"))</f>
        <v/>
      </c>
    </row>
    <row r="2725" spans="12:18" x14ac:dyDescent="0.45">
      <c r="L2725" t="str">
        <f>IFERROR(INDEX(所属情報!$E:$E,MATCH(男子登録情報!A2725,所属情報!$A:$A,0)),"")</f>
        <v/>
      </c>
      <c r="M2725" t="str">
        <f t="shared" si="126"/>
        <v xml:space="preserve"> ()</v>
      </c>
      <c r="N2725">
        <f t="shared" si="127"/>
        <v>0</v>
      </c>
      <c r="O2725" t="str">
        <f t="shared" si="128"/>
        <v xml:space="preserve">  ()</v>
      </c>
      <c r="P2725" t="str">
        <f>IFERROR(INDEX(リスト!$AE:$AE,MATCH($G2725,リスト!$AD:$AD,0)),"")</f>
        <v/>
      </c>
      <c r="Q2725" t="str">
        <f>IFERROR(INDEX(リスト!$AH:$AH,MATCH($J2725,リスト!$AG:$AG,0)),"")</f>
        <v/>
      </c>
      <c r="R2725" s="118" t="str">
        <f>IF($B2725="","",TEXT(RIGHT($E2725,6)*1000+COUNTIF($E$2:$E2725,$E2725),"000000000"))</f>
        <v/>
      </c>
    </row>
    <row r="2726" spans="12:18" x14ac:dyDescent="0.45">
      <c r="L2726" t="str">
        <f>IFERROR(INDEX(所属情報!$E:$E,MATCH(男子登録情報!A2726,所属情報!$A:$A,0)),"")</f>
        <v/>
      </c>
      <c r="M2726" t="str">
        <f t="shared" si="126"/>
        <v xml:space="preserve"> ()</v>
      </c>
      <c r="N2726">
        <f t="shared" si="127"/>
        <v>0</v>
      </c>
      <c r="O2726" t="str">
        <f t="shared" si="128"/>
        <v xml:space="preserve">  ()</v>
      </c>
      <c r="P2726" t="str">
        <f>IFERROR(INDEX(リスト!$AE:$AE,MATCH($G2726,リスト!$AD:$AD,0)),"")</f>
        <v/>
      </c>
      <c r="Q2726" t="str">
        <f>IFERROR(INDEX(リスト!$AH:$AH,MATCH($J2726,リスト!$AG:$AG,0)),"")</f>
        <v/>
      </c>
      <c r="R2726" s="118" t="str">
        <f>IF($B2726="","",TEXT(RIGHT($E2726,6)*1000+COUNTIF($E$2:$E2726,$E2726),"000000000"))</f>
        <v/>
      </c>
    </row>
    <row r="2727" spans="12:18" x14ac:dyDescent="0.45">
      <c r="L2727" t="str">
        <f>IFERROR(INDEX(所属情報!$E:$E,MATCH(男子登録情報!A2727,所属情報!$A:$A,0)),"")</f>
        <v/>
      </c>
      <c r="M2727" t="str">
        <f t="shared" si="126"/>
        <v xml:space="preserve"> ()</v>
      </c>
      <c r="N2727">
        <f t="shared" si="127"/>
        <v>0</v>
      </c>
      <c r="O2727" t="str">
        <f t="shared" si="128"/>
        <v xml:space="preserve">  ()</v>
      </c>
      <c r="P2727" t="str">
        <f>IFERROR(INDEX(リスト!$AE:$AE,MATCH($G2727,リスト!$AD:$AD,0)),"")</f>
        <v/>
      </c>
      <c r="Q2727" t="str">
        <f>IFERROR(INDEX(リスト!$AH:$AH,MATCH($J2727,リスト!$AG:$AG,0)),"")</f>
        <v/>
      </c>
      <c r="R2727" s="118" t="str">
        <f>IF($B2727="","",TEXT(RIGHT($E2727,6)*1000+COUNTIF($E$2:$E2727,$E2727),"000000000"))</f>
        <v/>
      </c>
    </row>
    <row r="2728" spans="12:18" x14ac:dyDescent="0.45">
      <c r="L2728" t="str">
        <f>IFERROR(INDEX(所属情報!$E:$E,MATCH(男子登録情報!A2728,所属情報!$A:$A,0)),"")</f>
        <v/>
      </c>
      <c r="M2728" t="str">
        <f t="shared" si="126"/>
        <v xml:space="preserve"> ()</v>
      </c>
      <c r="N2728">
        <f t="shared" si="127"/>
        <v>0</v>
      </c>
      <c r="O2728" t="str">
        <f t="shared" si="128"/>
        <v xml:space="preserve">  ()</v>
      </c>
      <c r="P2728" t="str">
        <f>IFERROR(INDEX(リスト!$AE:$AE,MATCH($G2728,リスト!$AD:$AD,0)),"")</f>
        <v/>
      </c>
      <c r="Q2728" t="str">
        <f>IFERROR(INDEX(リスト!$AH:$AH,MATCH($J2728,リスト!$AG:$AG,0)),"")</f>
        <v/>
      </c>
      <c r="R2728" s="118" t="str">
        <f>IF($B2728="","",TEXT(RIGHT($E2728,6)*1000+COUNTIF($E$2:$E2728,$E2728),"000000000"))</f>
        <v/>
      </c>
    </row>
    <row r="2729" spans="12:18" x14ac:dyDescent="0.45">
      <c r="L2729" t="str">
        <f>IFERROR(INDEX(所属情報!$E:$E,MATCH(男子登録情報!A2729,所属情報!$A:$A,0)),"")</f>
        <v/>
      </c>
      <c r="M2729" t="str">
        <f t="shared" si="126"/>
        <v xml:space="preserve"> ()</v>
      </c>
      <c r="N2729">
        <f t="shared" si="127"/>
        <v>0</v>
      </c>
      <c r="O2729" t="str">
        <f t="shared" si="128"/>
        <v xml:space="preserve">  ()</v>
      </c>
      <c r="P2729" t="str">
        <f>IFERROR(INDEX(リスト!$AE:$AE,MATCH($G2729,リスト!$AD:$AD,0)),"")</f>
        <v/>
      </c>
      <c r="Q2729" t="str">
        <f>IFERROR(INDEX(リスト!$AH:$AH,MATCH($J2729,リスト!$AG:$AG,0)),"")</f>
        <v/>
      </c>
      <c r="R2729" s="118" t="str">
        <f>IF($B2729="","",TEXT(RIGHT($E2729,6)*1000+COUNTIF($E$2:$E2729,$E2729),"000000000"))</f>
        <v/>
      </c>
    </row>
    <row r="2730" spans="12:18" x14ac:dyDescent="0.45">
      <c r="L2730" t="str">
        <f>IFERROR(INDEX(所属情報!$E:$E,MATCH(男子登録情報!A2730,所属情報!$A:$A,0)),"")</f>
        <v/>
      </c>
      <c r="M2730" t="str">
        <f t="shared" si="126"/>
        <v xml:space="preserve"> ()</v>
      </c>
      <c r="N2730">
        <f t="shared" si="127"/>
        <v>0</v>
      </c>
      <c r="O2730" t="str">
        <f t="shared" si="128"/>
        <v xml:space="preserve">  ()</v>
      </c>
      <c r="P2730" t="str">
        <f>IFERROR(INDEX(リスト!$AE:$AE,MATCH($G2730,リスト!$AD:$AD,0)),"")</f>
        <v/>
      </c>
      <c r="Q2730" t="str">
        <f>IFERROR(INDEX(リスト!$AH:$AH,MATCH($J2730,リスト!$AG:$AG,0)),"")</f>
        <v/>
      </c>
      <c r="R2730" s="118" t="str">
        <f>IF($B2730="","",TEXT(RIGHT($E2730,6)*1000+COUNTIF($E$2:$E2730,$E2730),"000000000"))</f>
        <v/>
      </c>
    </row>
    <row r="2731" spans="12:18" x14ac:dyDescent="0.45">
      <c r="L2731" t="str">
        <f>IFERROR(INDEX(所属情報!$E:$E,MATCH(男子登録情報!A2731,所属情報!$A:$A,0)),"")</f>
        <v/>
      </c>
      <c r="M2731" t="str">
        <f t="shared" si="126"/>
        <v xml:space="preserve"> ()</v>
      </c>
      <c r="N2731">
        <f t="shared" si="127"/>
        <v>0</v>
      </c>
      <c r="O2731" t="str">
        <f t="shared" si="128"/>
        <v xml:space="preserve">  ()</v>
      </c>
      <c r="P2731" t="str">
        <f>IFERROR(INDEX(リスト!$AE:$AE,MATCH($G2731,リスト!$AD:$AD,0)),"")</f>
        <v/>
      </c>
      <c r="Q2731" t="str">
        <f>IFERROR(INDEX(リスト!$AH:$AH,MATCH($J2731,リスト!$AG:$AG,0)),"")</f>
        <v/>
      </c>
      <c r="R2731" s="118" t="str">
        <f>IF($B2731="","",TEXT(RIGHT($E2731,6)*1000+COUNTIF($E$2:$E2731,$E2731),"000000000"))</f>
        <v/>
      </c>
    </row>
    <row r="2732" spans="12:18" x14ac:dyDescent="0.45">
      <c r="L2732" t="str">
        <f>IFERROR(INDEX(所属情報!$E:$E,MATCH(男子登録情報!A2732,所属情報!$A:$A,0)),"")</f>
        <v/>
      </c>
      <c r="M2732" t="str">
        <f t="shared" si="126"/>
        <v xml:space="preserve"> ()</v>
      </c>
      <c r="N2732">
        <f t="shared" si="127"/>
        <v>0</v>
      </c>
      <c r="O2732" t="str">
        <f t="shared" si="128"/>
        <v xml:space="preserve">  ()</v>
      </c>
      <c r="P2732" t="str">
        <f>IFERROR(INDEX(リスト!$AE:$AE,MATCH($G2732,リスト!$AD:$AD,0)),"")</f>
        <v/>
      </c>
      <c r="Q2732" t="str">
        <f>IFERROR(INDEX(リスト!$AH:$AH,MATCH($J2732,リスト!$AG:$AG,0)),"")</f>
        <v/>
      </c>
      <c r="R2732" s="118" t="str">
        <f>IF($B2732="","",TEXT(RIGHT($E2732,6)*1000+COUNTIF($E$2:$E2732,$E2732),"000000000"))</f>
        <v/>
      </c>
    </row>
    <row r="2733" spans="12:18" x14ac:dyDescent="0.45">
      <c r="L2733" t="str">
        <f>IFERROR(INDEX(所属情報!$E:$E,MATCH(男子登録情報!A2733,所属情報!$A:$A,0)),"")</f>
        <v/>
      </c>
      <c r="M2733" t="str">
        <f t="shared" si="126"/>
        <v xml:space="preserve"> ()</v>
      </c>
      <c r="N2733">
        <f t="shared" si="127"/>
        <v>0</v>
      </c>
      <c r="O2733" t="str">
        <f t="shared" si="128"/>
        <v xml:space="preserve">  ()</v>
      </c>
      <c r="P2733" t="str">
        <f>IFERROR(INDEX(リスト!$AE:$AE,MATCH($G2733,リスト!$AD:$AD,0)),"")</f>
        <v/>
      </c>
      <c r="Q2733" t="str">
        <f>IFERROR(INDEX(リスト!$AH:$AH,MATCH($J2733,リスト!$AG:$AG,0)),"")</f>
        <v/>
      </c>
      <c r="R2733" s="118" t="str">
        <f>IF($B2733="","",TEXT(RIGHT($E2733,6)*1000+COUNTIF($E$2:$E2733,$E2733),"000000000"))</f>
        <v/>
      </c>
    </row>
    <row r="2734" spans="12:18" x14ac:dyDescent="0.45">
      <c r="L2734" t="str">
        <f>IFERROR(INDEX(所属情報!$E:$E,MATCH(男子登録情報!A2734,所属情報!$A:$A,0)),"")</f>
        <v/>
      </c>
      <c r="M2734" t="str">
        <f t="shared" si="126"/>
        <v xml:space="preserve"> ()</v>
      </c>
      <c r="N2734">
        <f t="shared" si="127"/>
        <v>0</v>
      </c>
      <c r="O2734" t="str">
        <f t="shared" si="128"/>
        <v xml:space="preserve">  ()</v>
      </c>
      <c r="P2734" t="str">
        <f>IFERROR(INDEX(リスト!$AE:$AE,MATCH($G2734,リスト!$AD:$AD,0)),"")</f>
        <v/>
      </c>
      <c r="Q2734" t="str">
        <f>IFERROR(INDEX(リスト!$AH:$AH,MATCH($J2734,リスト!$AG:$AG,0)),"")</f>
        <v/>
      </c>
      <c r="R2734" s="118" t="str">
        <f>IF($B2734="","",TEXT(RIGHT($E2734,6)*1000+COUNTIF($E$2:$E2734,$E2734),"000000000"))</f>
        <v/>
      </c>
    </row>
    <row r="2735" spans="12:18" x14ac:dyDescent="0.45">
      <c r="L2735" t="str">
        <f>IFERROR(INDEX(所属情報!$E:$E,MATCH(男子登録情報!A2735,所属情報!$A:$A,0)),"")</f>
        <v/>
      </c>
      <c r="M2735" t="str">
        <f t="shared" si="126"/>
        <v xml:space="preserve"> ()</v>
      </c>
      <c r="N2735">
        <f t="shared" si="127"/>
        <v>0</v>
      </c>
      <c r="O2735" t="str">
        <f t="shared" si="128"/>
        <v xml:space="preserve">  ()</v>
      </c>
      <c r="P2735" t="str">
        <f>IFERROR(INDEX(リスト!$AE:$AE,MATCH($G2735,リスト!$AD:$AD,0)),"")</f>
        <v/>
      </c>
      <c r="Q2735" t="str">
        <f>IFERROR(INDEX(リスト!$AH:$AH,MATCH($J2735,リスト!$AG:$AG,0)),"")</f>
        <v/>
      </c>
      <c r="R2735" s="118" t="str">
        <f>IF($B2735="","",TEXT(RIGHT($E2735,6)*1000+COUNTIF($E$2:$E2735,$E2735),"000000000"))</f>
        <v/>
      </c>
    </row>
    <row r="2736" spans="12:18" x14ac:dyDescent="0.45">
      <c r="L2736" t="str">
        <f>IFERROR(INDEX(所属情報!$E:$E,MATCH(男子登録情報!A2736,所属情報!$A:$A,0)),"")</f>
        <v/>
      </c>
      <c r="M2736" t="str">
        <f t="shared" si="126"/>
        <v xml:space="preserve"> ()</v>
      </c>
      <c r="N2736">
        <f t="shared" si="127"/>
        <v>0</v>
      </c>
      <c r="O2736" t="str">
        <f t="shared" si="128"/>
        <v xml:space="preserve">  ()</v>
      </c>
      <c r="P2736" t="str">
        <f>IFERROR(INDEX(リスト!$AE:$AE,MATCH($G2736,リスト!$AD:$AD,0)),"")</f>
        <v/>
      </c>
      <c r="Q2736" t="str">
        <f>IFERROR(INDEX(リスト!$AH:$AH,MATCH($J2736,リスト!$AG:$AG,0)),"")</f>
        <v/>
      </c>
      <c r="R2736" s="118" t="str">
        <f>IF($B2736="","",TEXT(RIGHT($E2736,6)*1000+COUNTIF($E$2:$E2736,$E2736),"000000000"))</f>
        <v/>
      </c>
    </row>
    <row r="2737" spans="12:18" x14ac:dyDescent="0.45">
      <c r="L2737" t="str">
        <f>IFERROR(INDEX(所属情報!$E:$E,MATCH(男子登録情報!A2737,所属情報!$A:$A,0)),"")</f>
        <v/>
      </c>
      <c r="M2737" t="str">
        <f t="shared" si="126"/>
        <v xml:space="preserve"> ()</v>
      </c>
      <c r="N2737">
        <f t="shared" si="127"/>
        <v>0</v>
      </c>
      <c r="O2737" t="str">
        <f t="shared" si="128"/>
        <v xml:space="preserve">  ()</v>
      </c>
      <c r="P2737" t="str">
        <f>IFERROR(INDEX(リスト!$AE:$AE,MATCH($G2737,リスト!$AD:$AD,0)),"")</f>
        <v/>
      </c>
      <c r="Q2737" t="str">
        <f>IFERROR(INDEX(リスト!$AH:$AH,MATCH($J2737,リスト!$AG:$AG,0)),"")</f>
        <v/>
      </c>
      <c r="R2737" s="118" t="str">
        <f>IF($B2737="","",TEXT(RIGHT($E2737,6)*1000+COUNTIF($E$2:$E2737,$E2737),"000000000"))</f>
        <v/>
      </c>
    </row>
    <row r="2738" spans="12:18" x14ac:dyDescent="0.45">
      <c r="L2738" t="str">
        <f>IFERROR(INDEX(所属情報!$E:$E,MATCH(男子登録情報!A2738,所属情報!$A:$A,0)),"")</f>
        <v/>
      </c>
      <c r="M2738" t="str">
        <f t="shared" si="126"/>
        <v xml:space="preserve"> ()</v>
      </c>
      <c r="N2738">
        <f t="shared" si="127"/>
        <v>0</v>
      </c>
      <c r="O2738" t="str">
        <f t="shared" si="128"/>
        <v xml:space="preserve">  ()</v>
      </c>
      <c r="P2738" t="str">
        <f>IFERROR(INDEX(リスト!$AE:$AE,MATCH($G2738,リスト!$AD:$AD,0)),"")</f>
        <v/>
      </c>
      <c r="Q2738" t="str">
        <f>IFERROR(INDEX(リスト!$AH:$AH,MATCH($J2738,リスト!$AG:$AG,0)),"")</f>
        <v/>
      </c>
      <c r="R2738" s="118" t="str">
        <f>IF($B2738="","",TEXT(RIGHT($E2738,6)*1000+COUNTIF($E$2:$E2738,$E2738),"000000000"))</f>
        <v/>
      </c>
    </row>
    <row r="2739" spans="12:18" x14ac:dyDescent="0.45">
      <c r="L2739" t="str">
        <f>IFERROR(INDEX(所属情報!$E:$E,MATCH(男子登録情報!A2739,所属情報!$A:$A,0)),"")</f>
        <v/>
      </c>
      <c r="M2739" t="str">
        <f t="shared" si="126"/>
        <v xml:space="preserve"> ()</v>
      </c>
      <c r="N2739">
        <f t="shared" si="127"/>
        <v>0</v>
      </c>
      <c r="O2739" t="str">
        <f t="shared" si="128"/>
        <v xml:space="preserve">  ()</v>
      </c>
      <c r="P2739" t="str">
        <f>IFERROR(INDEX(リスト!$AE:$AE,MATCH($G2739,リスト!$AD:$AD,0)),"")</f>
        <v/>
      </c>
      <c r="Q2739" t="str">
        <f>IFERROR(INDEX(リスト!$AH:$AH,MATCH($J2739,リスト!$AG:$AG,0)),"")</f>
        <v/>
      </c>
      <c r="R2739" s="118" t="str">
        <f>IF($B2739="","",TEXT(RIGHT($E2739,6)*1000+COUNTIF($E$2:$E2739,$E2739),"000000000"))</f>
        <v/>
      </c>
    </row>
    <row r="2740" spans="12:18" x14ac:dyDescent="0.45">
      <c r="L2740" t="str">
        <f>IFERROR(INDEX(所属情報!$E:$E,MATCH(男子登録情報!A2740,所属情報!$A:$A,0)),"")</f>
        <v/>
      </c>
      <c r="M2740" t="str">
        <f t="shared" si="126"/>
        <v xml:space="preserve"> ()</v>
      </c>
      <c r="N2740">
        <f t="shared" si="127"/>
        <v>0</v>
      </c>
      <c r="O2740" t="str">
        <f t="shared" si="128"/>
        <v xml:space="preserve">  ()</v>
      </c>
      <c r="P2740" t="str">
        <f>IFERROR(INDEX(リスト!$AE:$AE,MATCH($G2740,リスト!$AD:$AD,0)),"")</f>
        <v/>
      </c>
      <c r="Q2740" t="str">
        <f>IFERROR(INDEX(リスト!$AH:$AH,MATCH($J2740,リスト!$AG:$AG,0)),"")</f>
        <v/>
      </c>
      <c r="R2740" s="118" t="str">
        <f>IF($B2740="","",TEXT(RIGHT($E2740,6)*1000+COUNTIF($E$2:$E2740,$E2740),"000000000"))</f>
        <v/>
      </c>
    </row>
    <row r="2741" spans="12:18" x14ac:dyDescent="0.45">
      <c r="L2741" t="str">
        <f>IFERROR(INDEX(所属情報!$E:$E,MATCH(男子登録情報!A2741,所属情報!$A:$A,0)),"")</f>
        <v/>
      </c>
      <c r="M2741" t="str">
        <f t="shared" si="126"/>
        <v xml:space="preserve"> ()</v>
      </c>
      <c r="N2741">
        <f t="shared" si="127"/>
        <v>0</v>
      </c>
      <c r="O2741" t="str">
        <f t="shared" si="128"/>
        <v xml:space="preserve">  ()</v>
      </c>
      <c r="P2741" t="str">
        <f>IFERROR(INDEX(リスト!$AE:$AE,MATCH($G2741,リスト!$AD:$AD,0)),"")</f>
        <v/>
      </c>
      <c r="Q2741" t="str">
        <f>IFERROR(INDEX(リスト!$AH:$AH,MATCH($J2741,リスト!$AG:$AG,0)),"")</f>
        <v/>
      </c>
      <c r="R2741" s="118" t="str">
        <f>IF($B2741="","",TEXT(RIGHT($E2741,6)*1000+COUNTIF($E$2:$E2741,$E2741),"000000000"))</f>
        <v/>
      </c>
    </row>
    <row r="2742" spans="12:18" x14ac:dyDescent="0.45">
      <c r="L2742" t="str">
        <f>IFERROR(INDEX(所属情報!$E:$E,MATCH(男子登録情報!A2742,所属情報!$A:$A,0)),"")</f>
        <v/>
      </c>
      <c r="M2742" t="str">
        <f t="shared" si="126"/>
        <v xml:space="preserve"> ()</v>
      </c>
      <c r="N2742">
        <f t="shared" si="127"/>
        <v>0</v>
      </c>
      <c r="O2742" t="str">
        <f t="shared" si="128"/>
        <v xml:space="preserve">  ()</v>
      </c>
      <c r="P2742" t="str">
        <f>IFERROR(INDEX(リスト!$AE:$AE,MATCH($G2742,リスト!$AD:$AD,0)),"")</f>
        <v/>
      </c>
      <c r="Q2742" t="str">
        <f>IFERROR(INDEX(リスト!$AH:$AH,MATCH($J2742,リスト!$AG:$AG,0)),"")</f>
        <v/>
      </c>
      <c r="R2742" s="118" t="str">
        <f>IF($B2742="","",TEXT(RIGHT($E2742,6)*1000+COUNTIF($E$2:$E2742,$E2742),"000000000"))</f>
        <v/>
      </c>
    </row>
    <row r="2743" spans="12:18" x14ac:dyDescent="0.45">
      <c r="L2743" t="str">
        <f>IFERROR(INDEX(所属情報!$E:$E,MATCH(男子登録情報!A2743,所属情報!$A:$A,0)),"")</f>
        <v/>
      </c>
      <c r="M2743" t="str">
        <f t="shared" si="126"/>
        <v xml:space="preserve"> ()</v>
      </c>
      <c r="N2743">
        <f t="shared" si="127"/>
        <v>0</v>
      </c>
      <c r="O2743" t="str">
        <f t="shared" si="128"/>
        <v xml:space="preserve">  ()</v>
      </c>
      <c r="P2743" t="str">
        <f>IFERROR(INDEX(リスト!$AE:$AE,MATCH($G2743,リスト!$AD:$AD,0)),"")</f>
        <v/>
      </c>
      <c r="Q2743" t="str">
        <f>IFERROR(INDEX(リスト!$AH:$AH,MATCH($J2743,リスト!$AG:$AG,0)),"")</f>
        <v/>
      </c>
      <c r="R2743" s="118" t="str">
        <f>IF($B2743="","",TEXT(RIGHT($E2743,6)*1000+COUNTIF($E$2:$E2743,$E2743),"000000000"))</f>
        <v/>
      </c>
    </row>
    <row r="2744" spans="12:18" x14ac:dyDescent="0.45">
      <c r="L2744" t="str">
        <f>IFERROR(INDEX(所属情報!$E:$E,MATCH(男子登録情報!A2744,所属情報!$A:$A,0)),"")</f>
        <v/>
      </c>
      <c r="M2744" t="str">
        <f t="shared" si="126"/>
        <v xml:space="preserve"> ()</v>
      </c>
      <c r="N2744">
        <f t="shared" si="127"/>
        <v>0</v>
      </c>
      <c r="O2744" t="str">
        <f t="shared" si="128"/>
        <v xml:space="preserve">  ()</v>
      </c>
      <c r="P2744" t="str">
        <f>IFERROR(INDEX(リスト!$AE:$AE,MATCH($G2744,リスト!$AD:$AD,0)),"")</f>
        <v/>
      </c>
      <c r="Q2744" t="str">
        <f>IFERROR(INDEX(リスト!$AH:$AH,MATCH($J2744,リスト!$AG:$AG,0)),"")</f>
        <v/>
      </c>
      <c r="R2744" s="118" t="str">
        <f>IF($B2744="","",TEXT(RIGHT($E2744,6)*1000+COUNTIF($E$2:$E2744,$E2744),"000000000"))</f>
        <v/>
      </c>
    </row>
    <row r="2745" spans="12:18" x14ac:dyDescent="0.45">
      <c r="L2745" t="str">
        <f>IFERROR(INDEX(所属情報!$E:$E,MATCH(男子登録情報!A2745,所属情報!$A:$A,0)),"")</f>
        <v/>
      </c>
      <c r="M2745" t="str">
        <f t="shared" si="126"/>
        <v xml:space="preserve"> ()</v>
      </c>
      <c r="N2745">
        <f t="shared" si="127"/>
        <v>0</v>
      </c>
      <c r="O2745" t="str">
        <f t="shared" si="128"/>
        <v xml:space="preserve">  ()</v>
      </c>
      <c r="P2745" t="str">
        <f>IFERROR(INDEX(リスト!$AE:$AE,MATCH($G2745,リスト!$AD:$AD,0)),"")</f>
        <v/>
      </c>
      <c r="Q2745" t="str">
        <f>IFERROR(INDEX(リスト!$AH:$AH,MATCH($J2745,リスト!$AG:$AG,0)),"")</f>
        <v/>
      </c>
      <c r="R2745" s="118" t="str">
        <f>IF($B2745="","",TEXT(RIGHT($E2745,6)*1000+COUNTIF($E$2:$E2745,$E2745),"000000000"))</f>
        <v/>
      </c>
    </row>
    <row r="2746" spans="12:18" x14ac:dyDescent="0.45">
      <c r="L2746" t="str">
        <f>IFERROR(INDEX(所属情報!$E:$E,MATCH(男子登録情報!A2746,所属情報!$A:$A,0)),"")</f>
        <v/>
      </c>
      <c r="M2746" t="str">
        <f t="shared" si="126"/>
        <v xml:space="preserve"> ()</v>
      </c>
      <c r="N2746">
        <f t="shared" si="127"/>
        <v>0</v>
      </c>
      <c r="O2746" t="str">
        <f t="shared" si="128"/>
        <v xml:space="preserve">  ()</v>
      </c>
      <c r="P2746" t="str">
        <f>IFERROR(INDEX(リスト!$AE:$AE,MATCH($G2746,リスト!$AD:$AD,0)),"")</f>
        <v/>
      </c>
      <c r="Q2746" t="str">
        <f>IFERROR(INDEX(リスト!$AH:$AH,MATCH($J2746,リスト!$AG:$AG,0)),"")</f>
        <v/>
      </c>
      <c r="R2746" s="118" t="str">
        <f>IF($B2746="","",TEXT(RIGHT($E2746,6)*1000+COUNTIF($E$2:$E2746,$E2746),"000000000"))</f>
        <v/>
      </c>
    </row>
    <row r="2747" spans="12:18" x14ac:dyDescent="0.45">
      <c r="L2747" t="str">
        <f>IFERROR(INDEX(所属情報!$E:$E,MATCH(男子登録情報!A2747,所属情報!$A:$A,0)),"")</f>
        <v/>
      </c>
      <c r="M2747" t="str">
        <f t="shared" si="126"/>
        <v xml:space="preserve"> ()</v>
      </c>
      <c r="N2747">
        <f t="shared" si="127"/>
        <v>0</v>
      </c>
      <c r="O2747" t="str">
        <f t="shared" si="128"/>
        <v xml:space="preserve">  ()</v>
      </c>
      <c r="P2747" t="str">
        <f>IFERROR(INDEX(リスト!$AE:$AE,MATCH($G2747,リスト!$AD:$AD,0)),"")</f>
        <v/>
      </c>
      <c r="Q2747" t="str">
        <f>IFERROR(INDEX(リスト!$AH:$AH,MATCH($J2747,リスト!$AG:$AG,0)),"")</f>
        <v/>
      </c>
      <c r="R2747" s="118" t="str">
        <f>IF($B2747="","",TEXT(RIGHT($E2747,6)*1000+COUNTIF($E$2:$E2747,$E2747),"000000000"))</f>
        <v/>
      </c>
    </row>
    <row r="2748" spans="12:18" x14ac:dyDescent="0.45">
      <c r="L2748" t="str">
        <f>IFERROR(INDEX(所属情報!$E:$E,MATCH(男子登録情報!A2748,所属情報!$A:$A,0)),"")</f>
        <v/>
      </c>
      <c r="M2748" t="str">
        <f t="shared" si="126"/>
        <v xml:space="preserve"> ()</v>
      </c>
      <c r="N2748">
        <f t="shared" si="127"/>
        <v>0</v>
      </c>
      <c r="O2748" t="str">
        <f t="shared" si="128"/>
        <v xml:space="preserve">  ()</v>
      </c>
      <c r="P2748" t="str">
        <f>IFERROR(INDEX(リスト!$AE:$AE,MATCH($G2748,リスト!$AD:$AD,0)),"")</f>
        <v/>
      </c>
      <c r="Q2748" t="str">
        <f>IFERROR(INDEX(リスト!$AH:$AH,MATCH($J2748,リスト!$AG:$AG,0)),"")</f>
        <v/>
      </c>
      <c r="R2748" s="118" t="str">
        <f>IF($B2748="","",TEXT(RIGHT($E2748,6)*1000+COUNTIF($E$2:$E2748,$E2748),"000000000"))</f>
        <v/>
      </c>
    </row>
    <row r="2749" spans="12:18" x14ac:dyDescent="0.45">
      <c r="L2749" t="str">
        <f>IFERROR(INDEX(所属情報!$E:$E,MATCH(男子登録情報!A2749,所属情報!$A:$A,0)),"")</f>
        <v/>
      </c>
      <c r="M2749" t="str">
        <f t="shared" si="126"/>
        <v xml:space="preserve"> ()</v>
      </c>
      <c r="N2749">
        <f t="shared" si="127"/>
        <v>0</v>
      </c>
      <c r="O2749" t="str">
        <f t="shared" si="128"/>
        <v xml:space="preserve">  ()</v>
      </c>
      <c r="P2749" t="str">
        <f>IFERROR(INDEX(リスト!$AE:$AE,MATCH($G2749,リスト!$AD:$AD,0)),"")</f>
        <v/>
      </c>
      <c r="Q2749" t="str">
        <f>IFERROR(INDEX(リスト!$AH:$AH,MATCH($J2749,リスト!$AG:$AG,0)),"")</f>
        <v/>
      </c>
      <c r="R2749" s="118" t="str">
        <f>IF($B2749="","",TEXT(RIGHT($E2749,6)*1000+COUNTIF($E$2:$E2749,$E2749),"000000000"))</f>
        <v/>
      </c>
    </row>
    <row r="2750" spans="12:18" x14ac:dyDescent="0.45">
      <c r="L2750" t="str">
        <f>IFERROR(INDEX(所属情報!$E:$E,MATCH(男子登録情報!A2750,所属情報!$A:$A,0)),"")</f>
        <v/>
      </c>
      <c r="M2750" t="str">
        <f t="shared" si="126"/>
        <v xml:space="preserve"> ()</v>
      </c>
      <c r="N2750">
        <f t="shared" si="127"/>
        <v>0</v>
      </c>
      <c r="O2750" t="str">
        <f t="shared" si="128"/>
        <v xml:space="preserve">  ()</v>
      </c>
      <c r="P2750" t="str">
        <f>IFERROR(INDEX(リスト!$AE:$AE,MATCH($G2750,リスト!$AD:$AD,0)),"")</f>
        <v/>
      </c>
      <c r="Q2750" t="str">
        <f>IFERROR(INDEX(リスト!$AH:$AH,MATCH($J2750,リスト!$AG:$AG,0)),"")</f>
        <v/>
      </c>
      <c r="R2750" s="118" t="str">
        <f>IF($B2750="","",TEXT(RIGHT($E2750,6)*1000+COUNTIF($E$2:$E2750,$E2750),"000000000"))</f>
        <v/>
      </c>
    </row>
    <row r="2751" spans="12:18" x14ac:dyDescent="0.45">
      <c r="L2751" t="str">
        <f>IFERROR(INDEX(所属情報!$E:$E,MATCH(男子登録情報!A2751,所属情報!$A:$A,0)),"")</f>
        <v/>
      </c>
      <c r="M2751" t="str">
        <f t="shared" si="126"/>
        <v xml:space="preserve"> ()</v>
      </c>
      <c r="N2751">
        <f t="shared" si="127"/>
        <v>0</v>
      </c>
      <c r="O2751" t="str">
        <f t="shared" si="128"/>
        <v xml:space="preserve">  ()</v>
      </c>
      <c r="P2751" t="str">
        <f>IFERROR(INDEX(リスト!$AE:$AE,MATCH($G2751,リスト!$AD:$AD,0)),"")</f>
        <v/>
      </c>
      <c r="Q2751" t="str">
        <f>IFERROR(INDEX(リスト!$AH:$AH,MATCH($J2751,リスト!$AG:$AG,0)),"")</f>
        <v/>
      </c>
      <c r="R2751" s="118" t="str">
        <f>IF($B2751="","",TEXT(RIGHT($E2751,6)*1000+COUNTIF($E$2:$E2751,$E2751),"000000000"))</f>
        <v/>
      </c>
    </row>
    <row r="2752" spans="12:18" x14ac:dyDescent="0.45">
      <c r="L2752" t="str">
        <f>IFERROR(INDEX(所属情報!$E:$E,MATCH(男子登録情報!A2752,所属情報!$A:$A,0)),"")</f>
        <v/>
      </c>
      <c r="M2752" t="str">
        <f t="shared" si="126"/>
        <v xml:space="preserve"> ()</v>
      </c>
      <c r="N2752">
        <f t="shared" si="127"/>
        <v>0</v>
      </c>
      <c r="O2752" t="str">
        <f t="shared" si="128"/>
        <v xml:space="preserve">  ()</v>
      </c>
      <c r="P2752" t="str">
        <f>IFERROR(INDEX(リスト!$AE:$AE,MATCH($G2752,リスト!$AD:$AD,0)),"")</f>
        <v/>
      </c>
      <c r="Q2752" t="str">
        <f>IFERROR(INDEX(リスト!$AH:$AH,MATCH($J2752,リスト!$AG:$AG,0)),"")</f>
        <v/>
      </c>
      <c r="R2752" s="118" t="str">
        <f>IF($B2752="","",TEXT(RIGHT($E2752,6)*1000+COUNTIF($E$2:$E2752,$E2752),"000000000"))</f>
        <v/>
      </c>
    </row>
    <row r="2753" spans="12:18" x14ac:dyDescent="0.45">
      <c r="L2753" t="str">
        <f>IFERROR(INDEX(所属情報!$E:$E,MATCH(男子登録情報!A2753,所属情報!$A:$A,0)),"")</f>
        <v/>
      </c>
      <c r="M2753" t="str">
        <f t="shared" si="126"/>
        <v xml:space="preserve"> ()</v>
      </c>
      <c r="N2753">
        <f t="shared" si="127"/>
        <v>0</v>
      </c>
      <c r="O2753" t="str">
        <f t="shared" si="128"/>
        <v xml:space="preserve">  ()</v>
      </c>
      <c r="P2753" t="str">
        <f>IFERROR(INDEX(リスト!$AE:$AE,MATCH($G2753,リスト!$AD:$AD,0)),"")</f>
        <v/>
      </c>
      <c r="Q2753" t="str">
        <f>IFERROR(INDEX(リスト!$AH:$AH,MATCH($J2753,リスト!$AG:$AG,0)),"")</f>
        <v/>
      </c>
      <c r="R2753" s="118" t="str">
        <f>IF($B2753="","",TEXT(RIGHT($E2753,6)*1000+COUNTIF($E$2:$E2753,$E2753),"000000000"))</f>
        <v/>
      </c>
    </row>
    <row r="2754" spans="12:18" x14ac:dyDescent="0.45">
      <c r="L2754" t="str">
        <f>IFERROR(INDEX(所属情報!$E:$E,MATCH(男子登録情報!A2754,所属情報!$A:$A,0)),"")</f>
        <v/>
      </c>
      <c r="M2754" t="str">
        <f t="shared" si="126"/>
        <v xml:space="preserve"> ()</v>
      </c>
      <c r="N2754">
        <f t="shared" si="127"/>
        <v>0</v>
      </c>
      <c r="O2754" t="str">
        <f t="shared" si="128"/>
        <v xml:space="preserve">  ()</v>
      </c>
      <c r="P2754" t="str">
        <f>IFERROR(INDEX(リスト!$AE:$AE,MATCH($G2754,リスト!$AD:$AD,0)),"")</f>
        <v/>
      </c>
      <c r="Q2754" t="str">
        <f>IFERROR(INDEX(リスト!$AH:$AH,MATCH($J2754,リスト!$AG:$AG,0)),"")</f>
        <v/>
      </c>
      <c r="R2754" s="118" t="str">
        <f>IF($B2754="","",TEXT(RIGHT($E2754,6)*1000+COUNTIF($E$2:$E2754,$E2754),"000000000"))</f>
        <v/>
      </c>
    </row>
    <row r="2755" spans="12:18" x14ac:dyDescent="0.45">
      <c r="L2755" t="str">
        <f>IFERROR(INDEX(所属情報!$E:$E,MATCH(男子登録情報!A2755,所属情報!$A:$A,0)),"")</f>
        <v/>
      </c>
      <c r="M2755" t="str">
        <f t="shared" ref="M2755:M2818" si="129">$C2755&amp;" "&amp;"("&amp;$F2755&amp;")"</f>
        <v xml:space="preserve"> ()</v>
      </c>
      <c r="N2755">
        <f t="shared" ref="N2755:N2818" si="130">$D2755</f>
        <v>0</v>
      </c>
      <c r="O2755" t="str">
        <f t="shared" ref="O2755:O2818" si="131">$H2755&amp;" "&amp;$I2755&amp;" "&amp;"("&amp;MID($E2755,3,2)&amp;")"</f>
        <v xml:space="preserve">  ()</v>
      </c>
      <c r="P2755" t="str">
        <f>IFERROR(INDEX(リスト!$AE:$AE,MATCH($G2755,リスト!$AD:$AD,0)),"")</f>
        <v/>
      </c>
      <c r="Q2755" t="str">
        <f>IFERROR(INDEX(リスト!$AH:$AH,MATCH($J2755,リスト!$AG:$AG,0)),"")</f>
        <v/>
      </c>
      <c r="R2755" s="118" t="str">
        <f>IF($B2755="","",TEXT(RIGHT($E2755,6)*1000+COUNTIF($E$2:$E2755,$E2755),"000000000"))</f>
        <v/>
      </c>
    </row>
    <row r="2756" spans="12:18" x14ac:dyDescent="0.45">
      <c r="L2756" t="str">
        <f>IFERROR(INDEX(所属情報!$E:$E,MATCH(男子登録情報!A2756,所属情報!$A:$A,0)),"")</f>
        <v/>
      </c>
      <c r="M2756" t="str">
        <f t="shared" si="129"/>
        <v xml:space="preserve"> ()</v>
      </c>
      <c r="N2756">
        <f t="shared" si="130"/>
        <v>0</v>
      </c>
      <c r="O2756" t="str">
        <f t="shared" si="131"/>
        <v xml:space="preserve">  ()</v>
      </c>
      <c r="P2756" t="str">
        <f>IFERROR(INDEX(リスト!$AE:$AE,MATCH($G2756,リスト!$AD:$AD,0)),"")</f>
        <v/>
      </c>
      <c r="Q2756" t="str">
        <f>IFERROR(INDEX(リスト!$AH:$AH,MATCH($J2756,リスト!$AG:$AG,0)),"")</f>
        <v/>
      </c>
      <c r="R2756" s="118" t="str">
        <f>IF($B2756="","",TEXT(RIGHT($E2756,6)*1000+COUNTIF($E$2:$E2756,$E2756),"000000000"))</f>
        <v/>
      </c>
    </row>
    <row r="2757" spans="12:18" x14ac:dyDescent="0.45">
      <c r="L2757" t="str">
        <f>IFERROR(INDEX(所属情報!$E:$E,MATCH(男子登録情報!A2757,所属情報!$A:$A,0)),"")</f>
        <v/>
      </c>
      <c r="M2757" t="str">
        <f t="shared" si="129"/>
        <v xml:space="preserve"> ()</v>
      </c>
      <c r="N2757">
        <f t="shared" si="130"/>
        <v>0</v>
      </c>
      <c r="O2757" t="str">
        <f t="shared" si="131"/>
        <v xml:space="preserve">  ()</v>
      </c>
      <c r="P2757" t="str">
        <f>IFERROR(INDEX(リスト!$AE:$AE,MATCH($G2757,リスト!$AD:$AD,0)),"")</f>
        <v/>
      </c>
      <c r="Q2757" t="str">
        <f>IFERROR(INDEX(リスト!$AH:$AH,MATCH($J2757,リスト!$AG:$AG,0)),"")</f>
        <v/>
      </c>
      <c r="R2757" s="118" t="str">
        <f>IF($B2757="","",TEXT(RIGHT($E2757,6)*1000+COUNTIF($E$2:$E2757,$E2757),"000000000"))</f>
        <v/>
      </c>
    </row>
    <row r="2758" spans="12:18" x14ac:dyDescent="0.45">
      <c r="L2758" t="str">
        <f>IFERROR(INDEX(所属情報!$E:$E,MATCH(男子登録情報!A2758,所属情報!$A:$A,0)),"")</f>
        <v/>
      </c>
      <c r="M2758" t="str">
        <f t="shared" si="129"/>
        <v xml:space="preserve"> ()</v>
      </c>
      <c r="N2758">
        <f t="shared" si="130"/>
        <v>0</v>
      </c>
      <c r="O2758" t="str">
        <f t="shared" si="131"/>
        <v xml:space="preserve">  ()</v>
      </c>
      <c r="P2758" t="str">
        <f>IFERROR(INDEX(リスト!$AE:$AE,MATCH($G2758,リスト!$AD:$AD,0)),"")</f>
        <v/>
      </c>
      <c r="Q2758" t="str">
        <f>IFERROR(INDEX(リスト!$AH:$AH,MATCH($J2758,リスト!$AG:$AG,0)),"")</f>
        <v/>
      </c>
      <c r="R2758" s="118" t="str">
        <f>IF($B2758="","",TEXT(RIGHT($E2758,6)*1000+COUNTIF($E$2:$E2758,$E2758),"000000000"))</f>
        <v/>
      </c>
    </row>
    <row r="2759" spans="12:18" x14ac:dyDescent="0.45">
      <c r="L2759" t="str">
        <f>IFERROR(INDEX(所属情報!$E:$E,MATCH(男子登録情報!A2759,所属情報!$A:$A,0)),"")</f>
        <v/>
      </c>
      <c r="M2759" t="str">
        <f t="shared" si="129"/>
        <v xml:space="preserve"> ()</v>
      </c>
      <c r="N2759">
        <f t="shared" si="130"/>
        <v>0</v>
      </c>
      <c r="O2759" t="str">
        <f t="shared" si="131"/>
        <v xml:space="preserve">  ()</v>
      </c>
      <c r="P2759" t="str">
        <f>IFERROR(INDEX(リスト!$AE:$AE,MATCH($G2759,リスト!$AD:$AD,0)),"")</f>
        <v/>
      </c>
      <c r="Q2759" t="str">
        <f>IFERROR(INDEX(リスト!$AH:$AH,MATCH($J2759,リスト!$AG:$AG,0)),"")</f>
        <v/>
      </c>
      <c r="R2759" s="118" t="str">
        <f>IF($B2759="","",TEXT(RIGHT($E2759,6)*1000+COUNTIF($E$2:$E2759,$E2759),"000000000"))</f>
        <v/>
      </c>
    </row>
    <row r="2760" spans="12:18" x14ac:dyDescent="0.45">
      <c r="L2760" t="str">
        <f>IFERROR(INDEX(所属情報!$E:$E,MATCH(男子登録情報!A2760,所属情報!$A:$A,0)),"")</f>
        <v/>
      </c>
      <c r="M2760" t="str">
        <f t="shared" si="129"/>
        <v xml:space="preserve"> ()</v>
      </c>
      <c r="N2760">
        <f t="shared" si="130"/>
        <v>0</v>
      </c>
      <c r="O2760" t="str">
        <f t="shared" si="131"/>
        <v xml:space="preserve">  ()</v>
      </c>
      <c r="P2760" t="str">
        <f>IFERROR(INDEX(リスト!$AE:$AE,MATCH($G2760,リスト!$AD:$AD,0)),"")</f>
        <v/>
      </c>
      <c r="Q2760" t="str">
        <f>IFERROR(INDEX(リスト!$AH:$AH,MATCH($J2760,リスト!$AG:$AG,0)),"")</f>
        <v/>
      </c>
      <c r="R2760" s="118" t="str">
        <f>IF($B2760="","",TEXT(RIGHT($E2760,6)*1000+COUNTIF($E$2:$E2760,$E2760),"000000000"))</f>
        <v/>
      </c>
    </row>
    <row r="2761" spans="12:18" x14ac:dyDescent="0.45">
      <c r="L2761" t="str">
        <f>IFERROR(INDEX(所属情報!$E:$E,MATCH(男子登録情報!A2761,所属情報!$A:$A,0)),"")</f>
        <v/>
      </c>
      <c r="M2761" t="str">
        <f t="shared" si="129"/>
        <v xml:space="preserve"> ()</v>
      </c>
      <c r="N2761">
        <f t="shared" si="130"/>
        <v>0</v>
      </c>
      <c r="O2761" t="str">
        <f t="shared" si="131"/>
        <v xml:space="preserve">  ()</v>
      </c>
      <c r="P2761" t="str">
        <f>IFERROR(INDEX(リスト!$AE:$AE,MATCH($G2761,リスト!$AD:$AD,0)),"")</f>
        <v/>
      </c>
      <c r="Q2761" t="str">
        <f>IFERROR(INDEX(リスト!$AH:$AH,MATCH($J2761,リスト!$AG:$AG,0)),"")</f>
        <v/>
      </c>
      <c r="R2761" s="118" t="str">
        <f>IF($B2761="","",TEXT(RIGHT($E2761,6)*1000+COUNTIF($E$2:$E2761,$E2761),"000000000"))</f>
        <v/>
      </c>
    </row>
    <row r="2762" spans="12:18" x14ac:dyDescent="0.45">
      <c r="L2762" t="str">
        <f>IFERROR(INDEX(所属情報!$E:$E,MATCH(男子登録情報!A2762,所属情報!$A:$A,0)),"")</f>
        <v/>
      </c>
      <c r="M2762" t="str">
        <f t="shared" si="129"/>
        <v xml:space="preserve"> ()</v>
      </c>
      <c r="N2762">
        <f t="shared" si="130"/>
        <v>0</v>
      </c>
      <c r="O2762" t="str">
        <f t="shared" si="131"/>
        <v xml:space="preserve">  ()</v>
      </c>
      <c r="P2762" t="str">
        <f>IFERROR(INDEX(リスト!$AE:$AE,MATCH($G2762,リスト!$AD:$AD,0)),"")</f>
        <v/>
      </c>
      <c r="Q2762" t="str">
        <f>IFERROR(INDEX(リスト!$AH:$AH,MATCH($J2762,リスト!$AG:$AG,0)),"")</f>
        <v/>
      </c>
      <c r="R2762" s="118" t="str">
        <f>IF($B2762="","",TEXT(RIGHT($E2762,6)*1000+COUNTIF($E$2:$E2762,$E2762),"000000000"))</f>
        <v/>
      </c>
    </row>
    <row r="2763" spans="12:18" x14ac:dyDescent="0.45">
      <c r="L2763" t="str">
        <f>IFERROR(INDEX(所属情報!$E:$E,MATCH(男子登録情報!A2763,所属情報!$A:$A,0)),"")</f>
        <v/>
      </c>
      <c r="M2763" t="str">
        <f t="shared" si="129"/>
        <v xml:space="preserve"> ()</v>
      </c>
      <c r="N2763">
        <f t="shared" si="130"/>
        <v>0</v>
      </c>
      <c r="O2763" t="str">
        <f t="shared" si="131"/>
        <v xml:space="preserve">  ()</v>
      </c>
      <c r="P2763" t="str">
        <f>IFERROR(INDEX(リスト!$AE:$AE,MATCH($G2763,リスト!$AD:$AD,0)),"")</f>
        <v/>
      </c>
      <c r="Q2763" t="str">
        <f>IFERROR(INDEX(リスト!$AH:$AH,MATCH($J2763,リスト!$AG:$AG,0)),"")</f>
        <v/>
      </c>
      <c r="R2763" s="118" t="str">
        <f>IF($B2763="","",TEXT(RIGHT($E2763,6)*1000+COUNTIF($E$2:$E2763,$E2763),"000000000"))</f>
        <v/>
      </c>
    </row>
    <row r="2764" spans="12:18" x14ac:dyDescent="0.45">
      <c r="L2764" t="str">
        <f>IFERROR(INDEX(所属情報!$E:$E,MATCH(男子登録情報!A2764,所属情報!$A:$A,0)),"")</f>
        <v/>
      </c>
      <c r="M2764" t="str">
        <f t="shared" si="129"/>
        <v xml:space="preserve"> ()</v>
      </c>
      <c r="N2764">
        <f t="shared" si="130"/>
        <v>0</v>
      </c>
      <c r="O2764" t="str">
        <f t="shared" si="131"/>
        <v xml:space="preserve">  ()</v>
      </c>
      <c r="P2764" t="str">
        <f>IFERROR(INDEX(リスト!$AE:$AE,MATCH($G2764,リスト!$AD:$AD,0)),"")</f>
        <v/>
      </c>
      <c r="Q2764" t="str">
        <f>IFERROR(INDEX(リスト!$AH:$AH,MATCH($J2764,リスト!$AG:$AG,0)),"")</f>
        <v/>
      </c>
      <c r="R2764" s="118" t="str">
        <f>IF($B2764="","",TEXT(RIGHT($E2764,6)*1000+COUNTIF($E$2:$E2764,$E2764),"000000000"))</f>
        <v/>
      </c>
    </row>
    <row r="2765" spans="12:18" x14ac:dyDescent="0.45">
      <c r="L2765" t="str">
        <f>IFERROR(INDEX(所属情報!$E:$E,MATCH(男子登録情報!A2765,所属情報!$A:$A,0)),"")</f>
        <v/>
      </c>
      <c r="M2765" t="str">
        <f t="shared" si="129"/>
        <v xml:space="preserve"> ()</v>
      </c>
      <c r="N2765">
        <f t="shared" si="130"/>
        <v>0</v>
      </c>
      <c r="O2765" t="str">
        <f t="shared" si="131"/>
        <v xml:space="preserve">  ()</v>
      </c>
      <c r="P2765" t="str">
        <f>IFERROR(INDEX(リスト!$AE:$AE,MATCH($G2765,リスト!$AD:$AD,0)),"")</f>
        <v/>
      </c>
      <c r="Q2765" t="str">
        <f>IFERROR(INDEX(リスト!$AH:$AH,MATCH($J2765,リスト!$AG:$AG,0)),"")</f>
        <v/>
      </c>
      <c r="R2765" s="118" t="str">
        <f>IF($B2765="","",TEXT(RIGHT($E2765,6)*1000+COUNTIF($E$2:$E2765,$E2765),"000000000"))</f>
        <v/>
      </c>
    </row>
    <row r="2766" spans="12:18" x14ac:dyDescent="0.45">
      <c r="L2766" t="str">
        <f>IFERROR(INDEX(所属情報!$E:$E,MATCH(男子登録情報!A2766,所属情報!$A:$A,0)),"")</f>
        <v/>
      </c>
      <c r="M2766" t="str">
        <f t="shared" si="129"/>
        <v xml:space="preserve"> ()</v>
      </c>
      <c r="N2766">
        <f t="shared" si="130"/>
        <v>0</v>
      </c>
      <c r="O2766" t="str">
        <f t="shared" si="131"/>
        <v xml:space="preserve">  ()</v>
      </c>
      <c r="P2766" t="str">
        <f>IFERROR(INDEX(リスト!$AE:$AE,MATCH($G2766,リスト!$AD:$AD,0)),"")</f>
        <v/>
      </c>
      <c r="Q2766" t="str">
        <f>IFERROR(INDEX(リスト!$AH:$AH,MATCH($J2766,リスト!$AG:$AG,0)),"")</f>
        <v/>
      </c>
      <c r="R2766" s="118" t="str">
        <f>IF($B2766="","",TEXT(RIGHT($E2766,6)*1000+COUNTIF($E$2:$E2766,$E2766),"000000000"))</f>
        <v/>
      </c>
    </row>
    <row r="2767" spans="12:18" x14ac:dyDescent="0.45">
      <c r="L2767" t="str">
        <f>IFERROR(INDEX(所属情報!$E:$E,MATCH(男子登録情報!A2767,所属情報!$A:$A,0)),"")</f>
        <v/>
      </c>
      <c r="M2767" t="str">
        <f t="shared" si="129"/>
        <v xml:space="preserve"> ()</v>
      </c>
      <c r="N2767">
        <f t="shared" si="130"/>
        <v>0</v>
      </c>
      <c r="O2767" t="str">
        <f t="shared" si="131"/>
        <v xml:space="preserve">  ()</v>
      </c>
      <c r="P2767" t="str">
        <f>IFERROR(INDEX(リスト!$AE:$AE,MATCH($G2767,リスト!$AD:$AD,0)),"")</f>
        <v/>
      </c>
      <c r="Q2767" t="str">
        <f>IFERROR(INDEX(リスト!$AH:$AH,MATCH($J2767,リスト!$AG:$AG,0)),"")</f>
        <v/>
      </c>
      <c r="R2767" s="118" t="str">
        <f>IF($B2767="","",TEXT(RIGHT($E2767,6)*1000+COUNTIF($E$2:$E2767,$E2767),"000000000"))</f>
        <v/>
      </c>
    </row>
    <row r="2768" spans="12:18" x14ac:dyDescent="0.45">
      <c r="L2768" t="str">
        <f>IFERROR(INDEX(所属情報!$E:$E,MATCH(男子登録情報!A2768,所属情報!$A:$A,0)),"")</f>
        <v/>
      </c>
      <c r="M2768" t="str">
        <f t="shared" si="129"/>
        <v xml:space="preserve"> ()</v>
      </c>
      <c r="N2768">
        <f t="shared" si="130"/>
        <v>0</v>
      </c>
      <c r="O2768" t="str">
        <f t="shared" si="131"/>
        <v xml:space="preserve">  ()</v>
      </c>
      <c r="P2768" t="str">
        <f>IFERROR(INDEX(リスト!$AE:$AE,MATCH($G2768,リスト!$AD:$AD,0)),"")</f>
        <v/>
      </c>
      <c r="Q2768" t="str">
        <f>IFERROR(INDEX(リスト!$AH:$AH,MATCH($J2768,リスト!$AG:$AG,0)),"")</f>
        <v/>
      </c>
      <c r="R2768" s="118" t="str">
        <f>IF($B2768="","",TEXT(RIGHT($E2768,6)*1000+COUNTIF($E$2:$E2768,$E2768),"000000000"))</f>
        <v/>
      </c>
    </row>
    <row r="2769" spans="12:18" x14ac:dyDescent="0.45">
      <c r="L2769" t="str">
        <f>IFERROR(INDEX(所属情報!$E:$E,MATCH(男子登録情報!A2769,所属情報!$A:$A,0)),"")</f>
        <v/>
      </c>
      <c r="M2769" t="str">
        <f t="shared" si="129"/>
        <v xml:space="preserve"> ()</v>
      </c>
      <c r="N2769">
        <f t="shared" si="130"/>
        <v>0</v>
      </c>
      <c r="O2769" t="str">
        <f t="shared" si="131"/>
        <v xml:space="preserve">  ()</v>
      </c>
      <c r="P2769" t="str">
        <f>IFERROR(INDEX(リスト!$AE:$AE,MATCH($G2769,リスト!$AD:$AD,0)),"")</f>
        <v/>
      </c>
      <c r="Q2769" t="str">
        <f>IFERROR(INDEX(リスト!$AH:$AH,MATCH($J2769,リスト!$AG:$AG,0)),"")</f>
        <v/>
      </c>
      <c r="R2769" s="118" t="str">
        <f>IF($B2769="","",TEXT(RIGHT($E2769,6)*1000+COUNTIF($E$2:$E2769,$E2769),"000000000"))</f>
        <v/>
      </c>
    </row>
    <row r="2770" spans="12:18" x14ac:dyDescent="0.45">
      <c r="L2770" t="str">
        <f>IFERROR(INDEX(所属情報!$E:$E,MATCH(男子登録情報!A2770,所属情報!$A:$A,0)),"")</f>
        <v/>
      </c>
      <c r="M2770" t="str">
        <f t="shared" si="129"/>
        <v xml:space="preserve"> ()</v>
      </c>
      <c r="N2770">
        <f t="shared" si="130"/>
        <v>0</v>
      </c>
      <c r="O2770" t="str">
        <f t="shared" si="131"/>
        <v xml:space="preserve">  ()</v>
      </c>
      <c r="P2770" t="str">
        <f>IFERROR(INDEX(リスト!$AE:$AE,MATCH($G2770,リスト!$AD:$AD,0)),"")</f>
        <v/>
      </c>
      <c r="Q2770" t="str">
        <f>IFERROR(INDEX(リスト!$AH:$AH,MATCH($J2770,リスト!$AG:$AG,0)),"")</f>
        <v/>
      </c>
      <c r="R2770" s="118" t="str">
        <f>IF($B2770="","",TEXT(RIGHT($E2770,6)*1000+COUNTIF($E$2:$E2770,$E2770),"000000000"))</f>
        <v/>
      </c>
    </row>
    <row r="2771" spans="12:18" x14ac:dyDescent="0.45">
      <c r="L2771" t="str">
        <f>IFERROR(INDEX(所属情報!$E:$E,MATCH(男子登録情報!A2771,所属情報!$A:$A,0)),"")</f>
        <v/>
      </c>
      <c r="M2771" t="str">
        <f t="shared" si="129"/>
        <v xml:space="preserve"> ()</v>
      </c>
      <c r="N2771">
        <f t="shared" si="130"/>
        <v>0</v>
      </c>
      <c r="O2771" t="str">
        <f t="shared" si="131"/>
        <v xml:space="preserve">  ()</v>
      </c>
      <c r="P2771" t="str">
        <f>IFERROR(INDEX(リスト!$AE:$AE,MATCH($G2771,リスト!$AD:$AD,0)),"")</f>
        <v/>
      </c>
      <c r="Q2771" t="str">
        <f>IFERROR(INDEX(リスト!$AH:$AH,MATCH($J2771,リスト!$AG:$AG,0)),"")</f>
        <v/>
      </c>
      <c r="R2771" s="118" t="str">
        <f>IF($B2771="","",TEXT(RIGHT($E2771,6)*1000+COUNTIF($E$2:$E2771,$E2771),"000000000"))</f>
        <v/>
      </c>
    </row>
    <row r="2772" spans="12:18" x14ac:dyDescent="0.45">
      <c r="L2772" t="str">
        <f>IFERROR(INDEX(所属情報!$E:$E,MATCH(男子登録情報!A2772,所属情報!$A:$A,0)),"")</f>
        <v/>
      </c>
      <c r="M2772" t="str">
        <f t="shared" si="129"/>
        <v xml:space="preserve"> ()</v>
      </c>
      <c r="N2772">
        <f t="shared" si="130"/>
        <v>0</v>
      </c>
      <c r="O2772" t="str">
        <f t="shared" si="131"/>
        <v xml:space="preserve">  ()</v>
      </c>
      <c r="P2772" t="str">
        <f>IFERROR(INDEX(リスト!$AE:$AE,MATCH($G2772,リスト!$AD:$AD,0)),"")</f>
        <v/>
      </c>
      <c r="Q2772" t="str">
        <f>IFERROR(INDEX(リスト!$AH:$AH,MATCH($J2772,リスト!$AG:$AG,0)),"")</f>
        <v/>
      </c>
      <c r="R2772" s="118" t="str">
        <f>IF($B2772="","",TEXT(RIGHT($E2772,6)*1000+COUNTIF($E$2:$E2772,$E2772),"000000000"))</f>
        <v/>
      </c>
    </row>
    <row r="2773" spans="12:18" x14ac:dyDescent="0.45">
      <c r="L2773" t="str">
        <f>IFERROR(INDEX(所属情報!$E:$E,MATCH(男子登録情報!A2773,所属情報!$A:$A,0)),"")</f>
        <v/>
      </c>
      <c r="M2773" t="str">
        <f t="shared" si="129"/>
        <v xml:space="preserve"> ()</v>
      </c>
      <c r="N2773">
        <f t="shared" si="130"/>
        <v>0</v>
      </c>
      <c r="O2773" t="str">
        <f t="shared" si="131"/>
        <v xml:space="preserve">  ()</v>
      </c>
      <c r="P2773" t="str">
        <f>IFERROR(INDEX(リスト!$AE:$AE,MATCH($G2773,リスト!$AD:$AD,0)),"")</f>
        <v/>
      </c>
      <c r="Q2773" t="str">
        <f>IFERROR(INDEX(リスト!$AH:$AH,MATCH($J2773,リスト!$AG:$AG,0)),"")</f>
        <v/>
      </c>
      <c r="R2773" s="118" t="str">
        <f>IF($B2773="","",TEXT(RIGHT($E2773,6)*1000+COUNTIF($E$2:$E2773,$E2773),"000000000"))</f>
        <v/>
      </c>
    </row>
    <row r="2774" spans="12:18" x14ac:dyDescent="0.45">
      <c r="L2774" t="str">
        <f>IFERROR(INDEX(所属情報!$E:$E,MATCH(男子登録情報!A2774,所属情報!$A:$A,0)),"")</f>
        <v/>
      </c>
      <c r="M2774" t="str">
        <f t="shared" si="129"/>
        <v xml:space="preserve"> ()</v>
      </c>
      <c r="N2774">
        <f t="shared" si="130"/>
        <v>0</v>
      </c>
      <c r="O2774" t="str">
        <f t="shared" si="131"/>
        <v xml:space="preserve">  ()</v>
      </c>
      <c r="P2774" t="str">
        <f>IFERROR(INDEX(リスト!$AE:$AE,MATCH($G2774,リスト!$AD:$AD,0)),"")</f>
        <v/>
      </c>
      <c r="Q2774" t="str">
        <f>IFERROR(INDEX(リスト!$AH:$AH,MATCH($J2774,リスト!$AG:$AG,0)),"")</f>
        <v/>
      </c>
      <c r="R2774" s="118" t="str">
        <f>IF($B2774="","",TEXT(RIGHT($E2774,6)*1000+COUNTIF($E$2:$E2774,$E2774),"000000000"))</f>
        <v/>
      </c>
    </row>
    <row r="2775" spans="12:18" x14ac:dyDescent="0.45">
      <c r="L2775" t="str">
        <f>IFERROR(INDEX(所属情報!$E:$E,MATCH(男子登録情報!A2775,所属情報!$A:$A,0)),"")</f>
        <v/>
      </c>
      <c r="M2775" t="str">
        <f t="shared" si="129"/>
        <v xml:space="preserve"> ()</v>
      </c>
      <c r="N2775">
        <f t="shared" si="130"/>
        <v>0</v>
      </c>
      <c r="O2775" t="str">
        <f t="shared" si="131"/>
        <v xml:space="preserve">  ()</v>
      </c>
      <c r="P2775" t="str">
        <f>IFERROR(INDEX(リスト!$AE:$AE,MATCH($G2775,リスト!$AD:$AD,0)),"")</f>
        <v/>
      </c>
      <c r="Q2775" t="str">
        <f>IFERROR(INDEX(リスト!$AH:$AH,MATCH($J2775,リスト!$AG:$AG,0)),"")</f>
        <v/>
      </c>
      <c r="R2775" s="118" t="str">
        <f>IF($B2775="","",TEXT(RIGHT($E2775,6)*1000+COUNTIF($E$2:$E2775,$E2775),"000000000"))</f>
        <v/>
      </c>
    </row>
    <row r="2776" spans="12:18" x14ac:dyDescent="0.45">
      <c r="L2776" t="str">
        <f>IFERROR(INDEX(所属情報!$E:$E,MATCH(男子登録情報!A2776,所属情報!$A:$A,0)),"")</f>
        <v/>
      </c>
      <c r="M2776" t="str">
        <f t="shared" si="129"/>
        <v xml:space="preserve"> ()</v>
      </c>
      <c r="N2776">
        <f t="shared" si="130"/>
        <v>0</v>
      </c>
      <c r="O2776" t="str">
        <f t="shared" si="131"/>
        <v xml:space="preserve">  ()</v>
      </c>
      <c r="P2776" t="str">
        <f>IFERROR(INDEX(リスト!$AE:$AE,MATCH($G2776,リスト!$AD:$AD,0)),"")</f>
        <v/>
      </c>
      <c r="Q2776" t="str">
        <f>IFERROR(INDEX(リスト!$AH:$AH,MATCH($J2776,リスト!$AG:$AG,0)),"")</f>
        <v/>
      </c>
      <c r="R2776" s="118" t="str">
        <f>IF($B2776="","",TEXT(RIGHT($E2776,6)*1000+COUNTIF($E$2:$E2776,$E2776),"000000000"))</f>
        <v/>
      </c>
    </row>
    <row r="2777" spans="12:18" x14ac:dyDescent="0.45">
      <c r="L2777" t="str">
        <f>IFERROR(INDEX(所属情報!$E:$E,MATCH(男子登録情報!A2777,所属情報!$A:$A,0)),"")</f>
        <v/>
      </c>
      <c r="M2777" t="str">
        <f t="shared" si="129"/>
        <v xml:space="preserve"> ()</v>
      </c>
      <c r="N2777">
        <f t="shared" si="130"/>
        <v>0</v>
      </c>
      <c r="O2777" t="str">
        <f t="shared" si="131"/>
        <v xml:space="preserve">  ()</v>
      </c>
      <c r="P2777" t="str">
        <f>IFERROR(INDEX(リスト!$AE:$AE,MATCH($G2777,リスト!$AD:$AD,0)),"")</f>
        <v/>
      </c>
      <c r="Q2777" t="str">
        <f>IFERROR(INDEX(リスト!$AH:$AH,MATCH($J2777,リスト!$AG:$AG,0)),"")</f>
        <v/>
      </c>
      <c r="R2777" s="118" t="str">
        <f>IF($B2777="","",TEXT(RIGHT($E2777,6)*1000+COUNTIF($E$2:$E2777,$E2777),"000000000"))</f>
        <v/>
      </c>
    </row>
    <row r="2778" spans="12:18" x14ac:dyDescent="0.45">
      <c r="L2778" t="str">
        <f>IFERROR(INDEX(所属情報!$E:$E,MATCH(男子登録情報!A2778,所属情報!$A:$A,0)),"")</f>
        <v/>
      </c>
      <c r="M2778" t="str">
        <f t="shared" si="129"/>
        <v xml:space="preserve"> ()</v>
      </c>
      <c r="N2778">
        <f t="shared" si="130"/>
        <v>0</v>
      </c>
      <c r="O2778" t="str">
        <f t="shared" si="131"/>
        <v xml:space="preserve">  ()</v>
      </c>
      <c r="P2778" t="str">
        <f>IFERROR(INDEX(リスト!$AE:$AE,MATCH($G2778,リスト!$AD:$AD,0)),"")</f>
        <v/>
      </c>
      <c r="Q2778" t="str">
        <f>IFERROR(INDEX(リスト!$AH:$AH,MATCH($J2778,リスト!$AG:$AG,0)),"")</f>
        <v/>
      </c>
      <c r="R2778" s="118" t="str">
        <f>IF($B2778="","",TEXT(RIGHT($E2778,6)*1000+COUNTIF($E$2:$E2778,$E2778),"000000000"))</f>
        <v/>
      </c>
    </row>
    <row r="2779" spans="12:18" x14ac:dyDescent="0.45">
      <c r="L2779" t="str">
        <f>IFERROR(INDEX(所属情報!$E:$E,MATCH(男子登録情報!A2779,所属情報!$A:$A,0)),"")</f>
        <v/>
      </c>
      <c r="M2779" t="str">
        <f t="shared" si="129"/>
        <v xml:space="preserve"> ()</v>
      </c>
      <c r="N2779">
        <f t="shared" si="130"/>
        <v>0</v>
      </c>
      <c r="O2779" t="str">
        <f t="shared" si="131"/>
        <v xml:space="preserve">  ()</v>
      </c>
      <c r="P2779" t="str">
        <f>IFERROR(INDEX(リスト!$AE:$AE,MATCH($G2779,リスト!$AD:$AD,0)),"")</f>
        <v/>
      </c>
      <c r="Q2779" t="str">
        <f>IFERROR(INDEX(リスト!$AH:$AH,MATCH($J2779,リスト!$AG:$AG,0)),"")</f>
        <v/>
      </c>
      <c r="R2779" s="118" t="str">
        <f>IF($B2779="","",TEXT(RIGHT($E2779,6)*1000+COUNTIF($E$2:$E2779,$E2779),"000000000"))</f>
        <v/>
      </c>
    </row>
    <row r="2780" spans="12:18" x14ac:dyDescent="0.45">
      <c r="L2780" t="str">
        <f>IFERROR(INDEX(所属情報!$E:$E,MATCH(男子登録情報!A2780,所属情報!$A:$A,0)),"")</f>
        <v/>
      </c>
      <c r="M2780" t="str">
        <f t="shared" si="129"/>
        <v xml:space="preserve"> ()</v>
      </c>
      <c r="N2780">
        <f t="shared" si="130"/>
        <v>0</v>
      </c>
      <c r="O2780" t="str">
        <f t="shared" si="131"/>
        <v xml:space="preserve">  ()</v>
      </c>
      <c r="P2780" t="str">
        <f>IFERROR(INDEX(リスト!$AE:$AE,MATCH($G2780,リスト!$AD:$AD,0)),"")</f>
        <v/>
      </c>
      <c r="Q2780" t="str">
        <f>IFERROR(INDEX(リスト!$AH:$AH,MATCH($J2780,リスト!$AG:$AG,0)),"")</f>
        <v/>
      </c>
      <c r="R2780" s="118" t="str">
        <f>IF($B2780="","",TEXT(RIGHT($E2780,6)*1000+COUNTIF($E$2:$E2780,$E2780),"000000000"))</f>
        <v/>
      </c>
    </row>
    <row r="2781" spans="12:18" x14ac:dyDescent="0.45">
      <c r="L2781" t="str">
        <f>IFERROR(INDEX(所属情報!$E:$E,MATCH(男子登録情報!A2781,所属情報!$A:$A,0)),"")</f>
        <v/>
      </c>
      <c r="M2781" t="str">
        <f t="shared" si="129"/>
        <v xml:space="preserve"> ()</v>
      </c>
      <c r="N2781">
        <f t="shared" si="130"/>
        <v>0</v>
      </c>
      <c r="O2781" t="str">
        <f t="shared" si="131"/>
        <v xml:space="preserve">  ()</v>
      </c>
      <c r="P2781" t="str">
        <f>IFERROR(INDEX(リスト!$AE:$AE,MATCH($G2781,リスト!$AD:$AD,0)),"")</f>
        <v/>
      </c>
      <c r="Q2781" t="str">
        <f>IFERROR(INDEX(リスト!$AH:$AH,MATCH($J2781,リスト!$AG:$AG,0)),"")</f>
        <v/>
      </c>
      <c r="R2781" s="118" t="str">
        <f>IF($B2781="","",TEXT(RIGHT($E2781,6)*1000+COUNTIF($E$2:$E2781,$E2781),"000000000"))</f>
        <v/>
      </c>
    </row>
    <row r="2782" spans="12:18" x14ac:dyDescent="0.45">
      <c r="L2782" t="str">
        <f>IFERROR(INDEX(所属情報!$E:$E,MATCH(男子登録情報!A2782,所属情報!$A:$A,0)),"")</f>
        <v/>
      </c>
      <c r="M2782" t="str">
        <f t="shared" si="129"/>
        <v xml:space="preserve"> ()</v>
      </c>
      <c r="N2782">
        <f t="shared" si="130"/>
        <v>0</v>
      </c>
      <c r="O2782" t="str">
        <f t="shared" si="131"/>
        <v xml:space="preserve">  ()</v>
      </c>
      <c r="P2782" t="str">
        <f>IFERROR(INDEX(リスト!$AE:$AE,MATCH($G2782,リスト!$AD:$AD,0)),"")</f>
        <v/>
      </c>
      <c r="Q2782" t="str">
        <f>IFERROR(INDEX(リスト!$AH:$AH,MATCH($J2782,リスト!$AG:$AG,0)),"")</f>
        <v/>
      </c>
      <c r="R2782" s="118" t="str">
        <f>IF($B2782="","",TEXT(RIGHT($E2782,6)*1000+COUNTIF($E$2:$E2782,$E2782),"000000000"))</f>
        <v/>
      </c>
    </row>
    <row r="2783" spans="12:18" x14ac:dyDescent="0.45">
      <c r="L2783" t="str">
        <f>IFERROR(INDEX(所属情報!$E:$E,MATCH(男子登録情報!A2783,所属情報!$A:$A,0)),"")</f>
        <v/>
      </c>
      <c r="M2783" t="str">
        <f t="shared" si="129"/>
        <v xml:space="preserve"> ()</v>
      </c>
      <c r="N2783">
        <f t="shared" si="130"/>
        <v>0</v>
      </c>
      <c r="O2783" t="str">
        <f t="shared" si="131"/>
        <v xml:space="preserve">  ()</v>
      </c>
      <c r="P2783" t="str">
        <f>IFERROR(INDEX(リスト!$AE:$AE,MATCH($G2783,リスト!$AD:$AD,0)),"")</f>
        <v/>
      </c>
      <c r="Q2783" t="str">
        <f>IFERROR(INDEX(リスト!$AH:$AH,MATCH($J2783,リスト!$AG:$AG,0)),"")</f>
        <v/>
      </c>
      <c r="R2783" s="118" t="str">
        <f>IF($B2783="","",TEXT(RIGHT($E2783,6)*1000+COUNTIF($E$2:$E2783,$E2783),"000000000"))</f>
        <v/>
      </c>
    </row>
    <row r="2784" spans="12:18" x14ac:dyDescent="0.45">
      <c r="L2784" t="str">
        <f>IFERROR(INDEX(所属情報!$E:$E,MATCH(男子登録情報!A2784,所属情報!$A:$A,0)),"")</f>
        <v/>
      </c>
      <c r="M2784" t="str">
        <f t="shared" si="129"/>
        <v xml:space="preserve"> ()</v>
      </c>
      <c r="N2784">
        <f t="shared" si="130"/>
        <v>0</v>
      </c>
      <c r="O2784" t="str">
        <f t="shared" si="131"/>
        <v xml:space="preserve">  ()</v>
      </c>
      <c r="P2784" t="str">
        <f>IFERROR(INDEX(リスト!$AE:$AE,MATCH($G2784,リスト!$AD:$AD,0)),"")</f>
        <v/>
      </c>
      <c r="Q2784" t="str">
        <f>IFERROR(INDEX(リスト!$AH:$AH,MATCH($J2784,リスト!$AG:$AG,0)),"")</f>
        <v/>
      </c>
      <c r="R2784" s="118" t="str">
        <f>IF($B2784="","",TEXT(RIGHT($E2784,6)*1000+COUNTIF($E$2:$E2784,$E2784),"000000000"))</f>
        <v/>
      </c>
    </row>
    <row r="2785" spans="12:18" x14ac:dyDescent="0.45">
      <c r="L2785" t="str">
        <f>IFERROR(INDEX(所属情報!$E:$E,MATCH(男子登録情報!A2785,所属情報!$A:$A,0)),"")</f>
        <v/>
      </c>
      <c r="M2785" t="str">
        <f t="shared" si="129"/>
        <v xml:space="preserve"> ()</v>
      </c>
      <c r="N2785">
        <f t="shared" si="130"/>
        <v>0</v>
      </c>
      <c r="O2785" t="str">
        <f t="shared" si="131"/>
        <v xml:space="preserve">  ()</v>
      </c>
      <c r="P2785" t="str">
        <f>IFERROR(INDEX(リスト!$AE:$AE,MATCH($G2785,リスト!$AD:$AD,0)),"")</f>
        <v/>
      </c>
      <c r="Q2785" t="str">
        <f>IFERROR(INDEX(リスト!$AH:$AH,MATCH($J2785,リスト!$AG:$AG,0)),"")</f>
        <v/>
      </c>
      <c r="R2785" s="118" t="str">
        <f>IF($B2785="","",TEXT(RIGHT($E2785,6)*1000+COUNTIF($E$2:$E2785,$E2785),"000000000"))</f>
        <v/>
      </c>
    </row>
    <row r="2786" spans="12:18" x14ac:dyDescent="0.45">
      <c r="L2786" t="str">
        <f>IFERROR(INDEX(所属情報!$E:$E,MATCH(男子登録情報!A2786,所属情報!$A:$A,0)),"")</f>
        <v/>
      </c>
      <c r="M2786" t="str">
        <f t="shared" si="129"/>
        <v xml:space="preserve"> ()</v>
      </c>
      <c r="N2786">
        <f t="shared" si="130"/>
        <v>0</v>
      </c>
      <c r="O2786" t="str">
        <f t="shared" si="131"/>
        <v xml:space="preserve">  ()</v>
      </c>
      <c r="P2786" t="str">
        <f>IFERROR(INDEX(リスト!$AE:$AE,MATCH($G2786,リスト!$AD:$AD,0)),"")</f>
        <v/>
      </c>
      <c r="Q2786" t="str">
        <f>IFERROR(INDEX(リスト!$AH:$AH,MATCH($J2786,リスト!$AG:$AG,0)),"")</f>
        <v/>
      </c>
      <c r="R2786" s="118" t="str">
        <f>IF($B2786="","",TEXT(RIGHT($E2786,6)*1000+COUNTIF($E$2:$E2786,$E2786),"000000000"))</f>
        <v/>
      </c>
    </row>
    <row r="2787" spans="12:18" x14ac:dyDescent="0.45">
      <c r="L2787" t="str">
        <f>IFERROR(INDEX(所属情報!$E:$E,MATCH(男子登録情報!A2787,所属情報!$A:$A,0)),"")</f>
        <v/>
      </c>
      <c r="M2787" t="str">
        <f t="shared" si="129"/>
        <v xml:space="preserve"> ()</v>
      </c>
      <c r="N2787">
        <f t="shared" si="130"/>
        <v>0</v>
      </c>
      <c r="O2787" t="str">
        <f t="shared" si="131"/>
        <v xml:space="preserve">  ()</v>
      </c>
      <c r="P2787" t="str">
        <f>IFERROR(INDEX(リスト!$AE:$AE,MATCH($G2787,リスト!$AD:$AD,0)),"")</f>
        <v/>
      </c>
      <c r="Q2787" t="str">
        <f>IFERROR(INDEX(リスト!$AH:$AH,MATCH($J2787,リスト!$AG:$AG,0)),"")</f>
        <v/>
      </c>
      <c r="R2787" s="118" t="str">
        <f>IF($B2787="","",TEXT(RIGHT($E2787,6)*1000+COUNTIF($E$2:$E2787,$E2787),"000000000"))</f>
        <v/>
      </c>
    </row>
    <row r="2788" spans="12:18" x14ac:dyDescent="0.45">
      <c r="L2788" t="str">
        <f>IFERROR(INDEX(所属情報!$E:$E,MATCH(男子登録情報!A2788,所属情報!$A:$A,0)),"")</f>
        <v/>
      </c>
      <c r="M2788" t="str">
        <f t="shared" si="129"/>
        <v xml:space="preserve"> ()</v>
      </c>
      <c r="N2788">
        <f t="shared" si="130"/>
        <v>0</v>
      </c>
      <c r="O2788" t="str">
        <f t="shared" si="131"/>
        <v xml:space="preserve">  ()</v>
      </c>
      <c r="P2788" t="str">
        <f>IFERROR(INDEX(リスト!$AE:$AE,MATCH($G2788,リスト!$AD:$AD,0)),"")</f>
        <v/>
      </c>
      <c r="Q2788" t="str">
        <f>IFERROR(INDEX(リスト!$AH:$AH,MATCH($J2788,リスト!$AG:$AG,0)),"")</f>
        <v/>
      </c>
      <c r="R2788" s="118" t="str">
        <f>IF($B2788="","",TEXT(RIGHT($E2788,6)*1000+COUNTIF($E$2:$E2788,$E2788),"000000000"))</f>
        <v/>
      </c>
    </row>
    <row r="2789" spans="12:18" x14ac:dyDescent="0.45">
      <c r="L2789" t="str">
        <f>IFERROR(INDEX(所属情報!$E:$E,MATCH(男子登録情報!A2789,所属情報!$A:$A,0)),"")</f>
        <v/>
      </c>
      <c r="M2789" t="str">
        <f t="shared" si="129"/>
        <v xml:space="preserve"> ()</v>
      </c>
      <c r="N2789">
        <f t="shared" si="130"/>
        <v>0</v>
      </c>
      <c r="O2789" t="str">
        <f t="shared" si="131"/>
        <v xml:space="preserve">  ()</v>
      </c>
      <c r="P2789" t="str">
        <f>IFERROR(INDEX(リスト!$AE:$AE,MATCH($G2789,リスト!$AD:$AD,0)),"")</f>
        <v/>
      </c>
      <c r="Q2789" t="str">
        <f>IFERROR(INDEX(リスト!$AH:$AH,MATCH($J2789,リスト!$AG:$AG,0)),"")</f>
        <v/>
      </c>
      <c r="R2789" s="118" t="str">
        <f>IF($B2789="","",TEXT(RIGHT($E2789,6)*1000+COUNTIF($E$2:$E2789,$E2789),"000000000"))</f>
        <v/>
      </c>
    </row>
    <row r="2790" spans="12:18" x14ac:dyDescent="0.45">
      <c r="L2790" t="str">
        <f>IFERROR(INDEX(所属情報!$E:$E,MATCH(男子登録情報!A2790,所属情報!$A:$A,0)),"")</f>
        <v/>
      </c>
      <c r="M2790" t="str">
        <f t="shared" si="129"/>
        <v xml:space="preserve"> ()</v>
      </c>
      <c r="N2790">
        <f t="shared" si="130"/>
        <v>0</v>
      </c>
      <c r="O2790" t="str">
        <f t="shared" si="131"/>
        <v xml:space="preserve">  ()</v>
      </c>
      <c r="P2790" t="str">
        <f>IFERROR(INDEX(リスト!$AE:$AE,MATCH($G2790,リスト!$AD:$AD,0)),"")</f>
        <v/>
      </c>
      <c r="Q2790" t="str">
        <f>IFERROR(INDEX(リスト!$AH:$AH,MATCH($J2790,リスト!$AG:$AG,0)),"")</f>
        <v/>
      </c>
      <c r="R2790" s="118" t="str">
        <f>IF($B2790="","",TEXT(RIGHT($E2790,6)*1000+COUNTIF($E$2:$E2790,$E2790),"000000000"))</f>
        <v/>
      </c>
    </row>
    <row r="2791" spans="12:18" x14ac:dyDescent="0.45">
      <c r="L2791" t="str">
        <f>IFERROR(INDEX(所属情報!$E:$E,MATCH(男子登録情報!A2791,所属情報!$A:$A,0)),"")</f>
        <v/>
      </c>
      <c r="M2791" t="str">
        <f t="shared" si="129"/>
        <v xml:space="preserve"> ()</v>
      </c>
      <c r="N2791">
        <f t="shared" si="130"/>
        <v>0</v>
      </c>
      <c r="O2791" t="str">
        <f t="shared" si="131"/>
        <v xml:space="preserve">  ()</v>
      </c>
      <c r="P2791" t="str">
        <f>IFERROR(INDEX(リスト!$AE:$AE,MATCH($G2791,リスト!$AD:$AD,0)),"")</f>
        <v/>
      </c>
      <c r="Q2791" t="str">
        <f>IFERROR(INDEX(リスト!$AH:$AH,MATCH($J2791,リスト!$AG:$AG,0)),"")</f>
        <v/>
      </c>
      <c r="R2791" s="118" t="str">
        <f>IF($B2791="","",TEXT(RIGHT($E2791,6)*1000+COUNTIF($E$2:$E2791,$E2791),"000000000"))</f>
        <v/>
      </c>
    </row>
    <row r="2792" spans="12:18" x14ac:dyDescent="0.45">
      <c r="L2792" t="str">
        <f>IFERROR(INDEX(所属情報!$E:$E,MATCH(男子登録情報!A2792,所属情報!$A:$A,0)),"")</f>
        <v/>
      </c>
      <c r="M2792" t="str">
        <f t="shared" si="129"/>
        <v xml:space="preserve"> ()</v>
      </c>
      <c r="N2792">
        <f t="shared" si="130"/>
        <v>0</v>
      </c>
      <c r="O2792" t="str">
        <f t="shared" si="131"/>
        <v xml:space="preserve">  ()</v>
      </c>
      <c r="P2792" t="str">
        <f>IFERROR(INDEX(リスト!$AE:$AE,MATCH($G2792,リスト!$AD:$AD,0)),"")</f>
        <v/>
      </c>
      <c r="Q2792" t="str">
        <f>IFERROR(INDEX(リスト!$AH:$AH,MATCH($J2792,リスト!$AG:$AG,0)),"")</f>
        <v/>
      </c>
      <c r="R2792" s="118" t="str">
        <f>IF($B2792="","",TEXT(RIGHT($E2792,6)*1000+COUNTIF($E$2:$E2792,$E2792),"000000000"))</f>
        <v/>
      </c>
    </row>
    <row r="2793" spans="12:18" x14ac:dyDescent="0.45">
      <c r="L2793" t="str">
        <f>IFERROR(INDEX(所属情報!$E:$E,MATCH(男子登録情報!A2793,所属情報!$A:$A,0)),"")</f>
        <v/>
      </c>
      <c r="M2793" t="str">
        <f t="shared" si="129"/>
        <v xml:space="preserve"> ()</v>
      </c>
      <c r="N2793">
        <f t="shared" si="130"/>
        <v>0</v>
      </c>
      <c r="O2793" t="str">
        <f t="shared" si="131"/>
        <v xml:space="preserve">  ()</v>
      </c>
      <c r="P2793" t="str">
        <f>IFERROR(INDEX(リスト!$AE:$AE,MATCH($G2793,リスト!$AD:$AD,0)),"")</f>
        <v/>
      </c>
      <c r="Q2793" t="str">
        <f>IFERROR(INDEX(リスト!$AH:$AH,MATCH($J2793,リスト!$AG:$AG,0)),"")</f>
        <v/>
      </c>
      <c r="R2793" s="118" t="str">
        <f>IF($B2793="","",TEXT(RIGHT($E2793,6)*1000+COUNTIF($E$2:$E2793,$E2793),"000000000"))</f>
        <v/>
      </c>
    </row>
    <row r="2794" spans="12:18" x14ac:dyDescent="0.45">
      <c r="L2794" t="str">
        <f>IFERROR(INDEX(所属情報!$E:$E,MATCH(男子登録情報!A2794,所属情報!$A:$A,0)),"")</f>
        <v/>
      </c>
      <c r="M2794" t="str">
        <f t="shared" si="129"/>
        <v xml:space="preserve"> ()</v>
      </c>
      <c r="N2794">
        <f t="shared" si="130"/>
        <v>0</v>
      </c>
      <c r="O2794" t="str">
        <f t="shared" si="131"/>
        <v xml:space="preserve">  ()</v>
      </c>
      <c r="P2794" t="str">
        <f>IFERROR(INDEX(リスト!$AE:$AE,MATCH($G2794,リスト!$AD:$AD,0)),"")</f>
        <v/>
      </c>
      <c r="Q2794" t="str">
        <f>IFERROR(INDEX(リスト!$AH:$AH,MATCH($J2794,リスト!$AG:$AG,0)),"")</f>
        <v/>
      </c>
      <c r="R2794" s="118" t="str">
        <f>IF($B2794="","",TEXT(RIGHT($E2794,6)*1000+COUNTIF($E$2:$E2794,$E2794),"000000000"))</f>
        <v/>
      </c>
    </row>
    <row r="2795" spans="12:18" x14ac:dyDescent="0.45">
      <c r="L2795" t="str">
        <f>IFERROR(INDEX(所属情報!$E:$E,MATCH(男子登録情報!A2795,所属情報!$A:$A,0)),"")</f>
        <v/>
      </c>
      <c r="M2795" t="str">
        <f t="shared" si="129"/>
        <v xml:space="preserve"> ()</v>
      </c>
      <c r="N2795">
        <f t="shared" si="130"/>
        <v>0</v>
      </c>
      <c r="O2795" t="str">
        <f t="shared" si="131"/>
        <v xml:space="preserve">  ()</v>
      </c>
      <c r="P2795" t="str">
        <f>IFERROR(INDEX(リスト!$AE:$AE,MATCH($G2795,リスト!$AD:$AD,0)),"")</f>
        <v/>
      </c>
      <c r="Q2795" t="str">
        <f>IFERROR(INDEX(リスト!$AH:$AH,MATCH($J2795,リスト!$AG:$AG,0)),"")</f>
        <v/>
      </c>
      <c r="R2795" s="118" t="str">
        <f>IF($B2795="","",TEXT(RIGHT($E2795,6)*1000+COUNTIF($E$2:$E2795,$E2795),"000000000"))</f>
        <v/>
      </c>
    </row>
    <row r="2796" spans="12:18" x14ac:dyDescent="0.45">
      <c r="L2796" t="str">
        <f>IFERROR(INDEX(所属情報!$E:$E,MATCH(男子登録情報!A2796,所属情報!$A:$A,0)),"")</f>
        <v/>
      </c>
      <c r="M2796" t="str">
        <f t="shared" si="129"/>
        <v xml:space="preserve"> ()</v>
      </c>
      <c r="N2796">
        <f t="shared" si="130"/>
        <v>0</v>
      </c>
      <c r="O2796" t="str">
        <f t="shared" si="131"/>
        <v xml:space="preserve">  ()</v>
      </c>
      <c r="P2796" t="str">
        <f>IFERROR(INDEX(リスト!$AE:$AE,MATCH($G2796,リスト!$AD:$AD,0)),"")</f>
        <v/>
      </c>
      <c r="Q2796" t="str">
        <f>IFERROR(INDEX(リスト!$AH:$AH,MATCH($J2796,リスト!$AG:$AG,0)),"")</f>
        <v/>
      </c>
      <c r="R2796" s="118" t="str">
        <f>IF($B2796="","",TEXT(RIGHT($E2796,6)*1000+COUNTIF($E$2:$E2796,$E2796),"000000000"))</f>
        <v/>
      </c>
    </row>
    <row r="2797" spans="12:18" x14ac:dyDescent="0.45">
      <c r="L2797" t="str">
        <f>IFERROR(INDEX(所属情報!$E:$E,MATCH(男子登録情報!A2797,所属情報!$A:$A,0)),"")</f>
        <v/>
      </c>
      <c r="M2797" t="str">
        <f t="shared" si="129"/>
        <v xml:space="preserve"> ()</v>
      </c>
      <c r="N2797">
        <f t="shared" si="130"/>
        <v>0</v>
      </c>
      <c r="O2797" t="str">
        <f t="shared" si="131"/>
        <v xml:space="preserve">  ()</v>
      </c>
      <c r="P2797" t="str">
        <f>IFERROR(INDEX(リスト!$AE:$AE,MATCH($G2797,リスト!$AD:$AD,0)),"")</f>
        <v/>
      </c>
      <c r="Q2797" t="str">
        <f>IFERROR(INDEX(リスト!$AH:$AH,MATCH($J2797,リスト!$AG:$AG,0)),"")</f>
        <v/>
      </c>
      <c r="R2797" s="118" t="str">
        <f>IF($B2797="","",TEXT(RIGHT($E2797,6)*1000+COUNTIF($E$2:$E2797,$E2797),"000000000"))</f>
        <v/>
      </c>
    </row>
    <row r="2798" spans="12:18" x14ac:dyDescent="0.45">
      <c r="L2798" t="str">
        <f>IFERROR(INDEX(所属情報!$E:$E,MATCH(男子登録情報!A2798,所属情報!$A:$A,0)),"")</f>
        <v/>
      </c>
      <c r="M2798" t="str">
        <f t="shared" si="129"/>
        <v xml:space="preserve"> ()</v>
      </c>
      <c r="N2798">
        <f t="shared" si="130"/>
        <v>0</v>
      </c>
      <c r="O2798" t="str">
        <f t="shared" si="131"/>
        <v xml:space="preserve">  ()</v>
      </c>
      <c r="P2798" t="str">
        <f>IFERROR(INDEX(リスト!$AE:$AE,MATCH($G2798,リスト!$AD:$AD,0)),"")</f>
        <v/>
      </c>
      <c r="Q2798" t="str">
        <f>IFERROR(INDEX(リスト!$AH:$AH,MATCH($J2798,リスト!$AG:$AG,0)),"")</f>
        <v/>
      </c>
      <c r="R2798" s="118" t="str">
        <f>IF($B2798="","",TEXT(RIGHT($E2798,6)*1000+COUNTIF($E$2:$E2798,$E2798),"000000000"))</f>
        <v/>
      </c>
    </row>
    <row r="2799" spans="12:18" x14ac:dyDescent="0.45">
      <c r="L2799" t="str">
        <f>IFERROR(INDEX(所属情報!$E:$E,MATCH(男子登録情報!A2799,所属情報!$A:$A,0)),"")</f>
        <v/>
      </c>
      <c r="M2799" t="str">
        <f t="shared" si="129"/>
        <v xml:space="preserve"> ()</v>
      </c>
      <c r="N2799">
        <f t="shared" si="130"/>
        <v>0</v>
      </c>
      <c r="O2799" t="str">
        <f t="shared" si="131"/>
        <v xml:space="preserve">  ()</v>
      </c>
      <c r="P2799" t="str">
        <f>IFERROR(INDEX(リスト!$AE:$AE,MATCH($G2799,リスト!$AD:$AD,0)),"")</f>
        <v/>
      </c>
      <c r="Q2799" t="str">
        <f>IFERROR(INDEX(リスト!$AH:$AH,MATCH($J2799,リスト!$AG:$AG,0)),"")</f>
        <v/>
      </c>
      <c r="R2799" s="118" t="str">
        <f>IF($B2799="","",TEXT(RIGHT($E2799,6)*1000+COUNTIF($E$2:$E2799,$E2799),"000000000"))</f>
        <v/>
      </c>
    </row>
    <row r="2800" spans="12:18" x14ac:dyDescent="0.45">
      <c r="L2800" t="str">
        <f>IFERROR(INDEX(所属情報!$E:$E,MATCH(男子登録情報!A2800,所属情報!$A:$A,0)),"")</f>
        <v/>
      </c>
      <c r="M2800" t="str">
        <f t="shared" si="129"/>
        <v xml:space="preserve"> ()</v>
      </c>
      <c r="N2800">
        <f t="shared" si="130"/>
        <v>0</v>
      </c>
      <c r="O2800" t="str">
        <f t="shared" si="131"/>
        <v xml:space="preserve">  ()</v>
      </c>
      <c r="P2800" t="str">
        <f>IFERROR(INDEX(リスト!$AE:$AE,MATCH($G2800,リスト!$AD:$AD,0)),"")</f>
        <v/>
      </c>
      <c r="Q2800" t="str">
        <f>IFERROR(INDEX(リスト!$AH:$AH,MATCH($J2800,リスト!$AG:$AG,0)),"")</f>
        <v/>
      </c>
      <c r="R2800" s="118" t="str">
        <f>IF($B2800="","",TEXT(RIGHT($E2800,6)*1000+COUNTIF($E$2:$E2800,$E2800),"000000000"))</f>
        <v/>
      </c>
    </row>
    <row r="2801" spans="12:18" x14ac:dyDescent="0.45">
      <c r="L2801" t="str">
        <f>IFERROR(INDEX(所属情報!$E:$E,MATCH(男子登録情報!A2801,所属情報!$A:$A,0)),"")</f>
        <v/>
      </c>
      <c r="M2801" t="str">
        <f t="shared" si="129"/>
        <v xml:space="preserve"> ()</v>
      </c>
      <c r="N2801">
        <f t="shared" si="130"/>
        <v>0</v>
      </c>
      <c r="O2801" t="str">
        <f t="shared" si="131"/>
        <v xml:space="preserve">  ()</v>
      </c>
      <c r="P2801" t="str">
        <f>IFERROR(INDEX(リスト!$AE:$AE,MATCH($G2801,リスト!$AD:$AD,0)),"")</f>
        <v/>
      </c>
      <c r="Q2801" t="str">
        <f>IFERROR(INDEX(リスト!$AH:$AH,MATCH($J2801,リスト!$AG:$AG,0)),"")</f>
        <v/>
      </c>
      <c r="R2801" s="118" t="str">
        <f>IF($B2801="","",TEXT(RIGHT($E2801,6)*1000+COUNTIF($E$2:$E2801,$E2801),"000000000"))</f>
        <v/>
      </c>
    </row>
    <row r="2802" spans="12:18" x14ac:dyDescent="0.45">
      <c r="L2802" t="str">
        <f>IFERROR(INDEX(所属情報!$E:$E,MATCH(男子登録情報!A2802,所属情報!$A:$A,0)),"")</f>
        <v/>
      </c>
      <c r="M2802" t="str">
        <f t="shared" si="129"/>
        <v xml:space="preserve"> ()</v>
      </c>
      <c r="N2802">
        <f t="shared" si="130"/>
        <v>0</v>
      </c>
      <c r="O2802" t="str">
        <f t="shared" si="131"/>
        <v xml:space="preserve">  ()</v>
      </c>
      <c r="P2802" t="str">
        <f>IFERROR(INDEX(リスト!$AE:$AE,MATCH($G2802,リスト!$AD:$AD,0)),"")</f>
        <v/>
      </c>
      <c r="Q2802" t="str">
        <f>IFERROR(INDEX(リスト!$AH:$AH,MATCH($J2802,リスト!$AG:$AG,0)),"")</f>
        <v/>
      </c>
      <c r="R2802" s="118" t="str">
        <f>IF($B2802="","",TEXT(RIGHT($E2802,6)*1000+COUNTIF($E$2:$E2802,$E2802),"000000000"))</f>
        <v/>
      </c>
    </row>
    <row r="2803" spans="12:18" x14ac:dyDescent="0.45">
      <c r="L2803" t="str">
        <f>IFERROR(INDEX(所属情報!$E:$E,MATCH(男子登録情報!A2803,所属情報!$A:$A,0)),"")</f>
        <v/>
      </c>
      <c r="M2803" t="str">
        <f t="shared" si="129"/>
        <v xml:space="preserve"> ()</v>
      </c>
      <c r="N2803">
        <f t="shared" si="130"/>
        <v>0</v>
      </c>
      <c r="O2803" t="str">
        <f t="shared" si="131"/>
        <v xml:space="preserve">  ()</v>
      </c>
      <c r="P2803" t="str">
        <f>IFERROR(INDEX(リスト!$AE:$AE,MATCH($G2803,リスト!$AD:$AD,0)),"")</f>
        <v/>
      </c>
      <c r="Q2803" t="str">
        <f>IFERROR(INDEX(リスト!$AH:$AH,MATCH($J2803,リスト!$AG:$AG,0)),"")</f>
        <v/>
      </c>
      <c r="R2803" s="118" t="str">
        <f>IF($B2803="","",TEXT(RIGHT($E2803,6)*1000+COUNTIF($E$2:$E2803,$E2803),"000000000"))</f>
        <v/>
      </c>
    </row>
    <row r="2804" spans="12:18" x14ac:dyDescent="0.45">
      <c r="L2804" t="str">
        <f>IFERROR(INDEX(所属情報!$E:$E,MATCH(男子登録情報!A2804,所属情報!$A:$A,0)),"")</f>
        <v/>
      </c>
      <c r="M2804" t="str">
        <f t="shared" si="129"/>
        <v xml:space="preserve"> ()</v>
      </c>
      <c r="N2804">
        <f t="shared" si="130"/>
        <v>0</v>
      </c>
      <c r="O2804" t="str">
        <f t="shared" si="131"/>
        <v xml:space="preserve">  ()</v>
      </c>
      <c r="P2804" t="str">
        <f>IFERROR(INDEX(リスト!$AE:$AE,MATCH($G2804,リスト!$AD:$AD,0)),"")</f>
        <v/>
      </c>
      <c r="Q2804" t="str">
        <f>IFERROR(INDEX(リスト!$AH:$AH,MATCH($J2804,リスト!$AG:$AG,0)),"")</f>
        <v/>
      </c>
      <c r="R2804" s="118" t="str">
        <f>IF($B2804="","",TEXT(RIGHT($E2804,6)*1000+COUNTIF($E$2:$E2804,$E2804),"000000000"))</f>
        <v/>
      </c>
    </row>
    <row r="2805" spans="12:18" x14ac:dyDescent="0.45">
      <c r="L2805" t="str">
        <f>IFERROR(INDEX(所属情報!$E:$E,MATCH(男子登録情報!A2805,所属情報!$A:$A,0)),"")</f>
        <v/>
      </c>
      <c r="M2805" t="str">
        <f t="shared" si="129"/>
        <v xml:space="preserve"> ()</v>
      </c>
      <c r="N2805">
        <f t="shared" si="130"/>
        <v>0</v>
      </c>
      <c r="O2805" t="str">
        <f t="shared" si="131"/>
        <v xml:space="preserve">  ()</v>
      </c>
      <c r="P2805" t="str">
        <f>IFERROR(INDEX(リスト!$AE:$AE,MATCH($G2805,リスト!$AD:$AD,0)),"")</f>
        <v/>
      </c>
      <c r="Q2805" t="str">
        <f>IFERROR(INDEX(リスト!$AH:$AH,MATCH($J2805,リスト!$AG:$AG,0)),"")</f>
        <v/>
      </c>
      <c r="R2805" s="118" t="str">
        <f>IF($B2805="","",TEXT(RIGHT($E2805,6)*1000+COUNTIF($E$2:$E2805,$E2805),"000000000"))</f>
        <v/>
      </c>
    </row>
    <row r="2806" spans="12:18" x14ac:dyDescent="0.45">
      <c r="L2806" t="str">
        <f>IFERROR(INDEX(所属情報!$E:$E,MATCH(男子登録情報!A2806,所属情報!$A:$A,0)),"")</f>
        <v/>
      </c>
      <c r="M2806" t="str">
        <f t="shared" si="129"/>
        <v xml:space="preserve"> ()</v>
      </c>
      <c r="N2806">
        <f t="shared" si="130"/>
        <v>0</v>
      </c>
      <c r="O2806" t="str">
        <f t="shared" si="131"/>
        <v xml:space="preserve">  ()</v>
      </c>
      <c r="P2806" t="str">
        <f>IFERROR(INDEX(リスト!$AE:$AE,MATCH($G2806,リスト!$AD:$AD,0)),"")</f>
        <v/>
      </c>
      <c r="Q2806" t="str">
        <f>IFERROR(INDEX(リスト!$AH:$AH,MATCH($J2806,リスト!$AG:$AG,0)),"")</f>
        <v/>
      </c>
      <c r="R2806" s="118" t="str">
        <f>IF($B2806="","",TEXT(RIGHT($E2806,6)*1000+COUNTIF($E$2:$E2806,$E2806),"000000000"))</f>
        <v/>
      </c>
    </row>
    <row r="2807" spans="12:18" x14ac:dyDescent="0.45">
      <c r="L2807" t="str">
        <f>IFERROR(INDEX(所属情報!$E:$E,MATCH(男子登録情報!A2807,所属情報!$A:$A,0)),"")</f>
        <v/>
      </c>
      <c r="M2807" t="str">
        <f t="shared" si="129"/>
        <v xml:space="preserve"> ()</v>
      </c>
      <c r="N2807">
        <f t="shared" si="130"/>
        <v>0</v>
      </c>
      <c r="O2807" t="str">
        <f t="shared" si="131"/>
        <v xml:space="preserve">  ()</v>
      </c>
      <c r="P2807" t="str">
        <f>IFERROR(INDEX(リスト!$AE:$AE,MATCH($G2807,リスト!$AD:$AD,0)),"")</f>
        <v/>
      </c>
      <c r="Q2807" t="str">
        <f>IFERROR(INDEX(リスト!$AH:$AH,MATCH($J2807,リスト!$AG:$AG,0)),"")</f>
        <v/>
      </c>
      <c r="R2807" s="118" t="str">
        <f>IF($B2807="","",TEXT(RIGHT($E2807,6)*1000+COUNTIF($E$2:$E2807,$E2807),"000000000"))</f>
        <v/>
      </c>
    </row>
    <row r="2808" spans="12:18" x14ac:dyDescent="0.45">
      <c r="L2808" t="str">
        <f>IFERROR(INDEX(所属情報!$E:$E,MATCH(男子登録情報!A2808,所属情報!$A:$A,0)),"")</f>
        <v/>
      </c>
      <c r="M2808" t="str">
        <f t="shared" si="129"/>
        <v xml:space="preserve"> ()</v>
      </c>
      <c r="N2808">
        <f t="shared" si="130"/>
        <v>0</v>
      </c>
      <c r="O2808" t="str">
        <f t="shared" si="131"/>
        <v xml:space="preserve">  ()</v>
      </c>
      <c r="P2808" t="str">
        <f>IFERROR(INDEX(リスト!$AE:$AE,MATCH($G2808,リスト!$AD:$AD,0)),"")</f>
        <v/>
      </c>
      <c r="Q2808" t="str">
        <f>IFERROR(INDEX(リスト!$AH:$AH,MATCH($J2808,リスト!$AG:$AG,0)),"")</f>
        <v/>
      </c>
      <c r="R2808" s="118" t="str">
        <f>IF($B2808="","",TEXT(RIGHT($E2808,6)*1000+COUNTIF($E$2:$E2808,$E2808),"000000000"))</f>
        <v/>
      </c>
    </row>
    <row r="2809" spans="12:18" x14ac:dyDescent="0.45">
      <c r="L2809" t="str">
        <f>IFERROR(INDEX(所属情報!$E:$E,MATCH(男子登録情報!A2809,所属情報!$A:$A,0)),"")</f>
        <v/>
      </c>
      <c r="M2809" t="str">
        <f t="shared" si="129"/>
        <v xml:space="preserve"> ()</v>
      </c>
      <c r="N2809">
        <f t="shared" si="130"/>
        <v>0</v>
      </c>
      <c r="O2809" t="str">
        <f t="shared" si="131"/>
        <v xml:space="preserve">  ()</v>
      </c>
      <c r="P2809" t="str">
        <f>IFERROR(INDEX(リスト!$AE:$AE,MATCH($G2809,リスト!$AD:$AD,0)),"")</f>
        <v/>
      </c>
      <c r="Q2809" t="str">
        <f>IFERROR(INDEX(リスト!$AH:$AH,MATCH($J2809,リスト!$AG:$AG,0)),"")</f>
        <v/>
      </c>
      <c r="R2809" s="118" t="str">
        <f>IF($B2809="","",TEXT(RIGHT($E2809,6)*1000+COUNTIF($E$2:$E2809,$E2809),"000000000"))</f>
        <v/>
      </c>
    </row>
    <row r="2810" spans="12:18" x14ac:dyDescent="0.45">
      <c r="L2810" t="str">
        <f>IFERROR(INDEX(所属情報!$E:$E,MATCH(男子登録情報!A2810,所属情報!$A:$A,0)),"")</f>
        <v/>
      </c>
      <c r="M2810" t="str">
        <f t="shared" si="129"/>
        <v xml:space="preserve"> ()</v>
      </c>
      <c r="N2810">
        <f t="shared" si="130"/>
        <v>0</v>
      </c>
      <c r="O2810" t="str">
        <f t="shared" si="131"/>
        <v xml:space="preserve">  ()</v>
      </c>
      <c r="P2810" t="str">
        <f>IFERROR(INDEX(リスト!$AE:$AE,MATCH($G2810,リスト!$AD:$AD,0)),"")</f>
        <v/>
      </c>
      <c r="Q2810" t="str">
        <f>IFERROR(INDEX(リスト!$AH:$AH,MATCH($J2810,リスト!$AG:$AG,0)),"")</f>
        <v/>
      </c>
      <c r="R2810" s="118" t="str">
        <f>IF($B2810="","",TEXT(RIGHT($E2810,6)*1000+COUNTIF($E$2:$E2810,$E2810),"000000000"))</f>
        <v/>
      </c>
    </row>
    <row r="2811" spans="12:18" x14ac:dyDescent="0.45">
      <c r="L2811" t="str">
        <f>IFERROR(INDEX(所属情報!$E:$E,MATCH(男子登録情報!A2811,所属情報!$A:$A,0)),"")</f>
        <v/>
      </c>
      <c r="M2811" t="str">
        <f t="shared" si="129"/>
        <v xml:space="preserve"> ()</v>
      </c>
      <c r="N2811">
        <f t="shared" si="130"/>
        <v>0</v>
      </c>
      <c r="O2811" t="str">
        <f t="shared" si="131"/>
        <v xml:space="preserve">  ()</v>
      </c>
      <c r="P2811" t="str">
        <f>IFERROR(INDEX(リスト!$AE:$AE,MATCH($G2811,リスト!$AD:$AD,0)),"")</f>
        <v/>
      </c>
      <c r="Q2811" t="str">
        <f>IFERROR(INDEX(リスト!$AH:$AH,MATCH($J2811,リスト!$AG:$AG,0)),"")</f>
        <v/>
      </c>
      <c r="R2811" s="118" t="str">
        <f>IF($B2811="","",TEXT(RIGHT($E2811,6)*1000+COUNTIF($E$2:$E2811,$E2811),"000000000"))</f>
        <v/>
      </c>
    </row>
    <row r="2812" spans="12:18" x14ac:dyDescent="0.45">
      <c r="L2812" t="str">
        <f>IFERROR(INDEX(所属情報!$E:$E,MATCH(男子登録情報!A2812,所属情報!$A:$A,0)),"")</f>
        <v/>
      </c>
      <c r="M2812" t="str">
        <f t="shared" si="129"/>
        <v xml:space="preserve"> ()</v>
      </c>
      <c r="N2812">
        <f t="shared" si="130"/>
        <v>0</v>
      </c>
      <c r="O2812" t="str">
        <f t="shared" si="131"/>
        <v xml:space="preserve">  ()</v>
      </c>
      <c r="P2812" t="str">
        <f>IFERROR(INDEX(リスト!$AE:$AE,MATCH($G2812,リスト!$AD:$AD,0)),"")</f>
        <v/>
      </c>
      <c r="Q2812" t="str">
        <f>IFERROR(INDEX(リスト!$AH:$AH,MATCH($J2812,リスト!$AG:$AG,0)),"")</f>
        <v/>
      </c>
      <c r="R2812" s="118" t="str">
        <f>IF($B2812="","",TEXT(RIGHT($E2812,6)*1000+COUNTIF($E$2:$E2812,$E2812),"000000000"))</f>
        <v/>
      </c>
    </row>
    <row r="2813" spans="12:18" x14ac:dyDescent="0.45">
      <c r="L2813" t="str">
        <f>IFERROR(INDEX(所属情報!$E:$E,MATCH(男子登録情報!A2813,所属情報!$A:$A,0)),"")</f>
        <v/>
      </c>
      <c r="M2813" t="str">
        <f t="shared" si="129"/>
        <v xml:space="preserve"> ()</v>
      </c>
      <c r="N2813">
        <f t="shared" si="130"/>
        <v>0</v>
      </c>
      <c r="O2813" t="str">
        <f t="shared" si="131"/>
        <v xml:space="preserve">  ()</v>
      </c>
      <c r="P2813" t="str">
        <f>IFERROR(INDEX(リスト!$AE:$AE,MATCH($G2813,リスト!$AD:$AD,0)),"")</f>
        <v/>
      </c>
      <c r="Q2813" t="str">
        <f>IFERROR(INDEX(リスト!$AH:$AH,MATCH($J2813,リスト!$AG:$AG,0)),"")</f>
        <v/>
      </c>
      <c r="R2813" s="118" t="str">
        <f>IF($B2813="","",TEXT(RIGHT($E2813,6)*1000+COUNTIF($E$2:$E2813,$E2813),"000000000"))</f>
        <v/>
      </c>
    </row>
    <row r="2814" spans="12:18" x14ac:dyDescent="0.45">
      <c r="L2814" t="str">
        <f>IFERROR(INDEX(所属情報!$E:$E,MATCH(男子登録情報!A2814,所属情報!$A:$A,0)),"")</f>
        <v/>
      </c>
      <c r="M2814" t="str">
        <f t="shared" si="129"/>
        <v xml:space="preserve"> ()</v>
      </c>
      <c r="N2814">
        <f t="shared" si="130"/>
        <v>0</v>
      </c>
      <c r="O2814" t="str">
        <f t="shared" si="131"/>
        <v xml:space="preserve">  ()</v>
      </c>
      <c r="P2814" t="str">
        <f>IFERROR(INDEX(リスト!$AE:$AE,MATCH($G2814,リスト!$AD:$AD,0)),"")</f>
        <v/>
      </c>
      <c r="Q2814" t="str">
        <f>IFERROR(INDEX(リスト!$AH:$AH,MATCH($J2814,リスト!$AG:$AG,0)),"")</f>
        <v/>
      </c>
      <c r="R2814" s="118" t="str">
        <f>IF($B2814="","",TEXT(RIGHT($E2814,6)*1000+COUNTIF($E$2:$E2814,$E2814),"000000000"))</f>
        <v/>
      </c>
    </row>
    <row r="2815" spans="12:18" x14ac:dyDescent="0.45">
      <c r="L2815" t="str">
        <f>IFERROR(INDEX(所属情報!$E:$E,MATCH(男子登録情報!A2815,所属情報!$A:$A,0)),"")</f>
        <v/>
      </c>
      <c r="M2815" t="str">
        <f t="shared" si="129"/>
        <v xml:space="preserve"> ()</v>
      </c>
      <c r="N2815">
        <f t="shared" si="130"/>
        <v>0</v>
      </c>
      <c r="O2815" t="str">
        <f t="shared" si="131"/>
        <v xml:space="preserve">  ()</v>
      </c>
      <c r="P2815" t="str">
        <f>IFERROR(INDEX(リスト!$AE:$AE,MATCH($G2815,リスト!$AD:$AD,0)),"")</f>
        <v/>
      </c>
      <c r="Q2815" t="str">
        <f>IFERROR(INDEX(リスト!$AH:$AH,MATCH($J2815,リスト!$AG:$AG,0)),"")</f>
        <v/>
      </c>
      <c r="R2815" s="118" t="str">
        <f>IF($B2815="","",TEXT(RIGHT($E2815,6)*1000+COUNTIF($E$2:$E2815,$E2815),"000000000"))</f>
        <v/>
      </c>
    </row>
    <row r="2816" spans="12:18" x14ac:dyDescent="0.45">
      <c r="L2816" t="str">
        <f>IFERROR(INDEX(所属情報!$E:$E,MATCH(男子登録情報!A2816,所属情報!$A:$A,0)),"")</f>
        <v/>
      </c>
      <c r="M2816" t="str">
        <f t="shared" si="129"/>
        <v xml:space="preserve"> ()</v>
      </c>
      <c r="N2816">
        <f t="shared" si="130"/>
        <v>0</v>
      </c>
      <c r="O2816" t="str">
        <f t="shared" si="131"/>
        <v xml:space="preserve">  ()</v>
      </c>
      <c r="P2816" t="str">
        <f>IFERROR(INDEX(リスト!$AE:$AE,MATCH($G2816,リスト!$AD:$AD,0)),"")</f>
        <v/>
      </c>
      <c r="Q2816" t="str">
        <f>IFERROR(INDEX(リスト!$AH:$AH,MATCH($J2816,リスト!$AG:$AG,0)),"")</f>
        <v/>
      </c>
      <c r="R2816" s="118" t="str">
        <f>IF($B2816="","",TEXT(RIGHT($E2816,6)*1000+COUNTIF($E$2:$E2816,$E2816),"000000000"))</f>
        <v/>
      </c>
    </row>
    <row r="2817" spans="12:18" x14ac:dyDescent="0.45">
      <c r="L2817" t="str">
        <f>IFERROR(INDEX(所属情報!$E:$E,MATCH(男子登録情報!A2817,所属情報!$A:$A,0)),"")</f>
        <v/>
      </c>
      <c r="M2817" t="str">
        <f t="shared" si="129"/>
        <v xml:space="preserve"> ()</v>
      </c>
      <c r="N2817">
        <f t="shared" si="130"/>
        <v>0</v>
      </c>
      <c r="O2817" t="str">
        <f t="shared" si="131"/>
        <v xml:space="preserve">  ()</v>
      </c>
      <c r="P2817" t="str">
        <f>IFERROR(INDEX(リスト!$AE:$AE,MATCH($G2817,リスト!$AD:$AD,0)),"")</f>
        <v/>
      </c>
      <c r="Q2817" t="str">
        <f>IFERROR(INDEX(リスト!$AH:$AH,MATCH($J2817,リスト!$AG:$AG,0)),"")</f>
        <v/>
      </c>
      <c r="R2817" s="118" t="str">
        <f>IF($B2817="","",TEXT(RIGHT($E2817,6)*1000+COUNTIF($E$2:$E2817,$E2817),"000000000"))</f>
        <v/>
      </c>
    </row>
    <row r="2818" spans="12:18" x14ac:dyDescent="0.45">
      <c r="L2818" t="str">
        <f>IFERROR(INDEX(所属情報!$E:$E,MATCH(男子登録情報!A2818,所属情報!$A:$A,0)),"")</f>
        <v/>
      </c>
      <c r="M2818" t="str">
        <f t="shared" si="129"/>
        <v xml:space="preserve"> ()</v>
      </c>
      <c r="N2818">
        <f t="shared" si="130"/>
        <v>0</v>
      </c>
      <c r="O2818" t="str">
        <f t="shared" si="131"/>
        <v xml:space="preserve">  ()</v>
      </c>
      <c r="P2818" t="str">
        <f>IFERROR(INDEX(リスト!$AE:$AE,MATCH($G2818,リスト!$AD:$AD,0)),"")</f>
        <v/>
      </c>
      <c r="Q2818" t="str">
        <f>IFERROR(INDEX(リスト!$AH:$AH,MATCH($J2818,リスト!$AG:$AG,0)),"")</f>
        <v/>
      </c>
      <c r="R2818" s="118" t="str">
        <f>IF($B2818="","",TEXT(RIGHT($E2818,6)*1000+COUNTIF($E$2:$E2818,$E2818),"000000000"))</f>
        <v/>
      </c>
    </row>
    <row r="2819" spans="12:18" x14ac:dyDescent="0.45">
      <c r="L2819" t="str">
        <f>IFERROR(INDEX(所属情報!$E:$E,MATCH(男子登録情報!A2819,所属情報!$A:$A,0)),"")</f>
        <v/>
      </c>
      <c r="M2819" t="str">
        <f t="shared" ref="M2819:M2882" si="132">$C2819&amp;" "&amp;"("&amp;$F2819&amp;")"</f>
        <v xml:space="preserve"> ()</v>
      </c>
      <c r="N2819">
        <f t="shared" ref="N2819:N2882" si="133">$D2819</f>
        <v>0</v>
      </c>
      <c r="O2819" t="str">
        <f t="shared" ref="O2819:O2882" si="134">$H2819&amp;" "&amp;$I2819&amp;" "&amp;"("&amp;MID($E2819,3,2)&amp;")"</f>
        <v xml:space="preserve">  ()</v>
      </c>
      <c r="P2819" t="str">
        <f>IFERROR(INDEX(リスト!$AE:$AE,MATCH($G2819,リスト!$AD:$AD,0)),"")</f>
        <v/>
      </c>
      <c r="Q2819" t="str">
        <f>IFERROR(INDEX(リスト!$AH:$AH,MATCH($J2819,リスト!$AG:$AG,0)),"")</f>
        <v/>
      </c>
      <c r="R2819" s="118" t="str">
        <f>IF($B2819="","",TEXT(RIGHT($E2819,6)*1000+COUNTIF($E$2:$E2819,$E2819),"000000000"))</f>
        <v/>
      </c>
    </row>
    <row r="2820" spans="12:18" x14ac:dyDescent="0.45">
      <c r="L2820" t="str">
        <f>IFERROR(INDEX(所属情報!$E:$E,MATCH(男子登録情報!A2820,所属情報!$A:$A,0)),"")</f>
        <v/>
      </c>
      <c r="M2820" t="str">
        <f t="shared" si="132"/>
        <v xml:space="preserve"> ()</v>
      </c>
      <c r="N2820">
        <f t="shared" si="133"/>
        <v>0</v>
      </c>
      <c r="O2820" t="str">
        <f t="shared" si="134"/>
        <v xml:space="preserve">  ()</v>
      </c>
      <c r="P2820" t="str">
        <f>IFERROR(INDEX(リスト!$AE:$AE,MATCH($G2820,リスト!$AD:$AD,0)),"")</f>
        <v/>
      </c>
      <c r="Q2820" t="str">
        <f>IFERROR(INDEX(リスト!$AH:$AH,MATCH($J2820,リスト!$AG:$AG,0)),"")</f>
        <v/>
      </c>
      <c r="R2820" s="118" t="str">
        <f>IF($B2820="","",TEXT(RIGHT($E2820,6)*1000+COUNTIF($E$2:$E2820,$E2820),"000000000"))</f>
        <v/>
      </c>
    </row>
    <row r="2821" spans="12:18" x14ac:dyDescent="0.45">
      <c r="L2821" t="str">
        <f>IFERROR(INDEX(所属情報!$E:$E,MATCH(男子登録情報!A2821,所属情報!$A:$A,0)),"")</f>
        <v/>
      </c>
      <c r="M2821" t="str">
        <f t="shared" si="132"/>
        <v xml:space="preserve"> ()</v>
      </c>
      <c r="N2821">
        <f t="shared" si="133"/>
        <v>0</v>
      </c>
      <c r="O2821" t="str">
        <f t="shared" si="134"/>
        <v xml:space="preserve">  ()</v>
      </c>
      <c r="P2821" t="str">
        <f>IFERROR(INDEX(リスト!$AE:$AE,MATCH($G2821,リスト!$AD:$AD,0)),"")</f>
        <v/>
      </c>
      <c r="Q2821" t="str">
        <f>IFERROR(INDEX(リスト!$AH:$AH,MATCH($J2821,リスト!$AG:$AG,0)),"")</f>
        <v/>
      </c>
      <c r="R2821" s="118" t="str">
        <f>IF($B2821="","",TEXT(RIGHT($E2821,6)*1000+COUNTIF($E$2:$E2821,$E2821),"000000000"))</f>
        <v/>
      </c>
    </row>
    <row r="2822" spans="12:18" x14ac:dyDescent="0.45">
      <c r="L2822" t="str">
        <f>IFERROR(INDEX(所属情報!$E:$E,MATCH(男子登録情報!A2822,所属情報!$A:$A,0)),"")</f>
        <v/>
      </c>
      <c r="M2822" t="str">
        <f t="shared" si="132"/>
        <v xml:space="preserve"> ()</v>
      </c>
      <c r="N2822">
        <f t="shared" si="133"/>
        <v>0</v>
      </c>
      <c r="O2822" t="str">
        <f t="shared" si="134"/>
        <v xml:space="preserve">  ()</v>
      </c>
      <c r="P2822" t="str">
        <f>IFERROR(INDEX(リスト!$AE:$AE,MATCH($G2822,リスト!$AD:$AD,0)),"")</f>
        <v/>
      </c>
      <c r="Q2822" t="str">
        <f>IFERROR(INDEX(リスト!$AH:$AH,MATCH($J2822,リスト!$AG:$AG,0)),"")</f>
        <v/>
      </c>
      <c r="R2822" s="118" t="str">
        <f>IF($B2822="","",TEXT(RIGHT($E2822,6)*1000+COUNTIF($E$2:$E2822,$E2822),"000000000"))</f>
        <v/>
      </c>
    </row>
    <row r="2823" spans="12:18" x14ac:dyDescent="0.45">
      <c r="L2823" t="str">
        <f>IFERROR(INDEX(所属情報!$E:$E,MATCH(男子登録情報!A2823,所属情報!$A:$A,0)),"")</f>
        <v/>
      </c>
      <c r="M2823" t="str">
        <f t="shared" si="132"/>
        <v xml:space="preserve"> ()</v>
      </c>
      <c r="N2823">
        <f t="shared" si="133"/>
        <v>0</v>
      </c>
      <c r="O2823" t="str">
        <f t="shared" si="134"/>
        <v xml:space="preserve">  ()</v>
      </c>
      <c r="P2823" t="str">
        <f>IFERROR(INDEX(リスト!$AE:$AE,MATCH($G2823,リスト!$AD:$AD,0)),"")</f>
        <v/>
      </c>
      <c r="Q2823" t="str">
        <f>IFERROR(INDEX(リスト!$AH:$AH,MATCH($J2823,リスト!$AG:$AG,0)),"")</f>
        <v/>
      </c>
      <c r="R2823" s="118" t="str">
        <f>IF($B2823="","",TEXT(RIGHT($E2823,6)*1000+COUNTIF($E$2:$E2823,$E2823),"000000000"))</f>
        <v/>
      </c>
    </row>
    <row r="2824" spans="12:18" x14ac:dyDescent="0.45">
      <c r="L2824" t="str">
        <f>IFERROR(INDEX(所属情報!$E:$E,MATCH(男子登録情報!A2824,所属情報!$A:$A,0)),"")</f>
        <v/>
      </c>
      <c r="M2824" t="str">
        <f t="shared" si="132"/>
        <v xml:space="preserve"> ()</v>
      </c>
      <c r="N2824">
        <f t="shared" si="133"/>
        <v>0</v>
      </c>
      <c r="O2824" t="str">
        <f t="shared" si="134"/>
        <v xml:space="preserve">  ()</v>
      </c>
      <c r="P2824" t="str">
        <f>IFERROR(INDEX(リスト!$AE:$AE,MATCH($G2824,リスト!$AD:$AD,0)),"")</f>
        <v/>
      </c>
      <c r="Q2824" t="str">
        <f>IFERROR(INDEX(リスト!$AH:$AH,MATCH($J2824,リスト!$AG:$AG,0)),"")</f>
        <v/>
      </c>
      <c r="R2824" s="118" t="str">
        <f>IF($B2824="","",TEXT(RIGHT($E2824,6)*1000+COUNTIF($E$2:$E2824,$E2824),"000000000"))</f>
        <v/>
      </c>
    </row>
    <row r="2825" spans="12:18" x14ac:dyDescent="0.45">
      <c r="L2825" t="str">
        <f>IFERROR(INDEX(所属情報!$E:$E,MATCH(男子登録情報!A2825,所属情報!$A:$A,0)),"")</f>
        <v/>
      </c>
      <c r="M2825" t="str">
        <f t="shared" si="132"/>
        <v xml:space="preserve"> ()</v>
      </c>
      <c r="N2825">
        <f t="shared" si="133"/>
        <v>0</v>
      </c>
      <c r="O2825" t="str">
        <f t="shared" si="134"/>
        <v xml:space="preserve">  ()</v>
      </c>
      <c r="P2825" t="str">
        <f>IFERROR(INDEX(リスト!$AE:$AE,MATCH($G2825,リスト!$AD:$AD,0)),"")</f>
        <v/>
      </c>
      <c r="Q2825" t="str">
        <f>IFERROR(INDEX(リスト!$AH:$AH,MATCH($J2825,リスト!$AG:$AG,0)),"")</f>
        <v/>
      </c>
      <c r="R2825" s="118" t="str">
        <f>IF($B2825="","",TEXT(RIGHT($E2825,6)*1000+COUNTIF($E$2:$E2825,$E2825),"000000000"))</f>
        <v/>
      </c>
    </row>
    <row r="2826" spans="12:18" x14ac:dyDescent="0.45">
      <c r="L2826" t="str">
        <f>IFERROR(INDEX(所属情報!$E:$E,MATCH(男子登録情報!A2826,所属情報!$A:$A,0)),"")</f>
        <v/>
      </c>
      <c r="M2826" t="str">
        <f t="shared" si="132"/>
        <v xml:space="preserve"> ()</v>
      </c>
      <c r="N2826">
        <f t="shared" si="133"/>
        <v>0</v>
      </c>
      <c r="O2826" t="str">
        <f t="shared" si="134"/>
        <v xml:space="preserve">  ()</v>
      </c>
      <c r="P2826" t="str">
        <f>IFERROR(INDEX(リスト!$AE:$AE,MATCH($G2826,リスト!$AD:$AD,0)),"")</f>
        <v/>
      </c>
      <c r="Q2826" t="str">
        <f>IFERROR(INDEX(リスト!$AH:$AH,MATCH($J2826,リスト!$AG:$AG,0)),"")</f>
        <v/>
      </c>
      <c r="R2826" s="118" t="str">
        <f>IF($B2826="","",TEXT(RIGHT($E2826,6)*1000+COUNTIF($E$2:$E2826,$E2826),"000000000"))</f>
        <v/>
      </c>
    </row>
    <row r="2827" spans="12:18" x14ac:dyDescent="0.45">
      <c r="L2827" t="str">
        <f>IFERROR(INDEX(所属情報!$E:$E,MATCH(男子登録情報!A2827,所属情報!$A:$A,0)),"")</f>
        <v/>
      </c>
      <c r="M2827" t="str">
        <f t="shared" si="132"/>
        <v xml:space="preserve"> ()</v>
      </c>
      <c r="N2827">
        <f t="shared" si="133"/>
        <v>0</v>
      </c>
      <c r="O2827" t="str">
        <f t="shared" si="134"/>
        <v xml:space="preserve">  ()</v>
      </c>
      <c r="P2827" t="str">
        <f>IFERROR(INDEX(リスト!$AE:$AE,MATCH($G2827,リスト!$AD:$AD,0)),"")</f>
        <v/>
      </c>
      <c r="Q2827" t="str">
        <f>IFERROR(INDEX(リスト!$AH:$AH,MATCH($J2827,リスト!$AG:$AG,0)),"")</f>
        <v/>
      </c>
      <c r="R2827" s="118" t="str">
        <f>IF($B2827="","",TEXT(RIGHT($E2827,6)*1000+COUNTIF($E$2:$E2827,$E2827),"000000000"))</f>
        <v/>
      </c>
    </row>
    <row r="2828" spans="12:18" x14ac:dyDescent="0.45">
      <c r="L2828" t="str">
        <f>IFERROR(INDEX(所属情報!$E:$E,MATCH(男子登録情報!A2828,所属情報!$A:$A,0)),"")</f>
        <v/>
      </c>
      <c r="M2828" t="str">
        <f t="shared" si="132"/>
        <v xml:space="preserve"> ()</v>
      </c>
      <c r="N2828">
        <f t="shared" si="133"/>
        <v>0</v>
      </c>
      <c r="O2828" t="str">
        <f t="shared" si="134"/>
        <v xml:space="preserve">  ()</v>
      </c>
      <c r="P2828" t="str">
        <f>IFERROR(INDEX(リスト!$AE:$AE,MATCH($G2828,リスト!$AD:$AD,0)),"")</f>
        <v/>
      </c>
      <c r="Q2828" t="str">
        <f>IFERROR(INDEX(リスト!$AH:$AH,MATCH($J2828,リスト!$AG:$AG,0)),"")</f>
        <v/>
      </c>
      <c r="R2828" s="118" t="str">
        <f>IF($B2828="","",TEXT(RIGHT($E2828,6)*1000+COUNTIF($E$2:$E2828,$E2828),"000000000"))</f>
        <v/>
      </c>
    </row>
    <row r="2829" spans="12:18" x14ac:dyDescent="0.45">
      <c r="L2829" t="str">
        <f>IFERROR(INDEX(所属情報!$E:$E,MATCH(男子登録情報!A2829,所属情報!$A:$A,0)),"")</f>
        <v/>
      </c>
      <c r="M2829" t="str">
        <f t="shared" si="132"/>
        <v xml:space="preserve"> ()</v>
      </c>
      <c r="N2829">
        <f t="shared" si="133"/>
        <v>0</v>
      </c>
      <c r="O2829" t="str">
        <f t="shared" si="134"/>
        <v xml:space="preserve">  ()</v>
      </c>
      <c r="P2829" t="str">
        <f>IFERROR(INDEX(リスト!$AE:$AE,MATCH($G2829,リスト!$AD:$AD,0)),"")</f>
        <v/>
      </c>
      <c r="Q2829" t="str">
        <f>IFERROR(INDEX(リスト!$AH:$AH,MATCH($J2829,リスト!$AG:$AG,0)),"")</f>
        <v/>
      </c>
      <c r="R2829" s="118" t="str">
        <f>IF($B2829="","",TEXT(RIGHT($E2829,6)*1000+COUNTIF($E$2:$E2829,$E2829),"000000000"))</f>
        <v/>
      </c>
    </row>
    <row r="2830" spans="12:18" x14ac:dyDescent="0.45">
      <c r="L2830" t="str">
        <f>IFERROR(INDEX(所属情報!$E:$E,MATCH(男子登録情報!A2830,所属情報!$A:$A,0)),"")</f>
        <v/>
      </c>
      <c r="M2830" t="str">
        <f t="shared" si="132"/>
        <v xml:space="preserve"> ()</v>
      </c>
      <c r="N2830">
        <f t="shared" si="133"/>
        <v>0</v>
      </c>
      <c r="O2830" t="str">
        <f t="shared" si="134"/>
        <v xml:space="preserve">  ()</v>
      </c>
      <c r="P2830" t="str">
        <f>IFERROR(INDEX(リスト!$AE:$AE,MATCH($G2830,リスト!$AD:$AD,0)),"")</f>
        <v/>
      </c>
      <c r="Q2830" t="str">
        <f>IFERROR(INDEX(リスト!$AH:$AH,MATCH($J2830,リスト!$AG:$AG,0)),"")</f>
        <v/>
      </c>
      <c r="R2830" s="118" t="str">
        <f>IF($B2830="","",TEXT(RIGHT($E2830,6)*1000+COUNTIF($E$2:$E2830,$E2830),"000000000"))</f>
        <v/>
      </c>
    </row>
    <row r="2831" spans="12:18" x14ac:dyDescent="0.45">
      <c r="L2831" t="str">
        <f>IFERROR(INDEX(所属情報!$E:$E,MATCH(男子登録情報!A2831,所属情報!$A:$A,0)),"")</f>
        <v/>
      </c>
      <c r="M2831" t="str">
        <f t="shared" si="132"/>
        <v xml:space="preserve"> ()</v>
      </c>
      <c r="N2831">
        <f t="shared" si="133"/>
        <v>0</v>
      </c>
      <c r="O2831" t="str">
        <f t="shared" si="134"/>
        <v xml:space="preserve">  ()</v>
      </c>
      <c r="P2831" t="str">
        <f>IFERROR(INDEX(リスト!$AE:$AE,MATCH($G2831,リスト!$AD:$AD,0)),"")</f>
        <v/>
      </c>
      <c r="Q2831" t="str">
        <f>IFERROR(INDEX(リスト!$AH:$AH,MATCH($J2831,リスト!$AG:$AG,0)),"")</f>
        <v/>
      </c>
      <c r="R2831" s="118" t="str">
        <f>IF($B2831="","",TEXT(RIGHT($E2831,6)*1000+COUNTIF($E$2:$E2831,$E2831),"000000000"))</f>
        <v/>
      </c>
    </row>
    <row r="2832" spans="12:18" x14ac:dyDescent="0.45">
      <c r="L2832" t="str">
        <f>IFERROR(INDEX(所属情報!$E:$E,MATCH(男子登録情報!A2832,所属情報!$A:$A,0)),"")</f>
        <v/>
      </c>
      <c r="M2832" t="str">
        <f t="shared" si="132"/>
        <v xml:space="preserve"> ()</v>
      </c>
      <c r="N2832">
        <f t="shared" si="133"/>
        <v>0</v>
      </c>
      <c r="O2832" t="str">
        <f t="shared" si="134"/>
        <v xml:space="preserve">  ()</v>
      </c>
      <c r="P2832" t="str">
        <f>IFERROR(INDEX(リスト!$AE:$AE,MATCH($G2832,リスト!$AD:$AD,0)),"")</f>
        <v/>
      </c>
      <c r="Q2832" t="str">
        <f>IFERROR(INDEX(リスト!$AH:$AH,MATCH($J2832,リスト!$AG:$AG,0)),"")</f>
        <v/>
      </c>
      <c r="R2832" s="118" t="str">
        <f>IF($B2832="","",TEXT(RIGHT($E2832,6)*1000+COUNTIF($E$2:$E2832,$E2832),"000000000"))</f>
        <v/>
      </c>
    </row>
    <row r="2833" spans="12:18" x14ac:dyDescent="0.45">
      <c r="L2833" t="str">
        <f>IFERROR(INDEX(所属情報!$E:$E,MATCH(男子登録情報!A2833,所属情報!$A:$A,0)),"")</f>
        <v/>
      </c>
      <c r="M2833" t="str">
        <f t="shared" si="132"/>
        <v xml:space="preserve"> ()</v>
      </c>
      <c r="N2833">
        <f t="shared" si="133"/>
        <v>0</v>
      </c>
      <c r="O2833" t="str">
        <f t="shared" si="134"/>
        <v xml:space="preserve">  ()</v>
      </c>
      <c r="P2833" t="str">
        <f>IFERROR(INDEX(リスト!$AE:$AE,MATCH($G2833,リスト!$AD:$AD,0)),"")</f>
        <v/>
      </c>
      <c r="Q2833" t="str">
        <f>IFERROR(INDEX(リスト!$AH:$AH,MATCH($J2833,リスト!$AG:$AG,0)),"")</f>
        <v/>
      </c>
      <c r="R2833" s="118" t="str">
        <f>IF($B2833="","",TEXT(RIGHT($E2833,6)*1000+COUNTIF($E$2:$E2833,$E2833),"000000000"))</f>
        <v/>
      </c>
    </row>
    <row r="2834" spans="12:18" x14ac:dyDescent="0.45">
      <c r="L2834" t="str">
        <f>IFERROR(INDEX(所属情報!$E:$E,MATCH(男子登録情報!A2834,所属情報!$A:$A,0)),"")</f>
        <v/>
      </c>
      <c r="M2834" t="str">
        <f t="shared" si="132"/>
        <v xml:space="preserve"> ()</v>
      </c>
      <c r="N2834">
        <f t="shared" si="133"/>
        <v>0</v>
      </c>
      <c r="O2834" t="str">
        <f t="shared" si="134"/>
        <v xml:space="preserve">  ()</v>
      </c>
      <c r="P2834" t="str">
        <f>IFERROR(INDEX(リスト!$AE:$AE,MATCH($G2834,リスト!$AD:$AD,0)),"")</f>
        <v/>
      </c>
      <c r="Q2834" t="str">
        <f>IFERROR(INDEX(リスト!$AH:$AH,MATCH($J2834,リスト!$AG:$AG,0)),"")</f>
        <v/>
      </c>
      <c r="R2834" s="118" t="str">
        <f>IF($B2834="","",TEXT(RIGHT($E2834,6)*1000+COUNTIF($E$2:$E2834,$E2834),"000000000"))</f>
        <v/>
      </c>
    </row>
    <row r="2835" spans="12:18" x14ac:dyDescent="0.45">
      <c r="L2835" t="str">
        <f>IFERROR(INDEX(所属情報!$E:$E,MATCH(男子登録情報!A2835,所属情報!$A:$A,0)),"")</f>
        <v/>
      </c>
      <c r="M2835" t="str">
        <f t="shared" si="132"/>
        <v xml:space="preserve"> ()</v>
      </c>
      <c r="N2835">
        <f t="shared" si="133"/>
        <v>0</v>
      </c>
      <c r="O2835" t="str">
        <f t="shared" si="134"/>
        <v xml:space="preserve">  ()</v>
      </c>
      <c r="P2835" t="str">
        <f>IFERROR(INDEX(リスト!$AE:$AE,MATCH($G2835,リスト!$AD:$AD,0)),"")</f>
        <v/>
      </c>
      <c r="Q2835" t="str">
        <f>IFERROR(INDEX(リスト!$AH:$AH,MATCH($J2835,リスト!$AG:$AG,0)),"")</f>
        <v/>
      </c>
      <c r="R2835" s="118" t="str">
        <f>IF($B2835="","",TEXT(RIGHT($E2835,6)*1000+COUNTIF($E$2:$E2835,$E2835),"000000000"))</f>
        <v/>
      </c>
    </row>
    <row r="2836" spans="12:18" x14ac:dyDescent="0.45">
      <c r="L2836" t="str">
        <f>IFERROR(INDEX(所属情報!$E:$E,MATCH(男子登録情報!A2836,所属情報!$A:$A,0)),"")</f>
        <v/>
      </c>
      <c r="M2836" t="str">
        <f t="shared" si="132"/>
        <v xml:space="preserve"> ()</v>
      </c>
      <c r="N2836">
        <f t="shared" si="133"/>
        <v>0</v>
      </c>
      <c r="O2836" t="str">
        <f t="shared" si="134"/>
        <v xml:space="preserve">  ()</v>
      </c>
      <c r="P2836" t="str">
        <f>IFERROR(INDEX(リスト!$AE:$AE,MATCH($G2836,リスト!$AD:$AD,0)),"")</f>
        <v/>
      </c>
      <c r="Q2836" t="str">
        <f>IFERROR(INDEX(リスト!$AH:$AH,MATCH($J2836,リスト!$AG:$AG,0)),"")</f>
        <v/>
      </c>
      <c r="R2836" s="118" t="str">
        <f>IF($B2836="","",TEXT(RIGHT($E2836,6)*1000+COUNTIF($E$2:$E2836,$E2836),"000000000"))</f>
        <v/>
      </c>
    </row>
    <row r="2837" spans="12:18" x14ac:dyDescent="0.45">
      <c r="L2837" t="str">
        <f>IFERROR(INDEX(所属情報!$E:$E,MATCH(男子登録情報!A2837,所属情報!$A:$A,0)),"")</f>
        <v/>
      </c>
      <c r="M2837" t="str">
        <f t="shared" si="132"/>
        <v xml:space="preserve"> ()</v>
      </c>
      <c r="N2837">
        <f t="shared" si="133"/>
        <v>0</v>
      </c>
      <c r="O2837" t="str">
        <f t="shared" si="134"/>
        <v xml:space="preserve">  ()</v>
      </c>
      <c r="P2837" t="str">
        <f>IFERROR(INDEX(リスト!$AE:$AE,MATCH($G2837,リスト!$AD:$AD,0)),"")</f>
        <v/>
      </c>
      <c r="Q2837" t="str">
        <f>IFERROR(INDEX(リスト!$AH:$AH,MATCH($J2837,リスト!$AG:$AG,0)),"")</f>
        <v/>
      </c>
      <c r="R2837" s="118" t="str">
        <f>IF($B2837="","",TEXT(RIGHT($E2837,6)*1000+COUNTIF($E$2:$E2837,$E2837),"000000000"))</f>
        <v/>
      </c>
    </row>
    <row r="2838" spans="12:18" x14ac:dyDescent="0.45">
      <c r="L2838" t="str">
        <f>IFERROR(INDEX(所属情報!$E:$E,MATCH(男子登録情報!A2838,所属情報!$A:$A,0)),"")</f>
        <v/>
      </c>
      <c r="M2838" t="str">
        <f t="shared" si="132"/>
        <v xml:space="preserve"> ()</v>
      </c>
      <c r="N2838">
        <f t="shared" si="133"/>
        <v>0</v>
      </c>
      <c r="O2838" t="str">
        <f t="shared" si="134"/>
        <v xml:space="preserve">  ()</v>
      </c>
      <c r="P2838" t="str">
        <f>IFERROR(INDEX(リスト!$AE:$AE,MATCH($G2838,リスト!$AD:$AD,0)),"")</f>
        <v/>
      </c>
      <c r="Q2838" t="str">
        <f>IFERROR(INDEX(リスト!$AH:$AH,MATCH($J2838,リスト!$AG:$AG,0)),"")</f>
        <v/>
      </c>
      <c r="R2838" s="118" t="str">
        <f>IF($B2838="","",TEXT(RIGHT($E2838,6)*1000+COUNTIF($E$2:$E2838,$E2838),"000000000"))</f>
        <v/>
      </c>
    </row>
    <row r="2839" spans="12:18" x14ac:dyDescent="0.45">
      <c r="L2839" t="str">
        <f>IFERROR(INDEX(所属情報!$E:$E,MATCH(男子登録情報!A2839,所属情報!$A:$A,0)),"")</f>
        <v/>
      </c>
      <c r="M2839" t="str">
        <f t="shared" si="132"/>
        <v xml:space="preserve"> ()</v>
      </c>
      <c r="N2839">
        <f t="shared" si="133"/>
        <v>0</v>
      </c>
      <c r="O2839" t="str">
        <f t="shared" si="134"/>
        <v xml:space="preserve">  ()</v>
      </c>
      <c r="P2839" t="str">
        <f>IFERROR(INDEX(リスト!$AE:$AE,MATCH($G2839,リスト!$AD:$AD,0)),"")</f>
        <v/>
      </c>
      <c r="Q2839" t="str">
        <f>IFERROR(INDEX(リスト!$AH:$AH,MATCH($J2839,リスト!$AG:$AG,0)),"")</f>
        <v/>
      </c>
      <c r="R2839" s="118" t="str">
        <f>IF($B2839="","",TEXT(RIGHT($E2839,6)*1000+COUNTIF($E$2:$E2839,$E2839),"000000000"))</f>
        <v/>
      </c>
    </row>
    <row r="2840" spans="12:18" x14ac:dyDescent="0.45">
      <c r="L2840" t="str">
        <f>IFERROR(INDEX(所属情報!$E:$E,MATCH(男子登録情報!A2840,所属情報!$A:$A,0)),"")</f>
        <v/>
      </c>
      <c r="M2840" t="str">
        <f t="shared" si="132"/>
        <v xml:space="preserve"> ()</v>
      </c>
      <c r="N2840">
        <f t="shared" si="133"/>
        <v>0</v>
      </c>
      <c r="O2840" t="str">
        <f t="shared" si="134"/>
        <v xml:space="preserve">  ()</v>
      </c>
      <c r="P2840" t="str">
        <f>IFERROR(INDEX(リスト!$AE:$AE,MATCH($G2840,リスト!$AD:$AD,0)),"")</f>
        <v/>
      </c>
      <c r="Q2840" t="str">
        <f>IFERROR(INDEX(リスト!$AH:$AH,MATCH($J2840,リスト!$AG:$AG,0)),"")</f>
        <v/>
      </c>
      <c r="R2840" s="118" t="str">
        <f>IF($B2840="","",TEXT(RIGHT($E2840,6)*1000+COUNTIF($E$2:$E2840,$E2840),"000000000"))</f>
        <v/>
      </c>
    </row>
    <row r="2841" spans="12:18" x14ac:dyDescent="0.45">
      <c r="L2841" t="str">
        <f>IFERROR(INDEX(所属情報!$E:$E,MATCH(男子登録情報!A2841,所属情報!$A:$A,0)),"")</f>
        <v/>
      </c>
      <c r="M2841" t="str">
        <f t="shared" si="132"/>
        <v xml:space="preserve"> ()</v>
      </c>
      <c r="N2841">
        <f t="shared" si="133"/>
        <v>0</v>
      </c>
      <c r="O2841" t="str">
        <f t="shared" si="134"/>
        <v xml:space="preserve">  ()</v>
      </c>
      <c r="P2841" t="str">
        <f>IFERROR(INDEX(リスト!$AE:$AE,MATCH($G2841,リスト!$AD:$AD,0)),"")</f>
        <v/>
      </c>
      <c r="Q2841" t="str">
        <f>IFERROR(INDEX(リスト!$AH:$AH,MATCH($J2841,リスト!$AG:$AG,0)),"")</f>
        <v/>
      </c>
      <c r="R2841" s="118" t="str">
        <f>IF($B2841="","",TEXT(RIGHT($E2841,6)*1000+COUNTIF($E$2:$E2841,$E2841),"000000000"))</f>
        <v/>
      </c>
    </row>
    <row r="2842" spans="12:18" x14ac:dyDescent="0.45">
      <c r="L2842" t="str">
        <f>IFERROR(INDEX(所属情報!$E:$E,MATCH(男子登録情報!A2842,所属情報!$A:$A,0)),"")</f>
        <v/>
      </c>
      <c r="M2842" t="str">
        <f t="shared" si="132"/>
        <v xml:space="preserve"> ()</v>
      </c>
      <c r="N2842">
        <f t="shared" si="133"/>
        <v>0</v>
      </c>
      <c r="O2842" t="str">
        <f t="shared" si="134"/>
        <v xml:space="preserve">  ()</v>
      </c>
      <c r="P2842" t="str">
        <f>IFERROR(INDEX(リスト!$AE:$AE,MATCH($G2842,リスト!$AD:$AD,0)),"")</f>
        <v/>
      </c>
      <c r="Q2842" t="str">
        <f>IFERROR(INDEX(リスト!$AH:$AH,MATCH($J2842,リスト!$AG:$AG,0)),"")</f>
        <v/>
      </c>
      <c r="R2842" s="118" t="str">
        <f>IF($B2842="","",TEXT(RIGHT($E2842,6)*1000+COUNTIF($E$2:$E2842,$E2842),"000000000"))</f>
        <v/>
      </c>
    </row>
    <row r="2843" spans="12:18" x14ac:dyDescent="0.45">
      <c r="L2843" t="str">
        <f>IFERROR(INDEX(所属情報!$E:$E,MATCH(男子登録情報!A2843,所属情報!$A:$A,0)),"")</f>
        <v/>
      </c>
      <c r="M2843" t="str">
        <f t="shared" si="132"/>
        <v xml:space="preserve"> ()</v>
      </c>
      <c r="N2843">
        <f t="shared" si="133"/>
        <v>0</v>
      </c>
      <c r="O2843" t="str">
        <f t="shared" si="134"/>
        <v xml:space="preserve">  ()</v>
      </c>
      <c r="P2843" t="str">
        <f>IFERROR(INDEX(リスト!$AE:$AE,MATCH($G2843,リスト!$AD:$AD,0)),"")</f>
        <v/>
      </c>
      <c r="Q2843" t="str">
        <f>IFERROR(INDEX(リスト!$AH:$AH,MATCH($J2843,リスト!$AG:$AG,0)),"")</f>
        <v/>
      </c>
      <c r="R2843" s="118" t="str">
        <f>IF($B2843="","",TEXT(RIGHT($E2843,6)*1000+COUNTIF($E$2:$E2843,$E2843),"000000000"))</f>
        <v/>
      </c>
    </row>
    <row r="2844" spans="12:18" x14ac:dyDescent="0.45">
      <c r="L2844" t="str">
        <f>IFERROR(INDEX(所属情報!$E:$E,MATCH(男子登録情報!A2844,所属情報!$A:$A,0)),"")</f>
        <v/>
      </c>
      <c r="M2844" t="str">
        <f t="shared" si="132"/>
        <v xml:space="preserve"> ()</v>
      </c>
      <c r="N2844">
        <f t="shared" si="133"/>
        <v>0</v>
      </c>
      <c r="O2844" t="str">
        <f t="shared" si="134"/>
        <v xml:space="preserve">  ()</v>
      </c>
      <c r="P2844" t="str">
        <f>IFERROR(INDEX(リスト!$AE:$AE,MATCH($G2844,リスト!$AD:$AD,0)),"")</f>
        <v/>
      </c>
      <c r="Q2844" t="str">
        <f>IFERROR(INDEX(リスト!$AH:$AH,MATCH($J2844,リスト!$AG:$AG,0)),"")</f>
        <v/>
      </c>
      <c r="R2844" s="118" t="str">
        <f>IF($B2844="","",TEXT(RIGHT($E2844,6)*1000+COUNTIF($E$2:$E2844,$E2844),"000000000"))</f>
        <v/>
      </c>
    </row>
    <row r="2845" spans="12:18" x14ac:dyDescent="0.45">
      <c r="L2845" t="str">
        <f>IFERROR(INDEX(所属情報!$E:$E,MATCH(男子登録情報!A2845,所属情報!$A:$A,0)),"")</f>
        <v/>
      </c>
      <c r="M2845" t="str">
        <f t="shared" si="132"/>
        <v xml:space="preserve"> ()</v>
      </c>
      <c r="N2845">
        <f t="shared" si="133"/>
        <v>0</v>
      </c>
      <c r="O2845" t="str">
        <f t="shared" si="134"/>
        <v xml:space="preserve">  ()</v>
      </c>
      <c r="P2845" t="str">
        <f>IFERROR(INDEX(リスト!$AE:$AE,MATCH($G2845,リスト!$AD:$AD,0)),"")</f>
        <v/>
      </c>
      <c r="Q2845" t="str">
        <f>IFERROR(INDEX(リスト!$AH:$AH,MATCH($J2845,リスト!$AG:$AG,0)),"")</f>
        <v/>
      </c>
      <c r="R2845" s="118" t="str">
        <f>IF($B2845="","",TEXT(RIGHT($E2845,6)*1000+COUNTIF($E$2:$E2845,$E2845),"000000000"))</f>
        <v/>
      </c>
    </row>
    <row r="2846" spans="12:18" x14ac:dyDescent="0.45">
      <c r="L2846" t="str">
        <f>IFERROR(INDEX(所属情報!$E:$E,MATCH(男子登録情報!A2846,所属情報!$A:$A,0)),"")</f>
        <v/>
      </c>
      <c r="M2846" t="str">
        <f t="shared" si="132"/>
        <v xml:space="preserve"> ()</v>
      </c>
      <c r="N2846">
        <f t="shared" si="133"/>
        <v>0</v>
      </c>
      <c r="O2846" t="str">
        <f t="shared" si="134"/>
        <v xml:space="preserve">  ()</v>
      </c>
      <c r="P2846" t="str">
        <f>IFERROR(INDEX(リスト!$AE:$AE,MATCH($G2846,リスト!$AD:$AD,0)),"")</f>
        <v/>
      </c>
      <c r="Q2846" t="str">
        <f>IFERROR(INDEX(リスト!$AH:$AH,MATCH($J2846,リスト!$AG:$AG,0)),"")</f>
        <v/>
      </c>
      <c r="R2846" s="118" t="str">
        <f>IF($B2846="","",TEXT(RIGHT($E2846,6)*1000+COUNTIF($E$2:$E2846,$E2846),"000000000"))</f>
        <v/>
      </c>
    </row>
    <row r="2847" spans="12:18" x14ac:dyDescent="0.45">
      <c r="L2847" t="str">
        <f>IFERROR(INDEX(所属情報!$E:$E,MATCH(男子登録情報!A2847,所属情報!$A:$A,0)),"")</f>
        <v/>
      </c>
      <c r="M2847" t="str">
        <f t="shared" si="132"/>
        <v xml:space="preserve"> ()</v>
      </c>
      <c r="N2847">
        <f t="shared" si="133"/>
        <v>0</v>
      </c>
      <c r="O2847" t="str">
        <f t="shared" si="134"/>
        <v xml:space="preserve">  ()</v>
      </c>
      <c r="P2847" t="str">
        <f>IFERROR(INDEX(リスト!$AE:$AE,MATCH($G2847,リスト!$AD:$AD,0)),"")</f>
        <v/>
      </c>
      <c r="Q2847" t="str">
        <f>IFERROR(INDEX(リスト!$AH:$AH,MATCH($J2847,リスト!$AG:$AG,0)),"")</f>
        <v/>
      </c>
      <c r="R2847" s="118" t="str">
        <f>IF($B2847="","",TEXT(RIGHT($E2847,6)*1000+COUNTIF($E$2:$E2847,$E2847),"000000000"))</f>
        <v/>
      </c>
    </row>
    <row r="2848" spans="12:18" x14ac:dyDescent="0.45">
      <c r="L2848" t="str">
        <f>IFERROR(INDEX(所属情報!$E:$E,MATCH(男子登録情報!A2848,所属情報!$A:$A,0)),"")</f>
        <v/>
      </c>
      <c r="M2848" t="str">
        <f t="shared" si="132"/>
        <v xml:space="preserve"> ()</v>
      </c>
      <c r="N2848">
        <f t="shared" si="133"/>
        <v>0</v>
      </c>
      <c r="O2848" t="str">
        <f t="shared" si="134"/>
        <v xml:space="preserve">  ()</v>
      </c>
      <c r="P2848" t="str">
        <f>IFERROR(INDEX(リスト!$AE:$AE,MATCH($G2848,リスト!$AD:$AD,0)),"")</f>
        <v/>
      </c>
      <c r="Q2848" t="str">
        <f>IFERROR(INDEX(リスト!$AH:$AH,MATCH($J2848,リスト!$AG:$AG,0)),"")</f>
        <v/>
      </c>
      <c r="R2848" s="118" t="str">
        <f>IF($B2848="","",TEXT(RIGHT($E2848,6)*1000+COUNTIF($E$2:$E2848,$E2848),"000000000"))</f>
        <v/>
      </c>
    </row>
    <row r="2849" spans="12:18" x14ac:dyDescent="0.45">
      <c r="L2849" t="str">
        <f>IFERROR(INDEX(所属情報!$E:$E,MATCH(男子登録情報!A2849,所属情報!$A:$A,0)),"")</f>
        <v/>
      </c>
      <c r="M2849" t="str">
        <f t="shared" si="132"/>
        <v xml:space="preserve"> ()</v>
      </c>
      <c r="N2849">
        <f t="shared" si="133"/>
        <v>0</v>
      </c>
      <c r="O2849" t="str">
        <f t="shared" si="134"/>
        <v xml:space="preserve">  ()</v>
      </c>
      <c r="P2849" t="str">
        <f>IFERROR(INDEX(リスト!$AE:$AE,MATCH($G2849,リスト!$AD:$AD,0)),"")</f>
        <v/>
      </c>
      <c r="Q2849" t="str">
        <f>IFERROR(INDEX(リスト!$AH:$AH,MATCH($J2849,リスト!$AG:$AG,0)),"")</f>
        <v/>
      </c>
      <c r="R2849" s="118" t="str">
        <f>IF($B2849="","",TEXT(RIGHT($E2849,6)*1000+COUNTIF($E$2:$E2849,$E2849),"000000000"))</f>
        <v/>
      </c>
    </row>
    <row r="2850" spans="12:18" x14ac:dyDescent="0.45">
      <c r="L2850" t="str">
        <f>IFERROR(INDEX(所属情報!$E:$E,MATCH(男子登録情報!A2850,所属情報!$A:$A,0)),"")</f>
        <v/>
      </c>
      <c r="M2850" t="str">
        <f t="shared" si="132"/>
        <v xml:space="preserve"> ()</v>
      </c>
      <c r="N2850">
        <f t="shared" si="133"/>
        <v>0</v>
      </c>
      <c r="O2850" t="str">
        <f t="shared" si="134"/>
        <v xml:space="preserve">  ()</v>
      </c>
      <c r="P2850" t="str">
        <f>IFERROR(INDEX(リスト!$AE:$AE,MATCH($G2850,リスト!$AD:$AD,0)),"")</f>
        <v/>
      </c>
      <c r="Q2850" t="str">
        <f>IFERROR(INDEX(リスト!$AH:$AH,MATCH($J2850,リスト!$AG:$AG,0)),"")</f>
        <v/>
      </c>
      <c r="R2850" s="118" t="str">
        <f>IF($B2850="","",TEXT(RIGHT($E2850,6)*1000+COUNTIF($E$2:$E2850,$E2850),"000000000"))</f>
        <v/>
      </c>
    </row>
    <row r="2851" spans="12:18" x14ac:dyDescent="0.45">
      <c r="L2851" t="str">
        <f>IFERROR(INDEX(所属情報!$E:$E,MATCH(男子登録情報!A2851,所属情報!$A:$A,0)),"")</f>
        <v/>
      </c>
      <c r="M2851" t="str">
        <f t="shared" si="132"/>
        <v xml:space="preserve"> ()</v>
      </c>
      <c r="N2851">
        <f t="shared" si="133"/>
        <v>0</v>
      </c>
      <c r="O2851" t="str">
        <f t="shared" si="134"/>
        <v xml:space="preserve">  ()</v>
      </c>
      <c r="P2851" t="str">
        <f>IFERROR(INDEX(リスト!$AE:$AE,MATCH($G2851,リスト!$AD:$AD,0)),"")</f>
        <v/>
      </c>
      <c r="Q2851" t="str">
        <f>IFERROR(INDEX(リスト!$AH:$AH,MATCH($J2851,リスト!$AG:$AG,0)),"")</f>
        <v/>
      </c>
      <c r="R2851" s="118" t="str">
        <f>IF($B2851="","",TEXT(RIGHT($E2851,6)*1000+COUNTIF($E$2:$E2851,$E2851),"000000000"))</f>
        <v/>
      </c>
    </row>
    <row r="2852" spans="12:18" x14ac:dyDescent="0.45">
      <c r="L2852" t="str">
        <f>IFERROR(INDEX(所属情報!$E:$E,MATCH(男子登録情報!A2852,所属情報!$A:$A,0)),"")</f>
        <v/>
      </c>
      <c r="M2852" t="str">
        <f t="shared" si="132"/>
        <v xml:space="preserve"> ()</v>
      </c>
      <c r="N2852">
        <f t="shared" si="133"/>
        <v>0</v>
      </c>
      <c r="O2852" t="str">
        <f t="shared" si="134"/>
        <v xml:space="preserve">  ()</v>
      </c>
      <c r="P2852" t="str">
        <f>IFERROR(INDEX(リスト!$AE:$AE,MATCH($G2852,リスト!$AD:$AD,0)),"")</f>
        <v/>
      </c>
      <c r="Q2852" t="str">
        <f>IFERROR(INDEX(リスト!$AH:$AH,MATCH($J2852,リスト!$AG:$AG,0)),"")</f>
        <v/>
      </c>
      <c r="R2852" s="118" t="str">
        <f>IF($B2852="","",TEXT(RIGHT($E2852,6)*1000+COUNTIF($E$2:$E2852,$E2852),"000000000"))</f>
        <v/>
      </c>
    </row>
    <row r="2853" spans="12:18" x14ac:dyDescent="0.45">
      <c r="L2853" t="str">
        <f>IFERROR(INDEX(所属情報!$E:$E,MATCH(男子登録情報!A2853,所属情報!$A:$A,0)),"")</f>
        <v/>
      </c>
      <c r="M2853" t="str">
        <f t="shared" si="132"/>
        <v xml:space="preserve"> ()</v>
      </c>
      <c r="N2853">
        <f t="shared" si="133"/>
        <v>0</v>
      </c>
      <c r="O2853" t="str">
        <f t="shared" si="134"/>
        <v xml:space="preserve">  ()</v>
      </c>
      <c r="P2853" t="str">
        <f>IFERROR(INDEX(リスト!$AE:$AE,MATCH($G2853,リスト!$AD:$AD,0)),"")</f>
        <v/>
      </c>
      <c r="Q2853" t="str">
        <f>IFERROR(INDEX(リスト!$AH:$AH,MATCH($J2853,リスト!$AG:$AG,0)),"")</f>
        <v/>
      </c>
      <c r="R2853" s="118" t="str">
        <f>IF($B2853="","",TEXT(RIGHT($E2853,6)*1000+COUNTIF($E$2:$E2853,$E2853),"000000000"))</f>
        <v/>
      </c>
    </row>
    <row r="2854" spans="12:18" x14ac:dyDescent="0.45">
      <c r="L2854" t="str">
        <f>IFERROR(INDEX(所属情報!$E:$E,MATCH(男子登録情報!A2854,所属情報!$A:$A,0)),"")</f>
        <v/>
      </c>
      <c r="M2854" t="str">
        <f t="shared" si="132"/>
        <v xml:space="preserve"> ()</v>
      </c>
      <c r="N2854">
        <f t="shared" si="133"/>
        <v>0</v>
      </c>
      <c r="O2854" t="str">
        <f t="shared" si="134"/>
        <v xml:space="preserve">  ()</v>
      </c>
      <c r="P2854" t="str">
        <f>IFERROR(INDEX(リスト!$AE:$AE,MATCH($G2854,リスト!$AD:$AD,0)),"")</f>
        <v/>
      </c>
      <c r="Q2854" t="str">
        <f>IFERROR(INDEX(リスト!$AH:$AH,MATCH($J2854,リスト!$AG:$AG,0)),"")</f>
        <v/>
      </c>
      <c r="R2854" s="118" t="str">
        <f>IF($B2854="","",TEXT(RIGHT($E2854,6)*1000+COUNTIF($E$2:$E2854,$E2854),"000000000"))</f>
        <v/>
      </c>
    </row>
    <row r="2855" spans="12:18" x14ac:dyDescent="0.45">
      <c r="L2855" t="str">
        <f>IFERROR(INDEX(所属情報!$E:$E,MATCH(男子登録情報!A2855,所属情報!$A:$A,0)),"")</f>
        <v/>
      </c>
      <c r="M2855" t="str">
        <f t="shared" si="132"/>
        <v xml:space="preserve"> ()</v>
      </c>
      <c r="N2855">
        <f t="shared" si="133"/>
        <v>0</v>
      </c>
      <c r="O2855" t="str">
        <f t="shared" si="134"/>
        <v xml:space="preserve">  ()</v>
      </c>
      <c r="P2855" t="str">
        <f>IFERROR(INDEX(リスト!$AE:$AE,MATCH($G2855,リスト!$AD:$AD,0)),"")</f>
        <v/>
      </c>
      <c r="Q2855" t="str">
        <f>IFERROR(INDEX(リスト!$AH:$AH,MATCH($J2855,リスト!$AG:$AG,0)),"")</f>
        <v/>
      </c>
      <c r="R2855" s="118" t="str">
        <f>IF($B2855="","",TEXT(RIGHT($E2855,6)*1000+COUNTIF($E$2:$E2855,$E2855),"000000000"))</f>
        <v/>
      </c>
    </row>
    <row r="2856" spans="12:18" x14ac:dyDescent="0.45">
      <c r="L2856" t="str">
        <f>IFERROR(INDEX(所属情報!$E:$E,MATCH(男子登録情報!A2856,所属情報!$A:$A,0)),"")</f>
        <v/>
      </c>
      <c r="M2856" t="str">
        <f t="shared" si="132"/>
        <v xml:space="preserve"> ()</v>
      </c>
      <c r="N2856">
        <f t="shared" si="133"/>
        <v>0</v>
      </c>
      <c r="O2856" t="str">
        <f t="shared" si="134"/>
        <v xml:space="preserve">  ()</v>
      </c>
      <c r="P2856" t="str">
        <f>IFERROR(INDEX(リスト!$AE:$AE,MATCH($G2856,リスト!$AD:$AD,0)),"")</f>
        <v/>
      </c>
      <c r="Q2856" t="str">
        <f>IFERROR(INDEX(リスト!$AH:$AH,MATCH($J2856,リスト!$AG:$AG,0)),"")</f>
        <v/>
      </c>
      <c r="R2856" s="118" t="str">
        <f>IF($B2856="","",TEXT(RIGHT($E2856,6)*1000+COUNTIF($E$2:$E2856,$E2856),"000000000"))</f>
        <v/>
      </c>
    </row>
    <row r="2857" spans="12:18" x14ac:dyDescent="0.45">
      <c r="L2857" t="str">
        <f>IFERROR(INDEX(所属情報!$E:$E,MATCH(男子登録情報!A2857,所属情報!$A:$A,0)),"")</f>
        <v/>
      </c>
      <c r="M2857" t="str">
        <f t="shared" si="132"/>
        <v xml:space="preserve"> ()</v>
      </c>
      <c r="N2857">
        <f t="shared" si="133"/>
        <v>0</v>
      </c>
      <c r="O2857" t="str">
        <f t="shared" si="134"/>
        <v xml:space="preserve">  ()</v>
      </c>
      <c r="P2857" t="str">
        <f>IFERROR(INDEX(リスト!$AE:$AE,MATCH($G2857,リスト!$AD:$AD,0)),"")</f>
        <v/>
      </c>
      <c r="Q2857" t="str">
        <f>IFERROR(INDEX(リスト!$AH:$AH,MATCH($J2857,リスト!$AG:$AG,0)),"")</f>
        <v/>
      </c>
      <c r="R2857" s="118" t="str">
        <f>IF($B2857="","",TEXT(RIGHT($E2857,6)*1000+COUNTIF($E$2:$E2857,$E2857),"000000000"))</f>
        <v/>
      </c>
    </row>
    <row r="2858" spans="12:18" x14ac:dyDescent="0.45">
      <c r="L2858" t="str">
        <f>IFERROR(INDEX(所属情報!$E:$E,MATCH(男子登録情報!A2858,所属情報!$A:$A,0)),"")</f>
        <v/>
      </c>
      <c r="M2858" t="str">
        <f t="shared" si="132"/>
        <v xml:space="preserve"> ()</v>
      </c>
      <c r="N2858">
        <f t="shared" si="133"/>
        <v>0</v>
      </c>
      <c r="O2858" t="str">
        <f t="shared" si="134"/>
        <v xml:space="preserve">  ()</v>
      </c>
      <c r="P2858" t="str">
        <f>IFERROR(INDEX(リスト!$AE:$AE,MATCH($G2858,リスト!$AD:$AD,0)),"")</f>
        <v/>
      </c>
      <c r="Q2858" t="str">
        <f>IFERROR(INDEX(リスト!$AH:$AH,MATCH($J2858,リスト!$AG:$AG,0)),"")</f>
        <v/>
      </c>
      <c r="R2858" s="118" t="str">
        <f>IF($B2858="","",TEXT(RIGHT($E2858,6)*1000+COUNTIF($E$2:$E2858,$E2858),"000000000"))</f>
        <v/>
      </c>
    </row>
    <row r="2859" spans="12:18" x14ac:dyDescent="0.45">
      <c r="L2859" t="str">
        <f>IFERROR(INDEX(所属情報!$E:$E,MATCH(男子登録情報!A2859,所属情報!$A:$A,0)),"")</f>
        <v/>
      </c>
      <c r="M2859" t="str">
        <f t="shared" si="132"/>
        <v xml:space="preserve"> ()</v>
      </c>
      <c r="N2859">
        <f t="shared" si="133"/>
        <v>0</v>
      </c>
      <c r="O2859" t="str">
        <f t="shared" si="134"/>
        <v xml:space="preserve">  ()</v>
      </c>
      <c r="P2859" t="str">
        <f>IFERROR(INDEX(リスト!$AE:$AE,MATCH($G2859,リスト!$AD:$AD,0)),"")</f>
        <v/>
      </c>
      <c r="Q2859" t="str">
        <f>IFERROR(INDEX(リスト!$AH:$AH,MATCH($J2859,リスト!$AG:$AG,0)),"")</f>
        <v/>
      </c>
      <c r="R2859" s="118" t="str">
        <f>IF($B2859="","",TEXT(RIGHT($E2859,6)*1000+COUNTIF($E$2:$E2859,$E2859),"000000000"))</f>
        <v/>
      </c>
    </row>
    <row r="2860" spans="12:18" x14ac:dyDescent="0.45">
      <c r="L2860" t="str">
        <f>IFERROR(INDEX(所属情報!$E:$E,MATCH(男子登録情報!A2860,所属情報!$A:$A,0)),"")</f>
        <v/>
      </c>
      <c r="M2860" t="str">
        <f t="shared" si="132"/>
        <v xml:space="preserve"> ()</v>
      </c>
      <c r="N2860">
        <f t="shared" si="133"/>
        <v>0</v>
      </c>
      <c r="O2860" t="str">
        <f t="shared" si="134"/>
        <v xml:space="preserve">  ()</v>
      </c>
      <c r="P2860" t="str">
        <f>IFERROR(INDEX(リスト!$AE:$AE,MATCH($G2860,リスト!$AD:$AD,0)),"")</f>
        <v/>
      </c>
      <c r="Q2860" t="str">
        <f>IFERROR(INDEX(リスト!$AH:$AH,MATCH($J2860,リスト!$AG:$AG,0)),"")</f>
        <v/>
      </c>
      <c r="R2860" s="118" t="str">
        <f>IF($B2860="","",TEXT(RIGHT($E2860,6)*1000+COUNTIF($E$2:$E2860,$E2860),"000000000"))</f>
        <v/>
      </c>
    </row>
    <row r="2861" spans="12:18" x14ac:dyDescent="0.45">
      <c r="L2861" t="str">
        <f>IFERROR(INDEX(所属情報!$E:$E,MATCH(男子登録情報!A2861,所属情報!$A:$A,0)),"")</f>
        <v/>
      </c>
      <c r="M2861" t="str">
        <f t="shared" si="132"/>
        <v xml:space="preserve"> ()</v>
      </c>
      <c r="N2861">
        <f t="shared" si="133"/>
        <v>0</v>
      </c>
      <c r="O2861" t="str">
        <f t="shared" si="134"/>
        <v xml:space="preserve">  ()</v>
      </c>
      <c r="P2861" t="str">
        <f>IFERROR(INDEX(リスト!$AE:$AE,MATCH($G2861,リスト!$AD:$AD,0)),"")</f>
        <v/>
      </c>
      <c r="Q2861" t="str">
        <f>IFERROR(INDEX(リスト!$AH:$AH,MATCH($J2861,リスト!$AG:$AG,0)),"")</f>
        <v/>
      </c>
      <c r="R2861" s="118" t="str">
        <f>IF($B2861="","",TEXT(RIGHT($E2861,6)*1000+COUNTIF($E$2:$E2861,$E2861),"000000000"))</f>
        <v/>
      </c>
    </row>
    <row r="2862" spans="12:18" x14ac:dyDescent="0.45">
      <c r="L2862" t="str">
        <f>IFERROR(INDEX(所属情報!$E:$E,MATCH(男子登録情報!A2862,所属情報!$A:$A,0)),"")</f>
        <v/>
      </c>
      <c r="M2862" t="str">
        <f t="shared" si="132"/>
        <v xml:space="preserve"> ()</v>
      </c>
      <c r="N2862">
        <f t="shared" si="133"/>
        <v>0</v>
      </c>
      <c r="O2862" t="str">
        <f t="shared" si="134"/>
        <v xml:space="preserve">  ()</v>
      </c>
      <c r="P2862" t="str">
        <f>IFERROR(INDEX(リスト!$AE:$AE,MATCH($G2862,リスト!$AD:$AD,0)),"")</f>
        <v/>
      </c>
      <c r="Q2862" t="str">
        <f>IFERROR(INDEX(リスト!$AH:$AH,MATCH($J2862,リスト!$AG:$AG,0)),"")</f>
        <v/>
      </c>
      <c r="R2862" s="118" t="str">
        <f>IF($B2862="","",TEXT(RIGHT($E2862,6)*1000+COUNTIF($E$2:$E2862,$E2862),"000000000"))</f>
        <v/>
      </c>
    </row>
    <row r="2863" spans="12:18" x14ac:dyDescent="0.45">
      <c r="L2863" t="str">
        <f>IFERROR(INDEX(所属情報!$E:$E,MATCH(男子登録情報!A2863,所属情報!$A:$A,0)),"")</f>
        <v/>
      </c>
      <c r="M2863" t="str">
        <f t="shared" si="132"/>
        <v xml:space="preserve"> ()</v>
      </c>
      <c r="N2863">
        <f t="shared" si="133"/>
        <v>0</v>
      </c>
      <c r="O2863" t="str">
        <f t="shared" si="134"/>
        <v xml:space="preserve">  ()</v>
      </c>
      <c r="P2863" t="str">
        <f>IFERROR(INDEX(リスト!$AE:$AE,MATCH($G2863,リスト!$AD:$AD,0)),"")</f>
        <v/>
      </c>
      <c r="Q2863" t="str">
        <f>IFERROR(INDEX(リスト!$AH:$AH,MATCH($J2863,リスト!$AG:$AG,0)),"")</f>
        <v/>
      </c>
      <c r="R2863" s="118" t="str">
        <f>IF($B2863="","",TEXT(RIGHT($E2863,6)*1000+COUNTIF($E$2:$E2863,$E2863),"000000000"))</f>
        <v/>
      </c>
    </row>
    <row r="2864" spans="12:18" x14ac:dyDescent="0.45">
      <c r="L2864" t="str">
        <f>IFERROR(INDEX(所属情報!$E:$E,MATCH(男子登録情報!A2864,所属情報!$A:$A,0)),"")</f>
        <v/>
      </c>
      <c r="M2864" t="str">
        <f t="shared" si="132"/>
        <v xml:space="preserve"> ()</v>
      </c>
      <c r="N2864">
        <f t="shared" si="133"/>
        <v>0</v>
      </c>
      <c r="O2864" t="str">
        <f t="shared" si="134"/>
        <v xml:space="preserve">  ()</v>
      </c>
      <c r="P2864" t="str">
        <f>IFERROR(INDEX(リスト!$AE:$AE,MATCH($G2864,リスト!$AD:$AD,0)),"")</f>
        <v/>
      </c>
      <c r="Q2864" t="str">
        <f>IFERROR(INDEX(リスト!$AH:$AH,MATCH($J2864,リスト!$AG:$AG,0)),"")</f>
        <v/>
      </c>
      <c r="R2864" s="118" t="str">
        <f>IF($B2864="","",TEXT(RIGHT($E2864,6)*1000+COUNTIF($E$2:$E2864,$E2864),"000000000"))</f>
        <v/>
      </c>
    </row>
    <row r="2865" spans="12:18" x14ac:dyDescent="0.45">
      <c r="L2865" t="str">
        <f>IFERROR(INDEX(所属情報!$E:$E,MATCH(男子登録情報!A2865,所属情報!$A:$A,0)),"")</f>
        <v/>
      </c>
      <c r="M2865" t="str">
        <f t="shared" si="132"/>
        <v xml:space="preserve"> ()</v>
      </c>
      <c r="N2865">
        <f t="shared" si="133"/>
        <v>0</v>
      </c>
      <c r="O2865" t="str">
        <f t="shared" si="134"/>
        <v xml:space="preserve">  ()</v>
      </c>
      <c r="P2865" t="str">
        <f>IFERROR(INDEX(リスト!$AE:$AE,MATCH($G2865,リスト!$AD:$AD,0)),"")</f>
        <v/>
      </c>
      <c r="Q2865" t="str">
        <f>IFERROR(INDEX(リスト!$AH:$AH,MATCH($J2865,リスト!$AG:$AG,0)),"")</f>
        <v/>
      </c>
      <c r="R2865" s="118" t="str">
        <f>IF($B2865="","",TEXT(RIGHT($E2865,6)*1000+COUNTIF($E$2:$E2865,$E2865),"000000000"))</f>
        <v/>
      </c>
    </row>
    <row r="2866" spans="12:18" x14ac:dyDescent="0.45">
      <c r="L2866" t="str">
        <f>IFERROR(INDEX(所属情報!$E:$E,MATCH(男子登録情報!A2866,所属情報!$A:$A,0)),"")</f>
        <v/>
      </c>
      <c r="M2866" t="str">
        <f t="shared" si="132"/>
        <v xml:space="preserve"> ()</v>
      </c>
      <c r="N2866">
        <f t="shared" si="133"/>
        <v>0</v>
      </c>
      <c r="O2866" t="str">
        <f t="shared" si="134"/>
        <v xml:space="preserve">  ()</v>
      </c>
      <c r="P2866" t="str">
        <f>IFERROR(INDEX(リスト!$AE:$AE,MATCH($G2866,リスト!$AD:$AD,0)),"")</f>
        <v/>
      </c>
      <c r="Q2866" t="str">
        <f>IFERROR(INDEX(リスト!$AH:$AH,MATCH($J2866,リスト!$AG:$AG,0)),"")</f>
        <v/>
      </c>
      <c r="R2866" s="118" t="str">
        <f>IF($B2866="","",TEXT(RIGHT($E2866,6)*1000+COUNTIF($E$2:$E2866,$E2866),"000000000"))</f>
        <v/>
      </c>
    </row>
    <row r="2867" spans="12:18" x14ac:dyDescent="0.45">
      <c r="L2867" t="str">
        <f>IFERROR(INDEX(所属情報!$E:$E,MATCH(男子登録情報!A2867,所属情報!$A:$A,0)),"")</f>
        <v/>
      </c>
      <c r="M2867" t="str">
        <f t="shared" si="132"/>
        <v xml:space="preserve"> ()</v>
      </c>
      <c r="N2867">
        <f t="shared" si="133"/>
        <v>0</v>
      </c>
      <c r="O2867" t="str">
        <f t="shared" si="134"/>
        <v xml:space="preserve">  ()</v>
      </c>
      <c r="P2867" t="str">
        <f>IFERROR(INDEX(リスト!$AE:$AE,MATCH($G2867,リスト!$AD:$AD,0)),"")</f>
        <v/>
      </c>
      <c r="Q2867" t="str">
        <f>IFERROR(INDEX(リスト!$AH:$AH,MATCH($J2867,リスト!$AG:$AG,0)),"")</f>
        <v/>
      </c>
      <c r="R2867" s="118" t="str">
        <f>IF($B2867="","",TEXT(RIGHT($E2867,6)*1000+COUNTIF($E$2:$E2867,$E2867),"000000000"))</f>
        <v/>
      </c>
    </row>
    <row r="2868" spans="12:18" x14ac:dyDescent="0.45">
      <c r="L2868" t="str">
        <f>IFERROR(INDEX(所属情報!$E:$E,MATCH(男子登録情報!A2868,所属情報!$A:$A,0)),"")</f>
        <v/>
      </c>
      <c r="M2868" t="str">
        <f t="shared" si="132"/>
        <v xml:space="preserve"> ()</v>
      </c>
      <c r="N2868">
        <f t="shared" si="133"/>
        <v>0</v>
      </c>
      <c r="O2868" t="str">
        <f t="shared" si="134"/>
        <v xml:space="preserve">  ()</v>
      </c>
      <c r="P2868" t="str">
        <f>IFERROR(INDEX(リスト!$AE:$AE,MATCH($G2868,リスト!$AD:$AD,0)),"")</f>
        <v/>
      </c>
      <c r="Q2868" t="str">
        <f>IFERROR(INDEX(リスト!$AH:$AH,MATCH($J2868,リスト!$AG:$AG,0)),"")</f>
        <v/>
      </c>
      <c r="R2868" s="118" t="str">
        <f>IF($B2868="","",TEXT(RIGHT($E2868,6)*1000+COUNTIF($E$2:$E2868,$E2868),"000000000"))</f>
        <v/>
      </c>
    </row>
    <row r="2869" spans="12:18" x14ac:dyDescent="0.45">
      <c r="L2869" t="str">
        <f>IFERROR(INDEX(所属情報!$E:$E,MATCH(男子登録情報!A2869,所属情報!$A:$A,0)),"")</f>
        <v/>
      </c>
      <c r="M2869" t="str">
        <f t="shared" si="132"/>
        <v xml:space="preserve"> ()</v>
      </c>
      <c r="N2869">
        <f t="shared" si="133"/>
        <v>0</v>
      </c>
      <c r="O2869" t="str">
        <f t="shared" si="134"/>
        <v xml:space="preserve">  ()</v>
      </c>
      <c r="P2869" t="str">
        <f>IFERROR(INDEX(リスト!$AE:$AE,MATCH($G2869,リスト!$AD:$AD,0)),"")</f>
        <v/>
      </c>
      <c r="Q2869" t="str">
        <f>IFERROR(INDEX(リスト!$AH:$AH,MATCH($J2869,リスト!$AG:$AG,0)),"")</f>
        <v/>
      </c>
      <c r="R2869" s="118" t="str">
        <f>IF($B2869="","",TEXT(RIGHT($E2869,6)*1000+COUNTIF($E$2:$E2869,$E2869),"000000000"))</f>
        <v/>
      </c>
    </row>
    <row r="2870" spans="12:18" x14ac:dyDescent="0.45">
      <c r="L2870" t="str">
        <f>IFERROR(INDEX(所属情報!$E:$E,MATCH(男子登録情報!A2870,所属情報!$A:$A,0)),"")</f>
        <v/>
      </c>
      <c r="M2870" t="str">
        <f t="shared" si="132"/>
        <v xml:space="preserve"> ()</v>
      </c>
      <c r="N2870">
        <f t="shared" si="133"/>
        <v>0</v>
      </c>
      <c r="O2870" t="str">
        <f t="shared" si="134"/>
        <v xml:space="preserve">  ()</v>
      </c>
      <c r="P2870" t="str">
        <f>IFERROR(INDEX(リスト!$AE:$AE,MATCH($G2870,リスト!$AD:$AD,0)),"")</f>
        <v/>
      </c>
      <c r="Q2870" t="str">
        <f>IFERROR(INDEX(リスト!$AH:$AH,MATCH($J2870,リスト!$AG:$AG,0)),"")</f>
        <v/>
      </c>
      <c r="R2870" s="118" t="str">
        <f>IF($B2870="","",TEXT(RIGHT($E2870,6)*1000+COUNTIF($E$2:$E2870,$E2870),"000000000"))</f>
        <v/>
      </c>
    </row>
    <row r="2871" spans="12:18" x14ac:dyDescent="0.45">
      <c r="L2871" t="str">
        <f>IFERROR(INDEX(所属情報!$E:$E,MATCH(男子登録情報!A2871,所属情報!$A:$A,0)),"")</f>
        <v/>
      </c>
      <c r="M2871" t="str">
        <f t="shared" si="132"/>
        <v xml:space="preserve"> ()</v>
      </c>
      <c r="N2871">
        <f t="shared" si="133"/>
        <v>0</v>
      </c>
      <c r="O2871" t="str">
        <f t="shared" si="134"/>
        <v xml:space="preserve">  ()</v>
      </c>
      <c r="P2871" t="str">
        <f>IFERROR(INDEX(リスト!$AE:$AE,MATCH($G2871,リスト!$AD:$AD,0)),"")</f>
        <v/>
      </c>
      <c r="Q2871" t="str">
        <f>IFERROR(INDEX(リスト!$AH:$AH,MATCH($J2871,リスト!$AG:$AG,0)),"")</f>
        <v/>
      </c>
      <c r="R2871" s="118" t="str">
        <f>IF($B2871="","",TEXT(RIGHT($E2871,6)*1000+COUNTIF($E$2:$E2871,$E2871),"000000000"))</f>
        <v/>
      </c>
    </row>
    <row r="2872" spans="12:18" x14ac:dyDescent="0.45">
      <c r="L2872" t="str">
        <f>IFERROR(INDEX(所属情報!$E:$E,MATCH(男子登録情報!A2872,所属情報!$A:$A,0)),"")</f>
        <v/>
      </c>
      <c r="M2872" t="str">
        <f t="shared" si="132"/>
        <v xml:space="preserve"> ()</v>
      </c>
      <c r="N2872">
        <f t="shared" si="133"/>
        <v>0</v>
      </c>
      <c r="O2872" t="str">
        <f t="shared" si="134"/>
        <v xml:space="preserve">  ()</v>
      </c>
      <c r="P2872" t="str">
        <f>IFERROR(INDEX(リスト!$AE:$AE,MATCH($G2872,リスト!$AD:$AD,0)),"")</f>
        <v/>
      </c>
      <c r="Q2872" t="str">
        <f>IFERROR(INDEX(リスト!$AH:$AH,MATCH($J2872,リスト!$AG:$AG,0)),"")</f>
        <v/>
      </c>
      <c r="R2872" s="118" t="str">
        <f>IF($B2872="","",TEXT(RIGHT($E2872,6)*1000+COUNTIF($E$2:$E2872,$E2872),"000000000"))</f>
        <v/>
      </c>
    </row>
    <row r="2873" spans="12:18" x14ac:dyDescent="0.45">
      <c r="L2873" t="str">
        <f>IFERROR(INDEX(所属情報!$E:$E,MATCH(男子登録情報!A2873,所属情報!$A:$A,0)),"")</f>
        <v/>
      </c>
      <c r="M2873" t="str">
        <f t="shared" si="132"/>
        <v xml:space="preserve"> ()</v>
      </c>
      <c r="N2873">
        <f t="shared" si="133"/>
        <v>0</v>
      </c>
      <c r="O2873" t="str">
        <f t="shared" si="134"/>
        <v xml:space="preserve">  ()</v>
      </c>
      <c r="P2873" t="str">
        <f>IFERROR(INDEX(リスト!$AE:$AE,MATCH($G2873,リスト!$AD:$AD,0)),"")</f>
        <v/>
      </c>
      <c r="Q2873" t="str">
        <f>IFERROR(INDEX(リスト!$AH:$AH,MATCH($J2873,リスト!$AG:$AG,0)),"")</f>
        <v/>
      </c>
      <c r="R2873" s="118" t="str">
        <f>IF($B2873="","",TEXT(RIGHT($E2873,6)*1000+COUNTIF($E$2:$E2873,$E2873),"000000000"))</f>
        <v/>
      </c>
    </row>
    <row r="2874" spans="12:18" x14ac:dyDescent="0.45">
      <c r="L2874" t="str">
        <f>IFERROR(INDEX(所属情報!$E:$E,MATCH(男子登録情報!A2874,所属情報!$A:$A,0)),"")</f>
        <v/>
      </c>
      <c r="M2874" t="str">
        <f t="shared" si="132"/>
        <v xml:space="preserve"> ()</v>
      </c>
      <c r="N2874">
        <f t="shared" si="133"/>
        <v>0</v>
      </c>
      <c r="O2874" t="str">
        <f t="shared" si="134"/>
        <v xml:space="preserve">  ()</v>
      </c>
      <c r="P2874" t="str">
        <f>IFERROR(INDEX(リスト!$AE:$AE,MATCH($G2874,リスト!$AD:$AD,0)),"")</f>
        <v/>
      </c>
      <c r="Q2874" t="str">
        <f>IFERROR(INDEX(リスト!$AH:$AH,MATCH($J2874,リスト!$AG:$AG,0)),"")</f>
        <v/>
      </c>
      <c r="R2874" s="118" t="str">
        <f>IF($B2874="","",TEXT(RIGHT($E2874,6)*1000+COUNTIF($E$2:$E2874,$E2874),"000000000"))</f>
        <v/>
      </c>
    </row>
    <row r="2875" spans="12:18" x14ac:dyDescent="0.45">
      <c r="L2875" t="str">
        <f>IFERROR(INDEX(所属情報!$E:$E,MATCH(男子登録情報!A2875,所属情報!$A:$A,0)),"")</f>
        <v/>
      </c>
      <c r="M2875" t="str">
        <f t="shared" si="132"/>
        <v xml:space="preserve"> ()</v>
      </c>
      <c r="N2875">
        <f t="shared" si="133"/>
        <v>0</v>
      </c>
      <c r="O2875" t="str">
        <f t="shared" si="134"/>
        <v xml:space="preserve">  ()</v>
      </c>
      <c r="P2875" t="str">
        <f>IFERROR(INDEX(リスト!$AE:$AE,MATCH($G2875,リスト!$AD:$AD,0)),"")</f>
        <v/>
      </c>
      <c r="Q2875" t="str">
        <f>IFERROR(INDEX(リスト!$AH:$AH,MATCH($J2875,リスト!$AG:$AG,0)),"")</f>
        <v/>
      </c>
      <c r="R2875" s="118" t="str">
        <f>IF($B2875="","",TEXT(RIGHT($E2875,6)*1000+COUNTIF($E$2:$E2875,$E2875),"000000000"))</f>
        <v/>
      </c>
    </row>
    <row r="2876" spans="12:18" x14ac:dyDescent="0.45">
      <c r="L2876" t="str">
        <f>IFERROR(INDEX(所属情報!$E:$E,MATCH(男子登録情報!A2876,所属情報!$A:$A,0)),"")</f>
        <v/>
      </c>
      <c r="M2876" t="str">
        <f t="shared" si="132"/>
        <v xml:space="preserve"> ()</v>
      </c>
      <c r="N2876">
        <f t="shared" si="133"/>
        <v>0</v>
      </c>
      <c r="O2876" t="str">
        <f t="shared" si="134"/>
        <v xml:space="preserve">  ()</v>
      </c>
      <c r="P2876" t="str">
        <f>IFERROR(INDEX(リスト!$AE:$AE,MATCH($G2876,リスト!$AD:$AD,0)),"")</f>
        <v/>
      </c>
      <c r="Q2876" t="str">
        <f>IFERROR(INDEX(リスト!$AH:$AH,MATCH($J2876,リスト!$AG:$AG,0)),"")</f>
        <v/>
      </c>
      <c r="R2876" s="118" t="str">
        <f>IF($B2876="","",TEXT(RIGHT($E2876,6)*1000+COUNTIF($E$2:$E2876,$E2876),"000000000"))</f>
        <v/>
      </c>
    </row>
    <row r="2877" spans="12:18" x14ac:dyDescent="0.45">
      <c r="L2877" t="str">
        <f>IFERROR(INDEX(所属情報!$E:$E,MATCH(男子登録情報!A2877,所属情報!$A:$A,0)),"")</f>
        <v/>
      </c>
      <c r="M2877" t="str">
        <f t="shared" si="132"/>
        <v xml:space="preserve"> ()</v>
      </c>
      <c r="N2877">
        <f t="shared" si="133"/>
        <v>0</v>
      </c>
      <c r="O2877" t="str">
        <f t="shared" si="134"/>
        <v xml:space="preserve">  ()</v>
      </c>
      <c r="P2877" t="str">
        <f>IFERROR(INDEX(リスト!$AE:$AE,MATCH($G2877,リスト!$AD:$AD,0)),"")</f>
        <v/>
      </c>
      <c r="Q2877" t="str">
        <f>IFERROR(INDEX(リスト!$AH:$AH,MATCH($J2877,リスト!$AG:$AG,0)),"")</f>
        <v/>
      </c>
      <c r="R2877" s="118" t="str">
        <f>IF($B2877="","",TEXT(RIGHT($E2877,6)*1000+COUNTIF($E$2:$E2877,$E2877),"000000000"))</f>
        <v/>
      </c>
    </row>
    <row r="2878" spans="12:18" x14ac:dyDescent="0.45">
      <c r="L2878" t="str">
        <f>IFERROR(INDEX(所属情報!$E:$E,MATCH(男子登録情報!A2878,所属情報!$A:$A,0)),"")</f>
        <v/>
      </c>
      <c r="M2878" t="str">
        <f t="shared" si="132"/>
        <v xml:space="preserve"> ()</v>
      </c>
      <c r="N2878">
        <f t="shared" si="133"/>
        <v>0</v>
      </c>
      <c r="O2878" t="str">
        <f t="shared" si="134"/>
        <v xml:space="preserve">  ()</v>
      </c>
      <c r="P2878" t="str">
        <f>IFERROR(INDEX(リスト!$AE:$AE,MATCH($G2878,リスト!$AD:$AD,0)),"")</f>
        <v/>
      </c>
      <c r="Q2878" t="str">
        <f>IFERROR(INDEX(リスト!$AH:$AH,MATCH($J2878,リスト!$AG:$AG,0)),"")</f>
        <v/>
      </c>
      <c r="R2878" s="118" t="str">
        <f>IF($B2878="","",TEXT(RIGHT($E2878,6)*1000+COUNTIF($E$2:$E2878,$E2878),"000000000"))</f>
        <v/>
      </c>
    </row>
    <row r="2879" spans="12:18" x14ac:dyDescent="0.45">
      <c r="L2879" t="str">
        <f>IFERROR(INDEX(所属情報!$E:$E,MATCH(男子登録情報!A2879,所属情報!$A:$A,0)),"")</f>
        <v/>
      </c>
      <c r="M2879" t="str">
        <f t="shared" si="132"/>
        <v xml:space="preserve"> ()</v>
      </c>
      <c r="N2879">
        <f t="shared" si="133"/>
        <v>0</v>
      </c>
      <c r="O2879" t="str">
        <f t="shared" si="134"/>
        <v xml:space="preserve">  ()</v>
      </c>
      <c r="P2879" t="str">
        <f>IFERROR(INDEX(リスト!$AE:$AE,MATCH($G2879,リスト!$AD:$AD,0)),"")</f>
        <v/>
      </c>
      <c r="Q2879" t="str">
        <f>IFERROR(INDEX(リスト!$AH:$AH,MATCH($J2879,リスト!$AG:$AG,0)),"")</f>
        <v/>
      </c>
      <c r="R2879" s="118" t="str">
        <f>IF($B2879="","",TEXT(RIGHT($E2879,6)*1000+COUNTIF($E$2:$E2879,$E2879),"000000000"))</f>
        <v/>
      </c>
    </row>
    <row r="2880" spans="12:18" x14ac:dyDescent="0.45">
      <c r="L2880" t="str">
        <f>IFERROR(INDEX(所属情報!$E:$E,MATCH(男子登録情報!A2880,所属情報!$A:$A,0)),"")</f>
        <v/>
      </c>
      <c r="M2880" t="str">
        <f t="shared" si="132"/>
        <v xml:space="preserve"> ()</v>
      </c>
      <c r="N2880">
        <f t="shared" si="133"/>
        <v>0</v>
      </c>
      <c r="O2880" t="str">
        <f t="shared" si="134"/>
        <v xml:space="preserve">  ()</v>
      </c>
      <c r="P2880" t="str">
        <f>IFERROR(INDEX(リスト!$AE:$AE,MATCH($G2880,リスト!$AD:$AD,0)),"")</f>
        <v/>
      </c>
      <c r="Q2880" t="str">
        <f>IFERROR(INDEX(リスト!$AH:$AH,MATCH($J2880,リスト!$AG:$AG,0)),"")</f>
        <v/>
      </c>
      <c r="R2880" s="118" t="str">
        <f>IF($B2880="","",TEXT(RIGHT($E2880,6)*1000+COUNTIF($E$2:$E2880,$E2880),"000000000"))</f>
        <v/>
      </c>
    </row>
    <row r="2881" spans="12:18" x14ac:dyDescent="0.45">
      <c r="L2881" t="str">
        <f>IFERROR(INDEX(所属情報!$E:$E,MATCH(男子登録情報!A2881,所属情報!$A:$A,0)),"")</f>
        <v/>
      </c>
      <c r="M2881" t="str">
        <f t="shared" si="132"/>
        <v xml:space="preserve"> ()</v>
      </c>
      <c r="N2881">
        <f t="shared" si="133"/>
        <v>0</v>
      </c>
      <c r="O2881" t="str">
        <f t="shared" si="134"/>
        <v xml:space="preserve">  ()</v>
      </c>
      <c r="P2881" t="str">
        <f>IFERROR(INDEX(リスト!$AE:$AE,MATCH($G2881,リスト!$AD:$AD,0)),"")</f>
        <v/>
      </c>
      <c r="Q2881" t="str">
        <f>IFERROR(INDEX(リスト!$AH:$AH,MATCH($J2881,リスト!$AG:$AG,0)),"")</f>
        <v/>
      </c>
      <c r="R2881" s="118" t="str">
        <f>IF($B2881="","",TEXT(RIGHT($E2881,6)*1000+COUNTIF($E$2:$E2881,$E2881),"000000000"))</f>
        <v/>
      </c>
    </row>
    <row r="2882" spans="12:18" x14ac:dyDescent="0.45">
      <c r="L2882" t="str">
        <f>IFERROR(INDEX(所属情報!$E:$E,MATCH(男子登録情報!A2882,所属情報!$A:$A,0)),"")</f>
        <v/>
      </c>
      <c r="M2882" t="str">
        <f t="shared" si="132"/>
        <v xml:space="preserve"> ()</v>
      </c>
      <c r="N2882">
        <f t="shared" si="133"/>
        <v>0</v>
      </c>
      <c r="O2882" t="str">
        <f t="shared" si="134"/>
        <v xml:space="preserve">  ()</v>
      </c>
      <c r="P2882" t="str">
        <f>IFERROR(INDEX(リスト!$AE:$AE,MATCH($G2882,リスト!$AD:$AD,0)),"")</f>
        <v/>
      </c>
      <c r="Q2882" t="str">
        <f>IFERROR(INDEX(リスト!$AH:$AH,MATCH($J2882,リスト!$AG:$AG,0)),"")</f>
        <v/>
      </c>
      <c r="R2882" s="118" t="str">
        <f>IF($B2882="","",TEXT(RIGHT($E2882,6)*1000+COUNTIF($E$2:$E2882,$E2882),"000000000"))</f>
        <v/>
      </c>
    </row>
    <row r="2883" spans="12:18" x14ac:dyDescent="0.45">
      <c r="L2883" t="str">
        <f>IFERROR(INDEX(所属情報!$E:$E,MATCH(男子登録情報!A2883,所属情報!$A:$A,0)),"")</f>
        <v/>
      </c>
      <c r="M2883" t="str">
        <f t="shared" ref="M2883:M2946" si="135">$C2883&amp;" "&amp;"("&amp;$F2883&amp;")"</f>
        <v xml:space="preserve"> ()</v>
      </c>
      <c r="N2883">
        <f t="shared" ref="N2883:N2946" si="136">$D2883</f>
        <v>0</v>
      </c>
      <c r="O2883" t="str">
        <f t="shared" ref="O2883:O2946" si="137">$H2883&amp;" "&amp;$I2883&amp;" "&amp;"("&amp;MID($E2883,3,2)&amp;")"</f>
        <v xml:space="preserve">  ()</v>
      </c>
      <c r="P2883" t="str">
        <f>IFERROR(INDEX(リスト!$AE:$AE,MATCH($G2883,リスト!$AD:$AD,0)),"")</f>
        <v/>
      </c>
      <c r="Q2883" t="str">
        <f>IFERROR(INDEX(リスト!$AH:$AH,MATCH($J2883,リスト!$AG:$AG,0)),"")</f>
        <v/>
      </c>
      <c r="R2883" s="118" t="str">
        <f>IF($B2883="","",TEXT(RIGHT($E2883,6)*1000+COUNTIF($E$2:$E2883,$E2883),"000000000"))</f>
        <v/>
      </c>
    </row>
    <row r="2884" spans="12:18" x14ac:dyDescent="0.45">
      <c r="L2884" t="str">
        <f>IFERROR(INDEX(所属情報!$E:$E,MATCH(男子登録情報!A2884,所属情報!$A:$A,0)),"")</f>
        <v/>
      </c>
      <c r="M2884" t="str">
        <f t="shared" si="135"/>
        <v xml:space="preserve"> ()</v>
      </c>
      <c r="N2884">
        <f t="shared" si="136"/>
        <v>0</v>
      </c>
      <c r="O2884" t="str">
        <f t="shared" si="137"/>
        <v xml:space="preserve">  ()</v>
      </c>
      <c r="P2884" t="str">
        <f>IFERROR(INDEX(リスト!$AE:$AE,MATCH($G2884,リスト!$AD:$AD,0)),"")</f>
        <v/>
      </c>
      <c r="Q2884" t="str">
        <f>IFERROR(INDEX(リスト!$AH:$AH,MATCH($J2884,リスト!$AG:$AG,0)),"")</f>
        <v/>
      </c>
      <c r="R2884" s="118" t="str">
        <f>IF($B2884="","",TEXT(RIGHT($E2884,6)*1000+COUNTIF($E$2:$E2884,$E2884),"000000000"))</f>
        <v/>
      </c>
    </row>
    <row r="2885" spans="12:18" x14ac:dyDescent="0.45">
      <c r="L2885" t="str">
        <f>IFERROR(INDEX(所属情報!$E:$E,MATCH(男子登録情報!A2885,所属情報!$A:$A,0)),"")</f>
        <v/>
      </c>
      <c r="M2885" t="str">
        <f t="shared" si="135"/>
        <v xml:space="preserve"> ()</v>
      </c>
      <c r="N2885">
        <f t="shared" si="136"/>
        <v>0</v>
      </c>
      <c r="O2885" t="str">
        <f t="shared" si="137"/>
        <v xml:space="preserve">  ()</v>
      </c>
      <c r="P2885" t="str">
        <f>IFERROR(INDEX(リスト!$AE:$AE,MATCH($G2885,リスト!$AD:$AD,0)),"")</f>
        <v/>
      </c>
      <c r="Q2885" t="str">
        <f>IFERROR(INDEX(リスト!$AH:$AH,MATCH($J2885,リスト!$AG:$AG,0)),"")</f>
        <v/>
      </c>
      <c r="R2885" s="118" t="str">
        <f>IF($B2885="","",TEXT(RIGHT($E2885,6)*1000+COUNTIF($E$2:$E2885,$E2885),"000000000"))</f>
        <v/>
      </c>
    </row>
    <row r="2886" spans="12:18" x14ac:dyDescent="0.45">
      <c r="L2886" t="str">
        <f>IFERROR(INDEX(所属情報!$E:$E,MATCH(男子登録情報!A2886,所属情報!$A:$A,0)),"")</f>
        <v/>
      </c>
      <c r="M2886" t="str">
        <f t="shared" si="135"/>
        <v xml:space="preserve"> ()</v>
      </c>
      <c r="N2886">
        <f t="shared" si="136"/>
        <v>0</v>
      </c>
      <c r="O2886" t="str">
        <f t="shared" si="137"/>
        <v xml:space="preserve">  ()</v>
      </c>
      <c r="P2886" t="str">
        <f>IFERROR(INDEX(リスト!$AE:$AE,MATCH($G2886,リスト!$AD:$AD,0)),"")</f>
        <v/>
      </c>
      <c r="Q2886" t="str">
        <f>IFERROR(INDEX(リスト!$AH:$AH,MATCH($J2886,リスト!$AG:$AG,0)),"")</f>
        <v/>
      </c>
      <c r="R2886" s="118" t="str">
        <f>IF($B2886="","",TEXT(RIGHT($E2886,6)*1000+COUNTIF($E$2:$E2886,$E2886),"000000000"))</f>
        <v/>
      </c>
    </row>
    <row r="2887" spans="12:18" x14ac:dyDescent="0.45">
      <c r="L2887" t="str">
        <f>IFERROR(INDEX(所属情報!$E:$E,MATCH(男子登録情報!A2887,所属情報!$A:$A,0)),"")</f>
        <v/>
      </c>
      <c r="M2887" t="str">
        <f t="shared" si="135"/>
        <v xml:space="preserve"> ()</v>
      </c>
      <c r="N2887">
        <f t="shared" si="136"/>
        <v>0</v>
      </c>
      <c r="O2887" t="str">
        <f t="shared" si="137"/>
        <v xml:space="preserve">  ()</v>
      </c>
      <c r="P2887" t="str">
        <f>IFERROR(INDEX(リスト!$AE:$AE,MATCH($G2887,リスト!$AD:$AD,0)),"")</f>
        <v/>
      </c>
      <c r="Q2887" t="str">
        <f>IFERROR(INDEX(リスト!$AH:$AH,MATCH($J2887,リスト!$AG:$AG,0)),"")</f>
        <v/>
      </c>
      <c r="R2887" s="118" t="str">
        <f>IF($B2887="","",TEXT(RIGHT($E2887,6)*1000+COUNTIF($E$2:$E2887,$E2887),"000000000"))</f>
        <v/>
      </c>
    </row>
    <row r="2888" spans="12:18" x14ac:dyDescent="0.45">
      <c r="L2888" t="str">
        <f>IFERROR(INDEX(所属情報!$E:$E,MATCH(男子登録情報!A2888,所属情報!$A:$A,0)),"")</f>
        <v/>
      </c>
      <c r="M2888" t="str">
        <f t="shared" si="135"/>
        <v xml:space="preserve"> ()</v>
      </c>
      <c r="N2888">
        <f t="shared" si="136"/>
        <v>0</v>
      </c>
      <c r="O2888" t="str">
        <f t="shared" si="137"/>
        <v xml:space="preserve">  ()</v>
      </c>
      <c r="P2888" t="str">
        <f>IFERROR(INDEX(リスト!$AE:$AE,MATCH($G2888,リスト!$AD:$AD,0)),"")</f>
        <v/>
      </c>
      <c r="Q2888" t="str">
        <f>IFERROR(INDEX(リスト!$AH:$AH,MATCH($J2888,リスト!$AG:$AG,0)),"")</f>
        <v/>
      </c>
      <c r="R2888" s="118" t="str">
        <f>IF($B2888="","",TEXT(RIGHT($E2888,6)*1000+COUNTIF($E$2:$E2888,$E2888),"000000000"))</f>
        <v/>
      </c>
    </row>
    <row r="2889" spans="12:18" x14ac:dyDescent="0.45">
      <c r="L2889" t="str">
        <f>IFERROR(INDEX(所属情報!$E:$E,MATCH(男子登録情報!A2889,所属情報!$A:$A,0)),"")</f>
        <v/>
      </c>
      <c r="M2889" t="str">
        <f t="shared" si="135"/>
        <v xml:space="preserve"> ()</v>
      </c>
      <c r="N2889">
        <f t="shared" si="136"/>
        <v>0</v>
      </c>
      <c r="O2889" t="str">
        <f t="shared" si="137"/>
        <v xml:space="preserve">  ()</v>
      </c>
      <c r="P2889" t="str">
        <f>IFERROR(INDEX(リスト!$AE:$AE,MATCH($G2889,リスト!$AD:$AD,0)),"")</f>
        <v/>
      </c>
      <c r="Q2889" t="str">
        <f>IFERROR(INDEX(リスト!$AH:$AH,MATCH($J2889,リスト!$AG:$AG,0)),"")</f>
        <v/>
      </c>
      <c r="R2889" s="118" t="str">
        <f>IF($B2889="","",TEXT(RIGHT($E2889,6)*1000+COUNTIF($E$2:$E2889,$E2889),"000000000"))</f>
        <v/>
      </c>
    </row>
    <row r="2890" spans="12:18" x14ac:dyDescent="0.45">
      <c r="L2890" t="str">
        <f>IFERROR(INDEX(所属情報!$E:$E,MATCH(男子登録情報!A2890,所属情報!$A:$A,0)),"")</f>
        <v/>
      </c>
      <c r="M2890" t="str">
        <f t="shared" si="135"/>
        <v xml:space="preserve"> ()</v>
      </c>
      <c r="N2890">
        <f t="shared" si="136"/>
        <v>0</v>
      </c>
      <c r="O2890" t="str">
        <f t="shared" si="137"/>
        <v xml:space="preserve">  ()</v>
      </c>
      <c r="P2890" t="str">
        <f>IFERROR(INDEX(リスト!$AE:$AE,MATCH($G2890,リスト!$AD:$AD,0)),"")</f>
        <v/>
      </c>
      <c r="Q2890" t="str">
        <f>IFERROR(INDEX(リスト!$AH:$AH,MATCH($J2890,リスト!$AG:$AG,0)),"")</f>
        <v/>
      </c>
      <c r="R2890" s="118" t="str">
        <f>IF($B2890="","",TEXT(RIGHT($E2890,6)*1000+COUNTIF($E$2:$E2890,$E2890),"000000000"))</f>
        <v/>
      </c>
    </row>
    <row r="2891" spans="12:18" x14ac:dyDescent="0.45">
      <c r="L2891" t="str">
        <f>IFERROR(INDEX(所属情報!$E:$E,MATCH(男子登録情報!A2891,所属情報!$A:$A,0)),"")</f>
        <v/>
      </c>
      <c r="M2891" t="str">
        <f t="shared" si="135"/>
        <v xml:space="preserve"> ()</v>
      </c>
      <c r="N2891">
        <f t="shared" si="136"/>
        <v>0</v>
      </c>
      <c r="O2891" t="str">
        <f t="shared" si="137"/>
        <v xml:space="preserve">  ()</v>
      </c>
      <c r="P2891" t="str">
        <f>IFERROR(INDEX(リスト!$AE:$AE,MATCH($G2891,リスト!$AD:$AD,0)),"")</f>
        <v/>
      </c>
      <c r="Q2891" t="str">
        <f>IFERROR(INDEX(リスト!$AH:$AH,MATCH($J2891,リスト!$AG:$AG,0)),"")</f>
        <v/>
      </c>
      <c r="R2891" s="118" t="str">
        <f>IF($B2891="","",TEXT(RIGHT($E2891,6)*1000+COUNTIF($E$2:$E2891,$E2891),"000000000"))</f>
        <v/>
      </c>
    </row>
    <row r="2892" spans="12:18" x14ac:dyDescent="0.45">
      <c r="L2892" t="str">
        <f>IFERROR(INDEX(所属情報!$E:$E,MATCH(男子登録情報!A2892,所属情報!$A:$A,0)),"")</f>
        <v/>
      </c>
      <c r="M2892" t="str">
        <f t="shared" si="135"/>
        <v xml:space="preserve"> ()</v>
      </c>
      <c r="N2892">
        <f t="shared" si="136"/>
        <v>0</v>
      </c>
      <c r="O2892" t="str">
        <f t="shared" si="137"/>
        <v xml:space="preserve">  ()</v>
      </c>
      <c r="P2892" t="str">
        <f>IFERROR(INDEX(リスト!$AE:$AE,MATCH($G2892,リスト!$AD:$AD,0)),"")</f>
        <v/>
      </c>
      <c r="Q2892" t="str">
        <f>IFERROR(INDEX(リスト!$AH:$AH,MATCH($J2892,リスト!$AG:$AG,0)),"")</f>
        <v/>
      </c>
      <c r="R2892" s="118" t="str">
        <f>IF($B2892="","",TEXT(RIGHT($E2892,6)*1000+COUNTIF($E$2:$E2892,$E2892),"000000000"))</f>
        <v/>
      </c>
    </row>
    <row r="2893" spans="12:18" x14ac:dyDescent="0.45">
      <c r="L2893" t="str">
        <f>IFERROR(INDEX(所属情報!$E:$E,MATCH(男子登録情報!A2893,所属情報!$A:$A,0)),"")</f>
        <v/>
      </c>
      <c r="M2893" t="str">
        <f t="shared" si="135"/>
        <v xml:space="preserve"> ()</v>
      </c>
      <c r="N2893">
        <f t="shared" si="136"/>
        <v>0</v>
      </c>
      <c r="O2893" t="str">
        <f t="shared" si="137"/>
        <v xml:space="preserve">  ()</v>
      </c>
      <c r="P2893" t="str">
        <f>IFERROR(INDEX(リスト!$AE:$AE,MATCH($G2893,リスト!$AD:$AD,0)),"")</f>
        <v/>
      </c>
      <c r="Q2893" t="str">
        <f>IFERROR(INDEX(リスト!$AH:$AH,MATCH($J2893,リスト!$AG:$AG,0)),"")</f>
        <v/>
      </c>
      <c r="R2893" s="118" t="str">
        <f>IF($B2893="","",TEXT(RIGHT($E2893,6)*1000+COUNTIF($E$2:$E2893,$E2893),"000000000"))</f>
        <v/>
      </c>
    </row>
    <row r="2894" spans="12:18" x14ac:dyDescent="0.45">
      <c r="L2894" t="str">
        <f>IFERROR(INDEX(所属情報!$E:$E,MATCH(男子登録情報!A2894,所属情報!$A:$A,0)),"")</f>
        <v/>
      </c>
      <c r="M2894" t="str">
        <f t="shared" si="135"/>
        <v xml:space="preserve"> ()</v>
      </c>
      <c r="N2894">
        <f t="shared" si="136"/>
        <v>0</v>
      </c>
      <c r="O2894" t="str">
        <f t="shared" si="137"/>
        <v xml:space="preserve">  ()</v>
      </c>
      <c r="P2894" t="str">
        <f>IFERROR(INDEX(リスト!$AE:$AE,MATCH($G2894,リスト!$AD:$AD,0)),"")</f>
        <v/>
      </c>
      <c r="Q2894" t="str">
        <f>IFERROR(INDEX(リスト!$AH:$AH,MATCH($J2894,リスト!$AG:$AG,0)),"")</f>
        <v/>
      </c>
      <c r="R2894" s="118" t="str">
        <f>IF($B2894="","",TEXT(RIGHT($E2894,6)*1000+COUNTIF($E$2:$E2894,$E2894),"000000000"))</f>
        <v/>
      </c>
    </row>
    <row r="2895" spans="12:18" x14ac:dyDescent="0.45">
      <c r="L2895" t="str">
        <f>IFERROR(INDEX(所属情報!$E:$E,MATCH(男子登録情報!A2895,所属情報!$A:$A,0)),"")</f>
        <v/>
      </c>
      <c r="M2895" t="str">
        <f t="shared" si="135"/>
        <v xml:space="preserve"> ()</v>
      </c>
      <c r="N2895">
        <f t="shared" si="136"/>
        <v>0</v>
      </c>
      <c r="O2895" t="str">
        <f t="shared" si="137"/>
        <v xml:space="preserve">  ()</v>
      </c>
      <c r="P2895" t="str">
        <f>IFERROR(INDEX(リスト!$AE:$AE,MATCH($G2895,リスト!$AD:$AD,0)),"")</f>
        <v/>
      </c>
      <c r="Q2895" t="str">
        <f>IFERROR(INDEX(リスト!$AH:$AH,MATCH($J2895,リスト!$AG:$AG,0)),"")</f>
        <v/>
      </c>
      <c r="R2895" s="118" t="str">
        <f>IF($B2895="","",TEXT(RIGHT($E2895,6)*1000+COUNTIF($E$2:$E2895,$E2895),"000000000"))</f>
        <v/>
      </c>
    </row>
    <row r="2896" spans="12:18" x14ac:dyDescent="0.45">
      <c r="L2896" t="str">
        <f>IFERROR(INDEX(所属情報!$E:$E,MATCH(男子登録情報!A2896,所属情報!$A:$A,0)),"")</f>
        <v/>
      </c>
      <c r="M2896" t="str">
        <f t="shared" si="135"/>
        <v xml:space="preserve"> ()</v>
      </c>
      <c r="N2896">
        <f t="shared" si="136"/>
        <v>0</v>
      </c>
      <c r="O2896" t="str">
        <f t="shared" si="137"/>
        <v xml:space="preserve">  ()</v>
      </c>
      <c r="P2896" t="str">
        <f>IFERROR(INDEX(リスト!$AE:$AE,MATCH($G2896,リスト!$AD:$AD,0)),"")</f>
        <v/>
      </c>
      <c r="Q2896" t="str">
        <f>IFERROR(INDEX(リスト!$AH:$AH,MATCH($J2896,リスト!$AG:$AG,0)),"")</f>
        <v/>
      </c>
      <c r="R2896" s="118" t="str">
        <f>IF($B2896="","",TEXT(RIGHT($E2896,6)*1000+COUNTIF($E$2:$E2896,$E2896),"000000000"))</f>
        <v/>
      </c>
    </row>
    <row r="2897" spans="12:18" x14ac:dyDescent="0.45">
      <c r="L2897" t="str">
        <f>IFERROR(INDEX(所属情報!$E:$E,MATCH(男子登録情報!A2897,所属情報!$A:$A,0)),"")</f>
        <v/>
      </c>
      <c r="M2897" t="str">
        <f t="shared" si="135"/>
        <v xml:space="preserve"> ()</v>
      </c>
      <c r="N2897">
        <f t="shared" si="136"/>
        <v>0</v>
      </c>
      <c r="O2897" t="str">
        <f t="shared" si="137"/>
        <v xml:space="preserve">  ()</v>
      </c>
      <c r="P2897" t="str">
        <f>IFERROR(INDEX(リスト!$AE:$AE,MATCH($G2897,リスト!$AD:$AD,0)),"")</f>
        <v/>
      </c>
      <c r="Q2897" t="str">
        <f>IFERROR(INDEX(リスト!$AH:$AH,MATCH($J2897,リスト!$AG:$AG,0)),"")</f>
        <v/>
      </c>
      <c r="R2897" s="118" t="str">
        <f>IF($B2897="","",TEXT(RIGHT($E2897,6)*1000+COUNTIF($E$2:$E2897,$E2897),"000000000"))</f>
        <v/>
      </c>
    </row>
    <row r="2898" spans="12:18" x14ac:dyDescent="0.45">
      <c r="L2898" t="str">
        <f>IFERROR(INDEX(所属情報!$E:$E,MATCH(男子登録情報!A2898,所属情報!$A:$A,0)),"")</f>
        <v/>
      </c>
      <c r="M2898" t="str">
        <f t="shared" si="135"/>
        <v xml:space="preserve"> ()</v>
      </c>
      <c r="N2898">
        <f t="shared" si="136"/>
        <v>0</v>
      </c>
      <c r="O2898" t="str">
        <f t="shared" si="137"/>
        <v xml:space="preserve">  ()</v>
      </c>
      <c r="P2898" t="str">
        <f>IFERROR(INDEX(リスト!$AE:$AE,MATCH($G2898,リスト!$AD:$AD,0)),"")</f>
        <v/>
      </c>
      <c r="Q2898" t="str">
        <f>IFERROR(INDEX(リスト!$AH:$AH,MATCH($J2898,リスト!$AG:$AG,0)),"")</f>
        <v/>
      </c>
      <c r="R2898" s="118" t="str">
        <f>IF($B2898="","",TEXT(RIGHT($E2898,6)*1000+COUNTIF($E$2:$E2898,$E2898),"000000000"))</f>
        <v/>
      </c>
    </row>
    <row r="2899" spans="12:18" x14ac:dyDescent="0.45">
      <c r="L2899" t="str">
        <f>IFERROR(INDEX(所属情報!$E:$E,MATCH(男子登録情報!A2899,所属情報!$A:$A,0)),"")</f>
        <v/>
      </c>
      <c r="M2899" t="str">
        <f t="shared" si="135"/>
        <v xml:space="preserve"> ()</v>
      </c>
      <c r="N2899">
        <f t="shared" si="136"/>
        <v>0</v>
      </c>
      <c r="O2899" t="str">
        <f t="shared" si="137"/>
        <v xml:space="preserve">  ()</v>
      </c>
      <c r="P2899" t="str">
        <f>IFERROR(INDEX(リスト!$AE:$AE,MATCH($G2899,リスト!$AD:$AD,0)),"")</f>
        <v/>
      </c>
      <c r="Q2899" t="str">
        <f>IFERROR(INDEX(リスト!$AH:$AH,MATCH($J2899,リスト!$AG:$AG,0)),"")</f>
        <v/>
      </c>
      <c r="R2899" s="118" t="str">
        <f>IF($B2899="","",TEXT(RIGHT($E2899,6)*1000+COUNTIF($E$2:$E2899,$E2899),"000000000"))</f>
        <v/>
      </c>
    </row>
    <row r="2900" spans="12:18" x14ac:dyDescent="0.45">
      <c r="L2900" t="str">
        <f>IFERROR(INDEX(所属情報!$E:$E,MATCH(男子登録情報!A2900,所属情報!$A:$A,0)),"")</f>
        <v/>
      </c>
      <c r="M2900" t="str">
        <f t="shared" si="135"/>
        <v xml:space="preserve"> ()</v>
      </c>
      <c r="N2900">
        <f t="shared" si="136"/>
        <v>0</v>
      </c>
      <c r="O2900" t="str">
        <f t="shared" si="137"/>
        <v xml:space="preserve">  ()</v>
      </c>
      <c r="P2900" t="str">
        <f>IFERROR(INDEX(リスト!$AE:$AE,MATCH($G2900,リスト!$AD:$AD,0)),"")</f>
        <v/>
      </c>
      <c r="Q2900" t="str">
        <f>IFERROR(INDEX(リスト!$AH:$AH,MATCH($J2900,リスト!$AG:$AG,0)),"")</f>
        <v/>
      </c>
      <c r="R2900" s="118" t="str">
        <f>IF($B2900="","",TEXT(RIGHT($E2900,6)*1000+COUNTIF($E$2:$E2900,$E2900),"000000000"))</f>
        <v/>
      </c>
    </row>
    <row r="2901" spans="12:18" x14ac:dyDescent="0.45">
      <c r="L2901" t="str">
        <f>IFERROR(INDEX(所属情報!$E:$E,MATCH(男子登録情報!A2901,所属情報!$A:$A,0)),"")</f>
        <v/>
      </c>
      <c r="M2901" t="str">
        <f t="shared" si="135"/>
        <v xml:space="preserve"> ()</v>
      </c>
      <c r="N2901">
        <f t="shared" si="136"/>
        <v>0</v>
      </c>
      <c r="O2901" t="str">
        <f t="shared" si="137"/>
        <v xml:space="preserve">  ()</v>
      </c>
      <c r="P2901" t="str">
        <f>IFERROR(INDEX(リスト!$AE:$AE,MATCH($G2901,リスト!$AD:$AD,0)),"")</f>
        <v/>
      </c>
      <c r="Q2901" t="str">
        <f>IFERROR(INDEX(リスト!$AH:$AH,MATCH($J2901,リスト!$AG:$AG,0)),"")</f>
        <v/>
      </c>
      <c r="R2901" s="118" t="str">
        <f>IF($B2901="","",TEXT(RIGHT($E2901,6)*1000+COUNTIF($E$2:$E2901,$E2901),"000000000"))</f>
        <v/>
      </c>
    </row>
    <row r="2902" spans="12:18" x14ac:dyDescent="0.45">
      <c r="L2902" t="str">
        <f>IFERROR(INDEX(所属情報!$E:$E,MATCH(男子登録情報!A2902,所属情報!$A:$A,0)),"")</f>
        <v/>
      </c>
      <c r="M2902" t="str">
        <f t="shared" si="135"/>
        <v xml:space="preserve"> ()</v>
      </c>
      <c r="N2902">
        <f t="shared" si="136"/>
        <v>0</v>
      </c>
      <c r="O2902" t="str">
        <f t="shared" si="137"/>
        <v xml:space="preserve">  ()</v>
      </c>
      <c r="P2902" t="str">
        <f>IFERROR(INDEX(リスト!$AE:$AE,MATCH($G2902,リスト!$AD:$AD,0)),"")</f>
        <v/>
      </c>
      <c r="Q2902" t="str">
        <f>IFERROR(INDEX(リスト!$AH:$AH,MATCH($J2902,リスト!$AG:$AG,0)),"")</f>
        <v/>
      </c>
      <c r="R2902" s="118" t="str">
        <f>IF($B2902="","",TEXT(RIGHT($E2902,6)*1000+COUNTIF($E$2:$E2902,$E2902),"000000000"))</f>
        <v/>
      </c>
    </row>
    <row r="2903" spans="12:18" x14ac:dyDescent="0.45">
      <c r="L2903" t="str">
        <f>IFERROR(INDEX(所属情報!$E:$E,MATCH(男子登録情報!A2903,所属情報!$A:$A,0)),"")</f>
        <v/>
      </c>
      <c r="M2903" t="str">
        <f t="shared" si="135"/>
        <v xml:space="preserve"> ()</v>
      </c>
      <c r="N2903">
        <f t="shared" si="136"/>
        <v>0</v>
      </c>
      <c r="O2903" t="str">
        <f t="shared" si="137"/>
        <v xml:space="preserve">  ()</v>
      </c>
      <c r="P2903" t="str">
        <f>IFERROR(INDEX(リスト!$AE:$AE,MATCH($G2903,リスト!$AD:$AD,0)),"")</f>
        <v/>
      </c>
      <c r="Q2903" t="str">
        <f>IFERROR(INDEX(リスト!$AH:$AH,MATCH($J2903,リスト!$AG:$AG,0)),"")</f>
        <v/>
      </c>
      <c r="R2903" s="118" t="str">
        <f>IF($B2903="","",TEXT(RIGHT($E2903,6)*1000+COUNTIF($E$2:$E2903,$E2903),"000000000"))</f>
        <v/>
      </c>
    </row>
    <row r="2904" spans="12:18" x14ac:dyDescent="0.45">
      <c r="L2904" t="str">
        <f>IFERROR(INDEX(所属情報!$E:$E,MATCH(男子登録情報!A2904,所属情報!$A:$A,0)),"")</f>
        <v/>
      </c>
      <c r="M2904" t="str">
        <f t="shared" si="135"/>
        <v xml:space="preserve"> ()</v>
      </c>
      <c r="N2904">
        <f t="shared" si="136"/>
        <v>0</v>
      </c>
      <c r="O2904" t="str">
        <f t="shared" si="137"/>
        <v xml:space="preserve">  ()</v>
      </c>
      <c r="P2904" t="str">
        <f>IFERROR(INDEX(リスト!$AE:$AE,MATCH($G2904,リスト!$AD:$AD,0)),"")</f>
        <v/>
      </c>
      <c r="Q2904" t="str">
        <f>IFERROR(INDEX(リスト!$AH:$AH,MATCH($J2904,リスト!$AG:$AG,0)),"")</f>
        <v/>
      </c>
      <c r="R2904" s="118" t="str">
        <f>IF($B2904="","",TEXT(RIGHT($E2904,6)*1000+COUNTIF($E$2:$E2904,$E2904),"000000000"))</f>
        <v/>
      </c>
    </row>
    <row r="2905" spans="12:18" x14ac:dyDescent="0.45">
      <c r="L2905" t="str">
        <f>IFERROR(INDEX(所属情報!$E:$E,MATCH(男子登録情報!A2905,所属情報!$A:$A,0)),"")</f>
        <v/>
      </c>
      <c r="M2905" t="str">
        <f t="shared" si="135"/>
        <v xml:space="preserve"> ()</v>
      </c>
      <c r="N2905">
        <f t="shared" si="136"/>
        <v>0</v>
      </c>
      <c r="O2905" t="str">
        <f t="shared" si="137"/>
        <v xml:space="preserve">  ()</v>
      </c>
      <c r="P2905" t="str">
        <f>IFERROR(INDEX(リスト!$AE:$AE,MATCH($G2905,リスト!$AD:$AD,0)),"")</f>
        <v/>
      </c>
      <c r="Q2905" t="str">
        <f>IFERROR(INDEX(リスト!$AH:$AH,MATCH($J2905,リスト!$AG:$AG,0)),"")</f>
        <v/>
      </c>
      <c r="R2905" s="118" t="str">
        <f>IF($B2905="","",TEXT(RIGHT($E2905,6)*1000+COUNTIF($E$2:$E2905,$E2905),"000000000"))</f>
        <v/>
      </c>
    </row>
    <row r="2906" spans="12:18" x14ac:dyDescent="0.45">
      <c r="L2906" t="str">
        <f>IFERROR(INDEX(所属情報!$E:$E,MATCH(男子登録情報!A2906,所属情報!$A:$A,0)),"")</f>
        <v/>
      </c>
      <c r="M2906" t="str">
        <f t="shared" si="135"/>
        <v xml:space="preserve"> ()</v>
      </c>
      <c r="N2906">
        <f t="shared" si="136"/>
        <v>0</v>
      </c>
      <c r="O2906" t="str">
        <f t="shared" si="137"/>
        <v xml:space="preserve">  ()</v>
      </c>
      <c r="P2906" t="str">
        <f>IFERROR(INDEX(リスト!$AE:$AE,MATCH($G2906,リスト!$AD:$AD,0)),"")</f>
        <v/>
      </c>
      <c r="Q2906" t="str">
        <f>IFERROR(INDEX(リスト!$AH:$AH,MATCH($J2906,リスト!$AG:$AG,0)),"")</f>
        <v/>
      </c>
      <c r="R2906" s="118" t="str">
        <f>IF($B2906="","",TEXT(RIGHT($E2906,6)*1000+COUNTIF($E$2:$E2906,$E2906),"000000000"))</f>
        <v/>
      </c>
    </row>
    <row r="2907" spans="12:18" x14ac:dyDescent="0.45">
      <c r="L2907" t="str">
        <f>IFERROR(INDEX(所属情報!$E:$E,MATCH(男子登録情報!A2907,所属情報!$A:$A,0)),"")</f>
        <v/>
      </c>
      <c r="M2907" t="str">
        <f t="shared" si="135"/>
        <v xml:space="preserve"> ()</v>
      </c>
      <c r="N2907">
        <f t="shared" si="136"/>
        <v>0</v>
      </c>
      <c r="O2907" t="str">
        <f t="shared" si="137"/>
        <v xml:space="preserve">  ()</v>
      </c>
      <c r="P2907" t="str">
        <f>IFERROR(INDEX(リスト!$AE:$AE,MATCH($G2907,リスト!$AD:$AD,0)),"")</f>
        <v/>
      </c>
      <c r="Q2907" t="str">
        <f>IFERROR(INDEX(リスト!$AH:$AH,MATCH($J2907,リスト!$AG:$AG,0)),"")</f>
        <v/>
      </c>
      <c r="R2907" s="118" t="str">
        <f>IF($B2907="","",TEXT(RIGHT($E2907,6)*1000+COUNTIF($E$2:$E2907,$E2907),"000000000"))</f>
        <v/>
      </c>
    </row>
    <row r="2908" spans="12:18" x14ac:dyDescent="0.45">
      <c r="L2908" t="str">
        <f>IFERROR(INDEX(所属情報!$E:$E,MATCH(男子登録情報!A2908,所属情報!$A:$A,0)),"")</f>
        <v/>
      </c>
      <c r="M2908" t="str">
        <f t="shared" si="135"/>
        <v xml:space="preserve"> ()</v>
      </c>
      <c r="N2908">
        <f t="shared" si="136"/>
        <v>0</v>
      </c>
      <c r="O2908" t="str">
        <f t="shared" si="137"/>
        <v xml:space="preserve">  ()</v>
      </c>
      <c r="P2908" t="str">
        <f>IFERROR(INDEX(リスト!$AE:$AE,MATCH($G2908,リスト!$AD:$AD,0)),"")</f>
        <v/>
      </c>
      <c r="Q2908" t="str">
        <f>IFERROR(INDEX(リスト!$AH:$AH,MATCH($J2908,リスト!$AG:$AG,0)),"")</f>
        <v/>
      </c>
      <c r="R2908" s="118" t="str">
        <f>IF($B2908="","",TEXT(RIGHT($E2908,6)*1000+COUNTIF($E$2:$E2908,$E2908),"000000000"))</f>
        <v/>
      </c>
    </row>
    <row r="2909" spans="12:18" x14ac:dyDescent="0.45">
      <c r="L2909" t="str">
        <f>IFERROR(INDEX(所属情報!$E:$E,MATCH(男子登録情報!A2909,所属情報!$A:$A,0)),"")</f>
        <v/>
      </c>
      <c r="M2909" t="str">
        <f t="shared" si="135"/>
        <v xml:space="preserve"> ()</v>
      </c>
      <c r="N2909">
        <f t="shared" si="136"/>
        <v>0</v>
      </c>
      <c r="O2909" t="str">
        <f t="shared" si="137"/>
        <v xml:space="preserve">  ()</v>
      </c>
      <c r="P2909" t="str">
        <f>IFERROR(INDEX(リスト!$AE:$AE,MATCH($G2909,リスト!$AD:$AD,0)),"")</f>
        <v/>
      </c>
      <c r="Q2909" t="str">
        <f>IFERROR(INDEX(リスト!$AH:$AH,MATCH($J2909,リスト!$AG:$AG,0)),"")</f>
        <v/>
      </c>
      <c r="R2909" s="118" t="str">
        <f>IF($B2909="","",TEXT(RIGHT($E2909,6)*1000+COUNTIF($E$2:$E2909,$E2909),"000000000"))</f>
        <v/>
      </c>
    </row>
    <row r="2910" spans="12:18" x14ac:dyDescent="0.45">
      <c r="L2910" t="str">
        <f>IFERROR(INDEX(所属情報!$E:$E,MATCH(男子登録情報!A2910,所属情報!$A:$A,0)),"")</f>
        <v/>
      </c>
      <c r="M2910" t="str">
        <f t="shared" si="135"/>
        <v xml:space="preserve"> ()</v>
      </c>
      <c r="N2910">
        <f t="shared" si="136"/>
        <v>0</v>
      </c>
      <c r="O2910" t="str">
        <f t="shared" si="137"/>
        <v xml:space="preserve">  ()</v>
      </c>
      <c r="P2910" t="str">
        <f>IFERROR(INDEX(リスト!$AE:$AE,MATCH($G2910,リスト!$AD:$AD,0)),"")</f>
        <v/>
      </c>
      <c r="Q2910" t="str">
        <f>IFERROR(INDEX(リスト!$AH:$AH,MATCH($J2910,リスト!$AG:$AG,0)),"")</f>
        <v/>
      </c>
      <c r="R2910" s="118" t="str">
        <f>IF($B2910="","",TEXT(RIGHT($E2910,6)*1000+COUNTIF($E$2:$E2910,$E2910),"000000000"))</f>
        <v/>
      </c>
    </row>
    <row r="2911" spans="12:18" x14ac:dyDescent="0.45">
      <c r="L2911" t="str">
        <f>IFERROR(INDEX(所属情報!$E:$E,MATCH(男子登録情報!A2911,所属情報!$A:$A,0)),"")</f>
        <v/>
      </c>
      <c r="M2911" t="str">
        <f t="shared" si="135"/>
        <v xml:space="preserve"> ()</v>
      </c>
      <c r="N2911">
        <f t="shared" si="136"/>
        <v>0</v>
      </c>
      <c r="O2911" t="str">
        <f t="shared" si="137"/>
        <v xml:space="preserve">  ()</v>
      </c>
      <c r="P2911" t="str">
        <f>IFERROR(INDEX(リスト!$AE:$AE,MATCH($G2911,リスト!$AD:$AD,0)),"")</f>
        <v/>
      </c>
      <c r="Q2911" t="str">
        <f>IFERROR(INDEX(リスト!$AH:$AH,MATCH($J2911,リスト!$AG:$AG,0)),"")</f>
        <v/>
      </c>
      <c r="R2911" s="118" t="str">
        <f>IF($B2911="","",TEXT(RIGHT($E2911,6)*1000+COUNTIF($E$2:$E2911,$E2911),"000000000"))</f>
        <v/>
      </c>
    </row>
    <row r="2912" spans="12:18" x14ac:dyDescent="0.45">
      <c r="L2912" t="str">
        <f>IFERROR(INDEX(所属情報!$E:$E,MATCH(男子登録情報!A2912,所属情報!$A:$A,0)),"")</f>
        <v/>
      </c>
      <c r="M2912" t="str">
        <f t="shared" si="135"/>
        <v xml:space="preserve"> ()</v>
      </c>
      <c r="N2912">
        <f t="shared" si="136"/>
        <v>0</v>
      </c>
      <c r="O2912" t="str">
        <f t="shared" si="137"/>
        <v xml:space="preserve">  ()</v>
      </c>
      <c r="P2912" t="str">
        <f>IFERROR(INDEX(リスト!$AE:$AE,MATCH($G2912,リスト!$AD:$AD,0)),"")</f>
        <v/>
      </c>
      <c r="Q2912" t="str">
        <f>IFERROR(INDEX(リスト!$AH:$AH,MATCH($J2912,リスト!$AG:$AG,0)),"")</f>
        <v/>
      </c>
      <c r="R2912" s="118" t="str">
        <f>IF($B2912="","",TEXT(RIGHT($E2912,6)*1000+COUNTIF($E$2:$E2912,$E2912),"000000000"))</f>
        <v/>
      </c>
    </row>
    <row r="2913" spans="12:18" x14ac:dyDescent="0.45">
      <c r="L2913" t="str">
        <f>IFERROR(INDEX(所属情報!$E:$E,MATCH(男子登録情報!A2913,所属情報!$A:$A,0)),"")</f>
        <v/>
      </c>
      <c r="M2913" t="str">
        <f t="shared" si="135"/>
        <v xml:space="preserve"> ()</v>
      </c>
      <c r="N2913">
        <f t="shared" si="136"/>
        <v>0</v>
      </c>
      <c r="O2913" t="str">
        <f t="shared" si="137"/>
        <v xml:space="preserve">  ()</v>
      </c>
      <c r="P2913" t="str">
        <f>IFERROR(INDEX(リスト!$AE:$AE,MATCH($G2913,リスト!$AD:$AD,0)),"")</f>
        <v/>
      </c>
      <c r="Q2913" t="str">
        <f>IFERROR(INDEX(リスト!$AH:$AH,MATCH($J2913,リスト!$AG:$AG,0)),"")</f>
        <v/>
      </c>
      <c r="R2913" s="118" t="str">
        <f>IF($B2913="","",TEXT(RIGHT($E2913,6)*1000+COUNTIF($E$2:$E2913,$E2913),"000000000"))</f>
        <v/>
      </c>
    </row>
    <row r="2914" spans="12:18" x14ac:dyDescent="0.45">
      <c r="L2914" t="str">
        <f>IFERROR(INDEX(所属情報!$E:$E,MATCH(男子登録情報!A2914,所属情報!$A:$A,0)),"")</f>
        <v/>
      </c>
      <c r="M2914" t="str">
        <f t="shared" si="135"/>
        <v xml:space="preserve"> ()</v>
      </c>
      <c r="N2914">
        <f t="shared" si="136"/>
        <v>0</v>
      </c>
      <c r="O2914" t="str">
        <f t="shared" si="137"/>
        <v xml:space="preserve">  ()</v>
      </c>
      <c r="P2914" t="str">
        <f>IFERROR(INDEX(リスト!$AE:$AE,MATCH($G2914,リスト!$AD:$AD,0)),"")</f>
        <v/>
      </c>
      <c r="Q2914" t="str">
        <f>IFERROR(INDEX(リスト!$AH:$AH,MATCH($J2914,リスト!$AG:$AG,0)),"")</f>
        <v/>
      </c>
      <c r="R2914" s="118" t="str">
        <f>IF($B2914="","",TEXT(RIGHT($E2914,6)*1000+COUNTIF($E$2:$E2914,$E2914),"000000000"))</f>
        <v/>
      </c>
    </row>
    <row r="2915" spans="12:18" x14ac:dyDescent="0.45">
      <c r="L2915" t="str">
        <f>IFERROR(INDEX(所属情報!$E:$E,MATCH(男子登録情報!A2915,所属情報!$A:$A,0)),"")</f>
        <v/>
      </c>
      <c r="M2915" t="str">
        <f t="shared" si="135"/>
        <v xml:space="preserve"> ()</v>
      </c>
      <c r="N2915">
        <f t="shared" si="136"/>
        <v>0</v>
      </c>
      <c r="O2915" t="str">
        <f t="shared" si="137"/>
        <v xml:space="preserve">  ()</v>
      </c>
      <c r="P2915" t="str">
        <f>IFERROR(INDEX(リスト!$AE:$AE,MATCH($G2915,リスト!$AD:$AD,0)),"")</f>
        <v/>
      </c>
      <c r="Q2915" t="str">
        <f>IFERROR(INDEX(リスト!$AH:$AH,MATCH($J2915,リスト!$AG:$AG,0)),"")</f>
        <v/>
      </c>
      <c r="R2915" s="118" t="str">
        <f>IF($B2915="","",TEXT(RIGHT($E2915,6)*1000+COUNTIF($E$2:$E2915,$E2915),"000000000"))</f>
        <v/>
      </c>
    </row>
    <row r="2916" spans="12:18" x14ac:dyDescent="0.45">
      <c r="L2916" t="str">
        <f>IFERROR(INDEX(所属情報!$E:$E,MATCH(男子登録情報!A2916,所属情報!$A:$A,0)),"")</f>
        <v/>
      </c>
      <c r="M2916" t="str">
        <f t="shared" si="135"/>
        <v xml:space="preserve"> ()</v>
      </c>
      <c r="N2916">
        <f t="shared" si="136"/>
        <v>0</v>
      </c>
      <c r="O2916" t="str">
        <f t="shared" si="137"/>
        <v xml:space="preserve">  ()</v>
      </c>
      <c r="P2916" t="str">
        <f>IFERROR(INDEX(リスト!$AE:$AE,MATCH($G2916,リスト!$AD:$AD,0)),"")</f>
        <v/>
      </c>
      <c r="Q2916" t="str">
        <f>IFERROR(INDEX(リスト!$AH:$AH,MATCH($J2916,リスト!$AG:$AG,0)),"")</f>
        <v/>
      </c>
      <c r="R2916" s="118" t="str">
        <f>IF($B2916="","",TEXT(RIGHT($E2916,6)*1000+COUNTIF($E$2:$E2916,$E2916),"000000000"))</f>
        <v/>
      </c>
    </row>
    <row r="2917" spans="12:18" x14ac:dyDescent="0.45">
      <c r="L2917" t="str">
        <f>IFERROR(INDEX(所属情報!$E:$E,MATCH(男子登録情報!A2917,所属情報!$A:$A,0)),"")</f>
        <v/>
      </c>
      <c r="M2917" t="str">
        <f t="shared" si="135"/>
        <v xml:space="preserve"> ()</v>
      </c>
      <c r="N2917">
        <f t="shared" si="136"/>
        <v>0</v>
      </c>
      <c r="O2917" t="str">
        <f t="shared" si="137"/>
        <v xml:space="preserve">  ()</v>
      </c>
      <c r="P2917" t="str">
        <f>IFERROR(INDEX(リスト!$AE:$AE,MATCH($G2917,リスト!$AD:$AD,0)),"")</f>
        <v/>
      </c>
      <c r="Q2917" t="str">
        <f>IFERROR(INDEX(リスト!$AH:$AH,MATCH($J2917,リスト!$AG:$AG,0)),"")</f>
        <v/>
      </c>
      <c r="R2917" s="118" t="str">
        <f>IF($B2917="","",TEXT(RIGHT($E2917,6)*1000+COUNTIF($E$2:$E2917,$E2917),"000000000"))</f>
        <v/>
      </c>
    </row>
    <row r="2918" spans="12:18" x14ac:dyDescent="0.45">
      <c r="L2918" t="str">
        <f>IFERROR(INDEX(所属情報!$E:$E,MATCH(男子登録情報!A2918,所属情報!$A:$A,0)),"")</f>
        <v/>
      </c>
      <c r="M2918" t="str">
        <f t="shared" si="135"/>
        <v xml:space="preserve"> ()</v>
      </c>
      <c r="N2918">
        <f t="shared" si="136"/>
        <v>0</v>
      </c>
      <c r="O2918" t="str">
        <f t="shared" si="137"/>
        <v xml:space="preserve">  ()</v>
      </c>
      <c r="P2918" t="str">
        <f>IFERROR(INDEX(リスト!$AE:$AE,MATCH($G2918,リスト!$AD:$AD,0)),"")</f>
        <v/>
      </c>
      <c r="Q2918" t="str">
        <f>IFERROR(INDEX(リスト!$AH:$AH,MATCH($J2918,リスト!$AG:$AG,0)),"")</f>
        <v/>
      </c>
      <c r="R2918" s="118" t="str">
        <f>IF($B2918="","",TEXT(RIGHT($E2918,6)*1000+COUNTIF($E$2:$E2918,$E2918),"000000000"))</f>
        <v/>
      </c>
    </row>
    <row r="2919" spans="12:18" x14ac:dyDescent="0.45">
      <c r="L2919" t="str">
        <f>IFERROR(INDEX(所属情報!$E:$E,MATCH(男子登録情報!A2919,所属情報!$A:$A,0)),"")</f>
        <v/>
      </c>
      <c r="M2919" t="str">
        <f t="shared" si="135"/>
        <v xml:space="preserve"> ()</v>
      </c>
      <c r="N2919">
        <f t="shared" si="136"/>
        <v>0</v>
      </c>
      <c r="O2919" t="str">
        <f t="shared" si="137"/>
        <v xml:space="preserve">  ()</v>
      </c>
      <c r="P2919" t="str">
        <f>IFERROR(INDEX(リスト!$AE:$AE,MATCH($G2919,リスト!$AD:$AD,0)),"")</f>
        <v/>
      </c>
      <c r="Q2919" t="str">
        <f>IFERROR(INDEX(リスト!$AH:$AH,MATCH($J2919,リスト!$AG:$AG,0)),"")</f>
        <v/>
      </c>
      <c r="R2919" s="118" t="str">
        <f>IF($B2919="","",TEXT(RIGHT($E2919,6)*1000+COUNTIF($E$2:$E2919,$E2919),"000000000"))</f>
        <v/>
      </c>
    </row>
    <row r="2920" spans="12:18" x14ac:dyDescent="0.45">
      <c r="L2920" t="str">
        <f>IFERROR(INDEX(所属情報!$E:$E,MATCH(男子登録情報!A2920,所属情報!$A:$A,0)),"")</f>
        <v/>
      </c>
      <c r="M2920" t="str">
        <f t="shared" si="135"/>
        <v xml:space="preserve"> ()</v>
      </c>
      <c r="N2920">
        <f t="shared" si="136"/>
        <v>0</v>
      </c>
      <c r="O2920" t="str">
        <f t="shared" si="137"/>
        <v xml:space="preserve">  ()</v>
      </c>
      <c r="P2920" t="str">
        <f>IFERROR(INDEX(リスト!$AE:$AE,MATCH($G2920,リスト!$AD:$AD,0)),"")</f>
        <v/>
      </c>
      <c r="Q2920" t="str">
        <f>IFERROR(INDEX(リスト!$AH:$AH,MATCH($J2920,リスト!$AG:$AG,0)),"")</f>
        <v/>
      </c>
      <c r="R2920" s="118" t="str">
        <f>IF($B2920="","",TEXT(RIGHT($E2920,6)*1000+COUNTIF($E$2:$E2920,$E2920),"000000000"))</f>
        <v/>
      </c>
    </row>
    <row r="2921" spans="12:18" x14ac:dyDescent="0.45">
      <c r="L2921" t="str">
        <f>IFERROR(INDEX(所属情報!$E:$E,MATCH(男子登録情報!A2921,所属情報!$A:$A,0)),"")</f>
        <v/>
      </c>
      <c r="M2921" t="str">
        <f t="shared" si="135"/>
        <v xml:space="preserve"> ()</v>
      </c>
      <c r="N2921">
        <f t="shared" si="136"/>
        <v>0</v>
      </c>
      <c r="O2921" t="str">
        <f t="shared" si="137"/>
        <v xml:space="preserve">  ()</v>
      </c>
      <c r="P2921" t="str">
        <f>IFERROR(INDEX(リスト!$AE:$AE,MATCH($G2921,リスト!$AD:$AD,0)),"")</f>
        <v/>
      </c>
      <c r="Q2921" t="str">
        <f>IFERROR(INDEX(リスト!$AH:$AH,MATCH($J2921,リスト!$AG:$AG,0)),"")</f>
        <v/>
      </c>
      <c r="R2921" s="118" t="str">
        <f>IF($B2921="","",TEXT(RIGHT($E2921,6)*1000+COUNTIF($E$2:$E2921,$E2921),"000000000"))</f>
        <v/>
      </c>
    </row>
    <row r="2922" spans="12:18" x14ac:dyDescent="0.45">
      <c r="L2922" t="str">
        <f>IFERROR(INDEX(所属情報!$E:$E,MATCH(男子登録情報!A2922,所属情報!$A:$A,0)),"")</f>
        <v/>
      </c>
      <c r="M2922" t="str">
        <f t="shared" si="135"/>
        <v xml:space="preserve"> ()</v>
      </c>
      <c r="N2922">
        <f t="shared" si="136"/>
        <v>0</v>
      </c>
      <c r="O2922" t="str">
        <f t="shared" si="137"/>
        <v xml:space="preserve">  ()</v>
      </c>
      <c r="P2922" t="str">
        <f>IFERROR(INDEX(リスト!$AE:$AE,MATCH($G2922,リスト!$AD:$AD,0)),"")</f>
        <v/>
      </c>
      <c r="Q2922" t="str">
        <f>IFERROR(INDEX(リスト!$AH:$AH,MATCH($J2922,リスト!$AG:$AG,0)),"")</f>
        <v/>
      </c>
      <c r="R2922" s="118" t="str">
        <f>IF($B2922="","",TEXT(RIGHT($E2922,6)*1000+COUNTIF($E$2:$E2922,$E2922),"000000000"))</f>
        <v/>
      </c>
    </row>
    <row r="2923" spans="12:18" x14ac:dyDescent="0.45">
      <c r="L2923" t="str">
        <f>IFERROR(INDEX(所属情報!$E:$E,MATCH(男子登録情報!A2923,所属情報!$A:$A,0)),"")</f>
        <v/>
      </c>
      <c r="M2923" t="str">
        <f t="shared" si="135"/>
        <v xml:space="preserve"> ()</v>
      </c>
      <c r="N2923">
        <f t="shared" si="136"/>
        <v>0</v>
      </c>
      <c r="O2923" t="str">
        <f t="shared" si="137"/>
        <v xml:space="preserve">  ()</v>
      </c>
      <c r="P2923" t="str">
        <f>IFERROR(INDEX(リスト!$AE:$AE,MATCH($G2923,リスト!$AD:$AD,0)),"")</f>
        <v/>
      </c>
      <c r="Q2923" t="str">
        <f>IFERROR(INDEX(リスト!$AH:$AH,MATCH($J2923,リスト!$AG:$AG,0)),"")</f>
        <v/>
      </c>
      <c r="R2923" s="118" t="str">
        <f>IF($B2923="","",TEXT(RIGHT($E2923,6)*1000+COUNTIF($E$2:$E2923,$E2923),"000000000"))</f>
        <v/>
      </c>
    </row>
    <row r="2924" spans="12:18" x14ac:dyDescent="0.45">
      <c r="L2924" t="str">
        <f>IFERROR(INDEX(所属情報!$E:$E,MATCH(男子登録情報!A2924,所属情報!$A:$A,0)),"")</f>
        <v/>
      </c>
      <c r="M2924" t="str">
        <f t="shared" si="135"/>
        <v xml:space="preserve"> ()</v>
      </c>
      <c r="N2924">
        <f t="shared" si="136"/>
        <v>0</v>
      </c>
      <c r="O2924" t="str">
        <f t="shared" si="137"/>
        <v xml:space="preserve">  ()</v>
      </c>
      <c r="P2924" t="str">
        <f>IFERROR(INDEX(リスト!$AE:$AE,MATCH($G2924,リスト!$AD:$AD,0)),"")</f>
        <v/>
      </c>
      <c r="Q2924" t="str">
        <f>IFERROR(INDEX(リスト!$AH:$AH,MATCH($J2924,リスト!$AG:$AG,0)),"")</f>
        <v/>
      </c>
      <c r="R2924" s="118" t="str">
        <f>IF($B2924="","",TEXT(RIGHT($E2924,6)*1000+COUNTIF($E$2:$E2924,$E2924),"000000000"))</f>
        <v/>
      </c>
    </row>
    <row r="2925" spans="12:18" x14ac:dyDescent="0.45">
      <c r="L2925" t="str">
        <f>IFERROR(INDEX(所属情報!$E:$E,MATCH(男子登録情報!A2925,所属情報!$A:$A,0)),"")</f>
        <v/>
      </c>
      <c r="M2925" t="str">
        <f t="shared" si="135"/>
        <v xml:space="preserve"> ()</v>
      </c>
      <c r="N2925">
        <f t="shared" si="136"/>
        <v>0</v>
      </c>
      <c r="O2925" t="str">
        <f t="shared" si="137"/>
        <v xml:space="preserve">  ()</v>
      </c>
      <c r="P2925" t="str">
        <f>IFERROR(INDEX(リスト!$AE:$AE,MATCH($G2925,リスト!$AD:$AD,0)),"")</f>
        <v/>
      </c>
      <c r="Q2925" t="str">
        <f>IFERROR(INDEX(リスト!$AH:$AH,MATCH($J2925,リスト!$AG:$AG,0)),"")</f>
        <v/>
      </c>
      <c r="R2925" s="118" t="str">
        <f>IF($B2925="","",TEXT(RIGHT($E2925,6)*1000+COUNTIF($E$2:$E2925,$E2925),"000000000"))</f>
        <v/>
      </c>
    </row>
    <row r="2926" spans="12:18" x14ac:dyDescent="0.45">
      <c r="L2926" t="str">
        <f>IFERROR(INDEX(所属情報!$E:$E,MATCH(男子登録情報!A2926,所属情報!$A:$A,0)),"")</f>
        <v/>
      </c>
      <c r="M2926" t="str">
        <f t="shared" si="135"/>
        <v xml:space="preserve"> ()</v>
      </c>
      <c r="N2926">
        <f t="shared" si="136"/>
        <v>0</v>
      </c>
      <c r="O2926" t="str">
        <f t="shared" si="137"/>
        <v xml:space="preserve">  ()</v>
      </c>
      <c r="P2926" t="str">
        <f>IFERROR(INDEX(リスト!$AE:$AE,MATCH($G2926,リスト!$AD:$AD,0)),"")</f>
        <v/>
      </c>
      <c r="Q2926" t="str">
        <f>IFERROR(INDEX(リスト!$AH:$AH,MATCH($J2926,リスト!$AG:$AG,0)),"")</f>
        <v/>
      </c>
      <c r="R2926" s="118" t="str">
        <f>IF($B2926="","",TEXT(RIGHT($E2926,6)*1000+COUNTIF($E$2:$E2926,$E2926),"000000000"))</f>
        <v/>
      </c>
    </row>
    <row r="2927" spans="12:18" x14ac:dyDescent="0.45">
      <c r="L2927" t="str">
        <f>IFERROR(INDEX(所属情報!$E:$E,MATCH(男子登録情報!A2927,所属情報!$A:$A,0)),"")</f>
        <v/>
      </c>
      <c r="M2927" t="str">
        <f t="shared" si="135"/>
        <v xml:space="preserve"> ()</v>
      </c>
      <c r="N2927">
        <f t="shared" si="136"/>
        <v>0</v>
      </c>
      <c r="O2927" t="str">
        <f t="shared" si="137"/>
        <v xml:space="preserve">  ()</v>
      </c>
      <c r="P2927" t="str">
        <f>IFERROR(INDEX(リスト!$AE:$AE,MATCH($G2927,リスト!$AD:$AD,0)),"")</f>
        <v/>
      </c>
      <c r="Q2927" t="str">
        <f>IFERROR(INDEX(リスト!$AH:$AH,MATCH($J2927,リスト!$AG:$AG,0)),"")</f>
        <v/>
      </c>
      <c r="R2927" s="118" t="str">
        <f>IF($B2927="","",TEXT(RIGHT($E2927,6)*1000+COUNTIF($E$2:$E2927,$E2927),"000000000"))</f>
        <v/>
      </c>
    </row>
    <row r="2928" spans="12:18" x14ac:dyDescent="0.45">
      <c r="L2928" t="str">
        <f>IFERROR(INDEX(所属情報!$E:$E,MATCH(男子登録情報!A2928,所属情報!$A:$A,0)),"")</f>
        <v/>
      </c>
      <c r="M2928" t="str">
        <f t="shared" si="135"/>
        <v xml:space="preserve"> ()</v>
      </c>
      <c r="N2928">
        <f t="shared" si="136"/>
        <v>0</v>
      </c>
      <c r="O2928" t="str">
        <f t="shared" si="137"/>
        <v xml:space="preserve">  ()</v>
      </c>
      <c r="P2928" t="str">
        <f>IFERROR(INDEX(リスト!$AE:$AE,MATCH($G2928,リスト!$AD:$AD,0)),"")</f>
        <v/>
      </c>
      <c r="Q2928" t="str">
        <f>IFERROR(INDEX(リスト!$AH:$AH,MATCH($J2928,リスト!$AG:$AG,0)),"")</f>
        <v/>
      </c>
      <c r="R2928" s="118" t="str">
        <f>IF($B2928="","",TEXT(RIGHT($E2928,6)*1000+COUNTIF($E$2:$E2928,$E2928),"000000000"))</f>
        <v/>
      </c>
    </row>
    <row r="2929" spans="12:18" x14ac:dyDescent="0.45">
      <c r="L2929" t="str">
        <f>IFERROR(INDEX(所属情報!$E:$E,MATCH(男子登録情報!A2929,所属情報!$A:$A,0)),"")</f>
        <v/>
      </c>
      <c r="M2929" t="str">
        <f t="shared" si="135"/>
        <v xml:space="preserve"> ()</v>
      </c>
      <c r="N2929">
        <f t="shared" si="136"/>
        <v>0</v>
      </c>
      <c r="O2929" t="str">
        <f t="shared" si="137"/>
        <v xml:space="preserve">  ()</v>
      </c>
      <c r="P2929" t="str">
        <f>IFERROR(INDEX(リスト!$AE:$AE,MATCH($G2929,リスト!$AD:$AD,0)),"")</f>
        <v/>
      </c>
      <c r="Q2929" t="str">
        <f>IFERROR(INDEX(リスト!$AH:$AH,MATCH($J2929,リスト!$AG:$AG,0)),"")</f>
        <v/>
      </c>
      <c r="R2929" s="118" t="str">
        <f>IF($B2929="","",TEXT(RIGHT($E2929,6)*1000+COUNTIF($E$2:$E2929,$E2929),"000000000"))</f>
        <v/>
      </c>
    </row>
    <row r="2930" spans="12:18" x14ac:dyDescent="0.45">
      <c r="L2930" t="str">
        <f>IFERROR(INDEX(所属情報!$E:$E,MATCH(男子登録情報!A2930,所属情報!$A:$A,0)),"")</f>
        <v/>
      </c>
      <c r="M2930" t="str">
        <f t="shared" si="135"/>
        <v xml:space="preserve"> ()</v>
      </c>
      <c r="N2930">
        <f t="shared" si="136"/>
        <v>0</v>
      </c>
      <c r="O2930" t="str">
        <f t="shared" si="137"/>
        <v xml:space="preserve">  ()</v>
      </c>
      <c r="P2930" t="str">
        <f>IFERROR(INDEX(リスト!$AE:$AE,MATCH($G2930,リスト!$AD:$AD,0)),"")</f>
        <v/>
      </c>
      <c r="Q2930" t="str">
        <f>IFERROR(INDEX(リスト!$AH:$AH,MATCH($J2930,リスト!$AG:$AG,0)),"")</f>
        <v/>
      </c>
      <c r="R2930" s="118" t="str">
        <f>IF($B2930="","",TEXT(RIGHT($E2930,6)*1000+COUNTIF($E$2:$E2930,$E2930),"000000000"))</f>
        <v/>
      </c>
    </row>
    <row r="2931" spans="12:18" x14ac:dyDescent="0.45">
      <c r="L2931" t="str">
        <f>IFERROR(INDEX(所属情報!$E:$E,MATCH(男子登録情報!A2931,所属情報!$A:$A,0)),"")</f>
        <v/>
      </c>
      <c r="M2931" t="str">
        <f t="shared" si="135"/>
        <v xml:space="preserve"> ()</v>
      </c>
      <c r="N2931">
        <f t="shared" si="136"/>
        <v>0</v>
      </c>
      <c r="O2931" t="str">
        <f t="shared" si="137"/>
        <v xml:space="preserve">  ()</v>
      </c>
      <c r="P2931" t="str">
        <f>IFERROR(INDEX(リスト!$AE:$AE,MATCH($G2931,リスト!$AD:$AD,0)),"")</f>
        <v/>
      </c>
      <c r="Q2931" t="str">
        <f>IFERROR(INDEX(リスト!$AH:$AH,MATCH($J2931,リスト!$AG:$AG,0)),"")</f>
        <v/>
      </c>
      <c r="R2931" s="118" t="str">
        <f>IF($B2931="","",TEXT(RIGHT($E2931,6)*1000+COUNTIF($E$2:$E2931,$E2931),"000000000"))</f>
        <v/>
      </c>
    </row>
    <row r="2932" spans="12:18" x14ac:dyDescent="0.45">
      <c r="L2932" t="str">
        <f>IFERROR(INDEX(所属情報!$E:$E,MATCH(男子登録情報!A2932,所属情報!$A:$A,0)),"")</f>
        <v/>
      </c>
      <c r="M2932" t="str">
        <f t="shared" si="135"/>
        <v xml:space="preserve"> ()</v>
      </c>
      <c r="N2932">
        <f t="shared" si="136"/>
        <v>0</v>
      </c>
      <c r="O2932" t="str">
        <f t="shared" si="137"/>
        <v xml:space="preserve">  ()</v>
      </c>
      <c r="P2932" t="str">
        <f>IFERROR(INDEX(リスト!$AE:$AE,MATCH($G2932,リスト!$AD:$AD,0)),"")</f>
        <v/>
      </c>
      <c r="Q2932" t="str">
        <f>IFERROR(INDEX(リスト!$AH:$AH,MATCH($J2932,リスト!$AG:$AG,0)),"")</f>
        <v/>
      </c>
      <c r="R2932" s="118" t="str">
        <f>IF($B2932="","",TEXT(RIGHT($E2932,6)*1000+COUNTIF($E$2:$E2932,$E2932),"000000000"))</f>
        <v/>
      </c>
    </row>
    <row r="2933" spans="12:18" x14ac:dyDescent="0.45">
      <c r="L2933" t="str">
        <f>IFERROR(INDEX(所属情報!$E:$E,MATCH(男子登録情報!A2933,所属情報!$A:$A,0)),"")</f>
        <v/>
      </c>
      <c r="M2933" t="str">
        <f t="shared" si="135"/>
        <v xml:space="preserve"> ()</v>
      </c>
      <c r="N2933">
        <f t="shared" si="136"/>
        <v>0</v>
      </c>
      <c r="O2933" t="str">
        <f t="shared" si="137"/>
        <v xml:space="preserve">  ()</v>
      </c>
      <c r="P2933" t="str">
        <f>IFERROR(INDEX(リスト!$AE:$AE,MATCH($G2933,リスト!$AD:$AD,0)),"")</f>
        <v/>
      </c>
      <c r="Q2933" t="str">
        <f>IFERROR(INDEX(リスト!$AH:$AH,MATCH($J2933,リスト!$AG:$AG,0)),"")</f>
        <v/>
      </c>
      <c r="R2933" s="118" t="str">
        <f>IF($B2933="","",TEXT(RIGHT($E2933,6)*1000+COUNTIF($E$2:$E2933,$E2933),"000000000"))</f>
        <v/>
      </c>
    </row>
    <row r="2934" spans="12:18" x14ac:dyDescent="0.45">
      <c r="L2934" t="str">
        <f>IFERROR(INDEX(所属情報!$E:$E,MATCH(男子登録情報!A2934,所属情報!$A:$A,0)),"")</f>
        <v/>
      </c>
      <c r="M2934" t="str">
        <f t="shared" si="135"/>
        <v xml:space="preserve"> ()</v>
      </c>
      <c r="N2934">
        <f t="shared" si="136"/>
        <v>0</v>
      </c>
      <c r="O2934" t="str">
        <f t="shared" si="137"/>
        <v xml:space="preserve">  ()</v>
      </c>
      <c r="P2934" t="str">
        <f>IFERROR(INDEX(リスト!$AE:$AE,MATCH($G2934,リスト!$AD:$AD,0)),"")</f>
        <v/>
      </c>
      <c r="Q2934" t="str">
        <f>IFERROR(INDEX(リスト!$AH:$AH,MATCH($J2934,リスト!$AG:$AG,0)),"")</f>
        <v/>
      </c>
      <c r="R2934" s="118" t="str">
        <f>IF($B2934="","",TEXT(RIGHT($E2934,6)*1000+COUNTIF($E$2:$E2934,$E2934),"000000000"))</f>
        <v/>
      </c>
    </row>
    <row r="2935" spans="12:18" x14ac:dyDescent="0.45">
      <c r="L2935" t="str">
        <f>IFERROR(INDEX(所属情報!$E:$E,MATCH(男子登録情報!A2935,所属情報!$A:$A,0)),"")</f>
        <v/>
      </c>
      <c r="M2935" t="str">
        <f t="shared" si="135"/>
        <v xml:space="preserve"> ()</v>
      </c>
      <c r="N2935">
        <f t="shared" si="136"/>
        <v>0</v>
      </c>
      <c r="O2935" t="str">
        <f t="shared" si="137"/>
        <v xml:space="preserve">  ()</v>
      </c>
      <c r="P2935" t="str">
        <f>IFERROR(INDEX(リスト!$AE:$AE,MATCH($G2935,リスト!$AD:$AD,0)),"")</f>
        <v/>
      </c>
      <c r="Q2935" t="str">
        <f>IFERROR(INDEX(リスト!$AH:$AH,MATCH($J2935,リスト!$AG:$AG,0)),"")</f>
        <v/>
      </c>
      <c r="R2935" s="118" t="str">
        <f>IF($B2935="","",TEXT(RIGHT($E2935,6)*1000+COUNTIF($E$2:$E2935,$E2935),"000000000"))</f>
        <v/>
      </c>
    </row>
    <row r="2936" spans="12:18" x14ac:dyDescent="0.45">
      <c r="L2936" t="str">
        <f>IFERROR(INDEX(所属情報!$E:$E,MATCH(男子登録情報!A2936,所属情報!$A:$A,0)),"")</f>
        <v/>
      </c>
      <c r="M2936" t="str">
        <f t="shared" si="135"/>
        <v xml:space="preserve"> ()</v>
      </c>
      <c r="N2936">
        <f t="shared" si="136"/>
        <v>0</v>
      </c>
      <c r="O2936" t="str">
        <f t="shared" si="137"/>
        <v xml:space="preserve">  ()</v>
      </c>
      <c r="P2936" t="str">
        <f>IFERROR(INDEX(リスト!$AE:$AE,MATCH($G2936,リスト!$AD:$AD,0)),"")</f>
        <v/>
      </c>
      <c r="Q2936" t="str">
        <f>IFERROR(INDEX(リスト!$AH:$AH,MATCH($J2936,リスト!$AG:$AG,0)),"")</f>
        <v/>
      </c>
      <c r="R2936" s="118" t="str">
        <f>IF($B2936="","",TEXT(RIGHT($E2936,6)*1000+COUNTIF($E$2:$E2936,$E2936),"000000000"))</f>
        <v/>
      </c>
    </row>
    <row r="2937" spans="12:18" x14ac:dyDescent="0.45">
      <c r="L2937" t="str">
        <f>IFERROR(INDEX(所属情報!$E:$E,MATCH(男子登録情報!A2937,所属情報!$A:$A,0)),"")</f>
        <v/>
      </c>
      <c r="M2937" t="str">
        <f t="shared" si="135"/>
        <v xml:space="preserve"> ()</v>
      </c>
      <c r="N2937">
        <f t="shared" si="136"/>
        <v>0</v>
      </c>
      <c r="O2937" t="str">
        <f t="shared" si="137"/>
        <v xml:space="preserve">  ()</v>
      </c>
      <c r="P2937" t="str">
        <f>IFERROR(INDEX(リスト!$AE:$AE,MATCH($G2937,リスト!$AD:$AD,0)),"")</f>
        <v/>
      </c>
      <c r="Q2937" t="str">
        <f>IFERROR(INDEX(リスト!$AH:$AH,MATCH($J2937,リスト!$AG:$AG,0)),"")</f>
        <v/>
      </c>
      <c r="R2937" s="118" t="str">
        <f>IF($B2937="","",TEXT(RIGHT($E2937,6)*1000+COUNTIF($E$2:$E2937,$E2937),"000000000"))</f>
        <v/>
      </c>
    </row>
    <row r="2938" spans="12:18" x14ac:dyDescent="0.45">
      <c r="L2938" t="str">
        <f>IFERROR(INDEX(所属情報!$E:$E,MATCH(男子登録情報!A2938,所属情報!$A:$A,0)),"")</f>
        <v/>
      </c>
      <c r="M2938" t="str">
        <f t="shared" si="135"/>
        <v xml:space="preserve"> ()</v>
      </c>
      <c r="N2938">
        <f t="shared" si="136"/>
        <v>0</v>
      </c>
      <c r="O2938" t="str">
        <f t="shared" si="137"/>
        <v xml:space="preserve">  ()</v>
      </c>
      <c r="P2938" t="str">
        <f>IFERROR(INDEX(リスト!$AE:$AE,MATCH($G2938,リスト!$AD:$AD,0)),"")</f>
        <v/>
      </c>
      <c r="Q2938" t="str">
        <f>IFERROR(INDEX(リスト!$AH:$AH,MATCH($J2938,リスト!$AG:$AG,0)),"")</f>
        <v/>
      </c>
      <c r="R2938" s="118" t="str">
        <f>IF($B2938="","",TEXT(RIGHT($E2938,6)*1000+COUNTIF($E$2:$E2938,$E2938),"000000000"))</f>
        <v/>
      </c>
    </row>
    <row r="2939" spans="12:18" x14ac:dyDescent="0.45">
      <c r="L2939" t="str">
        <f>IFERROR(INDEX(所属情報!$E:$E,MATCH(男子登録情報!A2939,所属情報!$A:$A,0)),"")</f>
        <v/>
      </c>
      <c r="M2939" t="str">
        <f t="shared" si="135"/>
        <v xml:space="preserve"> ()</v>
      </c>
      <c r="N2939">
        <f t="shared" si="136"/>
        <v>0</v>
      </c>
      <c r="O2939" t="str">
        <f t="shared" si="137"/>
        <v xml:space="preserve">  ()</v>
      </c>
      <c r="P2939" t="str">
        <f>IFERROR(INDEX(リスト!$AE:$AE,MATCH($G2939,リスト!$AD:$AD,0)),"")</f>
        <v/>
      </c>
      <c r="Q2939" t="str">
        <f>IFERROR(INDEX(リスト!$AH:$AH,MATCH($J2939,リスト!$AG:$AG,0)),"")</f>
        <v/>
      </c>
      <c r="R2939" s="118" t="str">
        <f>IF($B2939="","",TEXT(RIGHT($E2939,6)*1000+COUNTIF($E$2:$E2939,$E2939),"000000000"))</f>
        <v/>
      </c>
    </row>
    <row r="2940" spans="12:18" x14ac:dyDescent="0.45">
      <c r="L2940" t="str">
        <f>IFERROR(INDEX(所属情報!$E:$E,MATCH(男子登録情報!A2940,所属情報!$A:$A,0)),"")</f>
        <v/>
      </c>
      <c r="M2940" t="str">
        <f t="shared" si="135"/>
        <v xml:space="preserve"> ()</v>
      </c>
      <c r="N2940">
        <f t="shared" si="136"/>
        <v>0</v>
      </c>
      <c r="O2940" t="str">
        <f t="shared" si="137"/>
        <v xml:space="preserve">  ()</v>
      </c>
      <c r="P2940" t="str">
        <f>IFERROR(INDEX(リスト!$AE:$AE,MATCH($G2940,リスト!$AD:$AD,0)),"")</f>
        <v/>
      </c>
      <c r="Q2940" t="str">
        <f>IFERROR(INDEX(リスト!$AH:$AH,MATCH($J2940,リスト!$AG:$AG,0)),"")</f>
        <v/>
      </c>
      <c r="R2940" s="118" t="str">
        <f>IF($B2940="","",TEXT(RIGHT($E2940,6)*1000+COUNTIF($E$2:$E2940,$E2940),"000000000"))</f>
        <v/>
      </c>
    </row>
    <row r="2941" spans="12:18" x14ac:dyDescent="0.45">
      <c r="L2941" t="str">
        <f>IFERROR(INDEX(所属情報!$E:$E,MATCH(男子登録情報!A2941,所属情報!$A:$A,0)),"")</f>
        <v/>
      </c>
      <c r="M2941" t="str">
        <f t="shared" si="135"/>
        <v xml:space="preserve"> ()</v>
      </c>
      <c r="N2941">
        <f t="shared" si="136"/>
        <v>0</v>
      </c>
      <c r="O2941" t="str">
        <f t="shared" si="137"/>
        <v xml:space="preserve">  ()</v>
      </c>
      <c r="P2941" t="str">
        <f>IFERROR(INDEX(リスト!$AE:$AE,MATCH($G2941,リスト!$AD:$AD,0)),"")</f>
        <v/>
      </c>
      <c r="Q2941" t="str">
        <f>IFERROR(INDEX(リスト!$AH:$AH,MATCH($J2941,リスト!$AG:$AG,0)),"")</f>
        <v/>
      </c>
      <c r="R2941" s="118" t="str">
        <f>IF($B2941="","",TEXT(RIGHT($E2941,6)*1000+COUNTIF($E$2:$E2941,$E2941),"000000000"))</f>
        <v/>
      </c>
    </row>
    <row r="2942" spans="12:18" x14ac:dyDescent="0.45">
      <c r="L2942" t="str">
        <f>IFERROR(INDEX(所属情報!$E:$E,MATCH(男子登録情報!A2942,所属情報!$A:$A,0)),"")</f>
        <v/>
      </c>
      <c r="M2942" t="str">
        <f t="shared" si="135"/>
        <v xml:space="preserve"> ()</v>
      </c>
      <c r="N2942">
        <f t="shared" si="136"/>
        <v>0</v>
      </c>
      <c r="O2942" t="str">
        <f t="shared" si="137"/>
        <v xml:space="preserve">  ()</v>
      </c>
      <c r="P2942" t="str">
        <f>IFERROR(INDEX(リスト!$AE:$AE,MATCH($G2942,リスト!$AD:$AD,0)),"")</f>
        <v/>
      </c>
      <c r="Q2942" t="str">
        <f>IFERROR(INDEX(リスト!$AH:$AH,MATCH($J2942,リスト!$AG:$AG,0)),"")</f>
        <v/>
      </c>
      <c r="R2942" s="118" t="str">
        <f>IF($B2942="","",TEXT(RIGHT($E2942,6)*1000+COUNTIF($E$2:$E2942,$E2942),"000000000"))</f>
        <v/>
      </c>
    </row>
    <row r="2943" spans="12:18" x14ac:dyDescent="0.45">
      <c r="L2943" t="str">
        <f>IFERROR(INDEX(所属情報!$E:$E,MATCH(男子登録情報!A2943,所属情報!$A:$A,0)),"")</f>
        <v/>
      </c>
      <c r="M2943" t="str">
        <f t="shared" si="135"/>
        <v xml:space="preserve"> ()</v>
      </c>
      <c r="N2943">
        <f t="shared" si="136"/>
        <v>0</v>
      </c>
      <c r="O2943" t="str">
        <f t="shared" si="137"/>
        <v xml:space="preserve">  ()</v>
      </c>
      <c r="P2943" t="str">
        <f>IFERROR(INDEX(リスト!$AE:$AE,MATCH($G2943,リスト!$AD:$AD,0)),"")</f>
        <v/>
      </c>
      <c r="Q2943" t="str">
        <f>IFERROR(INDEX(リスト!$AH:$AH,MATCH($J2943,リスト!$AG:$AG,0)),"")</f>
        <v/>
      </c>
      <c r="R2943" s="118" t="str">
        <f>IF($B2943="","",TEXT(RIGHT($E2943,6)*1000+COUNTIF($E$2:$E2943,$E2943),"000000000"))</f>
        <v/>
      </c>
    </row>
    <row r="2944" spans="12:18" x14ac:dyDescent="0.45">
      <c r="L2944" t="str">
        <f>IFERROR(INDEX(所属情報!$E:$E,MATCH(男子登録情報!A2944,所属情報!$A:$A,0)),"")</f>
        <v/>
      </c>
      <c r="M2944" t="str">
        <f t="shared" si="135"/>
        <v xml:space="preserve"> ()</v>
      </c>
      <c r="N2944">
        <f t="shared" si="136"/>
        <v>0</v>
      </c>
      <c r="O2944" t="str">
        <f t="shared" si="137"/>
        <v xml:space="preserve">  ()</v>
      </c>
      <c r="P2944" t="str">
        <f>IFERROR(INDEX(リスト!$AE:$AE,MATCH($G2944,リスト!$AD:$AD,0)),"")</f>
        <v/>
      </c>
      <c r="Q2944" t="str">
        <f>IFERROR(INDEX(リスト!$AH:$AH,MATCH($J2944,リスト!$AG:$AG,0)),"")</f>
        <v/>
      </c>
      <c r="R2944" s="118" t="str">
        <f>IF($B2944="","",TEXT(RIGHT($E2944,6)*1000+COUNTIF($E$2:$E2944,$E2944),"000000000"))</f>
        <v/>
      </c>
    </row>
    <row r="2945" spans="12:18" x14ac:dyDescent="0.45">
      <c r="L2945" t="str">
        <f>IFERROR(INDEX(所属情報!$E:$E,MATCH(男子登録情報!A2945,所属情報!$A:$A,0)),"")</f>
        <v/>
      </c>
      <c r="M2945" t="str">
        <f t="shared" si="135"/>
        <v xml:space="preserve"> ()</v>
      </c>
      <c r="N2945">
        <f t="shared" si="136"/>
        <v>0</v>
      </c>
      <c r="O2945" t="str">
        <f t="shared" si="137"/>
        <v xml:space="preserve">  ()</v>
      </c>
      <c r="P2945" t="str">
        <f>IFERROR(INDEX(リスト!$AE:$AE,MATCH($G2945,リスト!$AD:$AD,0)),"")</f>
        <v/>
      </c>
      <c r="Q2945" t="str">
        <f>IFERROR(INDEX(リスト!$AH:$AH,MATCH($J2945,リスト!$AG:$AG,0)),"")</f>
        <v/>
      </c>
      <c r="R2945" s="118" t="str">
        <f>IF($B2945="","",TEXT(RIGHT($E2945,6)*1000+COUNTIF($E$2:$E2945,$E2945),"000000000"))</f>
        <v/>
      </c>
    </row>
    <row r="2946" spans="12:18" x14ac:dyDescent="0.45">
      <c r="L2946" t="str">
        <f>IFERROR(INDEX(所属情報!$E:$E,MATCH(男子登録情報!A2946,所属情報!$A:$A,0)),"")</f>
        <v/>
      </c>
      <c r="M2946" t="str">
        <f t="shared" si="135"/>
        <v xml:space="preserve"> ()</v>
      </c>
      <c r="N2946">
        <f t="shared" si="136"/>
        <v>0</v>
      </c>
      <c r="O2946" t="str">
        <f t="shared" si="137"/>
        <v xml:space="preserve">  ()</v>
      </c>
      <c r="P2946" t="str">
        <f>IFERROR(INDEX(リスト!$AE:$AE,MATCH($G2946,リスト!$AD:$AD,0)),"")</f>
        <v/>
      </c>
      <c r="Q2946" t="str">
        <f>IFERROR(INDEX(リスト!$AH:$AH,MATCH($J2946,リスト!$AG:$AG,0)),"")</f>
        <v/>
      </c>
      <c r="R2946" s="118" t="str">
        <f>IF($B2946="","",TEXT(RIGHT($E2946,6)*1000+COUNTIF($E$2:$E2946,$E2946),"000000000"))</f>
        <v/>
      </c>
    </row>
    <row r="2947" spans="12:18" x14ac:dyDescent="0.45">
      <c r="L2947" t="str">
        <f>IFERROR(INDEX(所属情報!$E:$E,MATCH(男子登録情報!A2947,所属情報!$A:$A,0)),"")</f>
        <v/>
      </c>
      <c r="M2947" t="str">
        <f t="shared" ref="M2947:M3010" si="138">$C2947&amp;" "&amp;"("&amp;$F2947&amp;")"</f>
        <v xml:space="preserve"> ()</v>
      </c>
      <c r="N2947">
        <f t="shared" ref="N2947:N3010" si="139">$D2947</f>
        <v>0</v>
      </c>
      <c r="O2947" t="str">
        <f t="shared" ref="O2947:O3010" si="140">$H2947&amp;" "&amp;$I2947&amp;" "&amp;"("&amp;MID($E2947,3,2)&amp;")"</f>
        <v xml:space="preserve">  ()</v>
      </c>
      <c r="P2947" t="str">
        <f>IFERROR(INDEX(リスト!$AE:$AE,MATCH($G2947,リスト!$AD:$AD,0)),"")</f>
        <v/>
      </c>
      <c r="Q2947" t="str">
        <f>IFERROR(INDEX(リスト!$AH:$AH,MATCH($J2947,リスト!$AG:$AG,0)),"")</f>
        <v/>
      </c>
      <c r="R2947" s="118" t="str">
        <f>IF($B2947="","",TEXT(RIGHT($E2947,6)*1000+COUNTIF($E$2:$E2947,$E2947),"000000000"))</f>
        <v/>
      </c>
    </row>
    <row r="2948" spans="12:18" x14ac:dyDescent="0.45">
      <c r="L2948" t="str">
        <f>IFERROR(INDEX(所属情報!$E:$E,MATCH(男子登録情報!A2948,所属情報!$A:$A,0)),"")</f>
        <v/>
      </c>
      <c r="M2948" t="str">
        <f t="shared" si="138"/>
        <v xml:space="preserve"> ()</v>
      </c>
      <c r="N2948">
        <f t="shared" si="139"/>
        <v>0</v>
      </c>
      <c r="O2948" t="str">
        <f t="shared" si="140"/>
        <v xml:space="preserve">  ()</v>
      </c>
      <c r="P2948" t="str">
        <f>IFERROR(INDEX(リスト!$AE:$AE,MATCH($G2948,リスト!$AD:$AD,0)),"")</f>
        <v/>
      </c>
      <c r="Q2948" t="str">
        <f>IFERROR(INDEX(リスト!$AH:$AH,MATCH($J2948,リスト!$AG:$AG,0)),"")</f>
        <v/>
      </c>
      <c r="R2948" s="118" t="str">
        <f>IF($B2948="","",TEXT(RIGHT($E2948,6)*1000+COUNTIF($E$2:$E2948,$E2948),"000000000"))</f>
        <v/>
      </c>
    </row>
    <row r="2949" spans="12:18" x14ac:dyDescent="0.45">
      <c r="L2949" t="str">
        <f>IFERROR(INDEX(所属情報!$E:$E,MATCH(男子登録情報!A2949,所属情報!$A:$A,0)),"")</f>
        <v/>
      </c>
      <c r="M2949" t="str">
        <f t="shared" si="138"/>
        <v xml:space="preserve"> ()</v>
      </c>
      <c r="N2949">
        <f t="shared" si="139"/>
        <v>0</v>
      </c>
      <c r="O2949" t="str">
        <f t="shared" si="140"/>
        <v xml:space="preserve">  ()</v>
      </c>
      <c r="P2949" t="str">
        <f>IFERROR(INDEX(リスト!$AE:$AE,MATCH($G2949,リスト!$AD:$AD,0)),"")</f>
        <v/>
      </c>
      <c r="Q2949" t="str">
        <f>IFERROR(INDEX(リスト!$AH:$AH,MATCH($J2949,リスト!$AG:$AG,0)),"")</f>
        <v/>
      </c>
      <c r="R2949" s="118" t="str">
        <f>IF($B2949="","",TEXT(RIGHT($E2949,6)*1000+COUNTIF($E$2:$E2949,$E2949),"000000000"))</f>
        <v/>
      </c>
    </row>
    <row r="2950" spans="12:18" x14ac:dyDescent="0.45">
      <c r="L2950" t="str">
        <f>IFERROR(INDEX(所属情報!$E:$E,MATCH(男子登録情報!A2950,所属情報!$A:$A,0)),"")</f>
        <v/>
      </c>
      <c r="M2950" t="str">
        <f t="shared" si="138"/>
        <v xml:space="preserve"> ()</v>
      </c>
      <c r="N2950">
        <f t="shared" si="139"/>
        <v>0</v>
      </c>
      <c r="O2950" t="str">
        <f t="shared" si="140"/>
        <v xml:space="preserve">  ()</v>
      </c>
      <c r="P2950" t="str">
        <f>IFERROR(INDEX(リスト!$AE:$AE,MATCH($G2950,リスト!$AD:$AD,0)),"")</f>
        <v/>
      </c>
      <c r="Q2950" t="str">
        <f>IFERROR(INDEX(リスト!$AH:$AH,MATCH($J2950,リスト!$AG:$AG,0)),"")</f>
        <v/>
      </c>
      <c r="R2950" s="118" t="str">
        <f>IF($B2950="","",TEXT(RIGHT($E2950,6)*1000+COUNTIF($E$2:$E2950,$E2950),"000000000"))</f>
        <v/>
      </c>
    </row>
    <row r="2951" spans="12:18" x14ac:dyDescent="0.45">
      <c r="L2951" t="str">
        <f>IFERROR(INDEX(所属情報!$E:$E,MATCH(男子登録情報!A2951,所属情報!$A:$A,0)),"")</f>
        <v/>
      </c>
      <c r="M2951" t="str">
        <f t="shared" si="138"/>
        <v xml:space="preserve"> ()</v>
      </c>
      <c r="N2951">
        <f t="shared" si="139"/>
        <v>0</v>
      </c>
      <c r="O2951" t="str">
        <f t="shared" si="140"/>
        <v xml:space="preserve">  ()</v>
      </c>
      <c r="P2951" t="str">
        <f>IFERROR(INDEX(リスト!$AE:$AE,MATCH($G2951,リスト!$AD:$AD,0)),"")</f>
        <v/>
      </c>
      <c r="Q2951" t="str">
        <f>IFERROR(INDEX(リスト!$AH:$AH,MATCH($J2951,リスト!$AG:$AG,0)),"")</f>
        <v/>
      </c>
      <c r="R2951" s="118" t="str">
        <f>IF($B2951="","",TEXT(RIGHT($E2951,6)*1000+COUNTIF($E$2:$E2951,$E2951),"000000000"))</f>
        <v/>
      </c>
    </row>
    <row r="2952" spans="12:18" x14ac:dyDescent="0.45">
      <c r="L2952" t="str">
        <f>IFERROR(INDEX(所属情報!$E:$E,MATCH(男子登録情報!A2952,所属情報!$A:$A,0)),"")</f>
        <v/>
      </c>
      <c r="M2952" t="str">
        <f t="shared" si="138"/>
        <v xml:space="preserve"> ()</v>
      </c>
      <c r="N2952">
        <f t="shared" si="139"/>
        <v>0</v>
      </c>
      <c r="O2952" t="str">
        <f t="shared" si="140"/>
        <v xml:space="preserve">  ()</v>
      </c>
      <c r="P2952" t="str">
        <f>IFERROR(INDEX(リスト!$AE:$AE,MATCH($G2952,リスト!$AD:$AD,0)),"")</f>
        <v/>
      </c>
      <c r="Q2952" t="str">
        <f>IFERROR(INDEX(リスト!$AH:$AH,MATCH($J2952,リスト!$AG:$AG,0)),"")</f>
        <v/>
      </c>
      <c r="R2952" s="118" t="str">
        <f>IF($B2952="","",TEXT(RIGHT($E2952,6)*1000+COUNTIF($E$2:$E2952,$E2952),"000000000"))</f>
        <v/>
      </c>
    </row>
    <row r="2953" spans="12:18" x14ac:dyDescent="0.45">
      <c r="L2953" t="str">
        <f>IFERROR(INDEX(所属情報!$E:$E,MATCH(男子登録情報!A2953,所属情報!$A:$A,0)),"")</f>
        <v/>
      </c>
      <c r="M2953" t="str">
        <f t="shared" si="138"/>
        <v xml:space="preserve"> ()</v>
      </c>
      <c r="N2953">
        <f t="shared" si="139"/>
        <v>0</v>
      </c>
      <c r="O2953" t="str">
        <f t="shared" si="140"/>
        <v xml:space="preserve">  ()</v>
      </c>
      <c r="P2953" t="str">
        <f>IFERROR(INDEX(リスト!$AE:$AE,MATCH($G2953,リスト!$AD:$AD,0)),"")</f>
        <v/>
      </c>
      <c r="Q2953" t="str">
        <f>IFERROR(INDEX(リスト!$AH:$AH,MATCH($J2953,リスト!$AG:$AG,0)),"")</f>
        <v/>
      </c>
      <c r="R2953" s="118" t="str">
        <f>IF($B2953="","",TEXT(RIGHT($E2953,6)*1000+COUNTIF($E$2:$E2953,$E2953),"000000000"))</f>
        <v/>
      </c>
    </row>
    <row r="2954" spans="12:18" x14ac:dyDescent="0.45">
      <c r="L2954" t="str">
        <f>IFERROR(INDEX(所属情報!$E:$E,MATCH(男子登録情報!A2954,所属情報!$A:$A,0)),"")</f>
        <v/>
      </c>
      <c r="M2954" t="str">
        <f t="shared" si="138"/>
        <v xml:space="preserve"> ()</v>
      </c>
      <c r="N2954">
        <f t="shared" si="139"/>
        <v>0</v>
      </c>
      <c r="O2954" t="str">
        <f t="shared" si="140"/>
        <v xml:space="preserve">  ()</v>
      </c>
      <c r="P2954" t="str">
        <f>IFERROR(INDEX(リスト!$AE:$AE,MATCH($G2954,リスト!$AD:$AD,0)),"")</f>
        <v/>
      </c>
      <c r="Q2954" t="str">
        <f>IFERROR(INDEX(リスト!$AH:$AH,MATCH($J2954,リスト!$AG:$AG,0)),"")</f>
        <v/>
      </c>
      <c r="R2954" s="118" t="str">
        <f>IF($B2954="","",TEXT(RIGHT($E2954,6)*1000+COUNTIF($E$2:$E2954,$E2954),"000000000"))</f>
        <v/>
      </c>
    </row>
    <row r="2955" spans="12:18" x14ac:dyDescent="0.45">
      <c r="L2955" t="str">
        <f>IFERROR(INDEX(所属情報!$E:$E,MATCH(男子登録情報!A2955,所属情報!$A:$A,0)),"")</f>
        <v/>
      </c>
      <c r="M2955" t="str">
        <f t="shared" si="138"/>
        <v xml:space="preserve"> ()</v>
      </c>
      <c r="N2955">
        <f t="shared" si="139"/>
        <v>0</v>
      </c>
      <c r="O2955" t="str">
        <f t="shared" si="140"/>
        <v xml:space="preserve">  ()</v>
      </c>
      <c r="P2955" t="str">
        <f>IFERROR(INDEX(リスト!$AE:$AE,MATCH($G2955,リスト!$AD:$AD,0)),"")</f>
        <v/>
      </c>
      <c r="Q2955" t="str">
        <f>IFERROR(INDEX(リスト!$AH:$AH,MATCH($J2955,リスト!$AG:$AG,0)),"")</f>
        <v/>
      </c>
      <c r="R2955" s="118" t="str">
        <f>IF($B2955="","",TEXT(RIGHT($E2955,6)*1000+COUNTIF($E$2:$E2955,$E2955),"000000000"))</f>
        <v/>
      </c>
    </row>
    <row r="2956" spans="12:18" x14ac:dyDescent="0.45">
      <c r="L2956" t="str">
        <f>IFERROR(INDEX(所属情報!$E:$E,MATCH(男子登録情報!A2956,所属情報!$A:$A,0)),"")</f>
        <v/>
      </c>
      <c r="M2956" t="str">
        <f t="shared" si="138"/>
        <v xml:space="preserve"> ()</v>
      </c>
      <c r="N2956">
        <f t="shared" si="139"/>
        <v>0</v>
      </c>
      <c r="O2956" t="str">
        <f t="shared" si="140"/>
        <v xml:space="preserve">  ()</v>
      </c>
      <c r="P2956" t="str">
        <f>IFERROR(INDEX(リスト!$AE:$AE,MATCH($G2956,リスト!$AD:$AD,0)),"")</f>
        <v/>
      </c>
      <c r="Q2956" t="str">
        <f>IFERROR(INDEX(リスト!$AH:$AH,MATCH($J2956,リスト!$AG:$AG,0)),"")</f>
        <v/>
      </c>
      <c r="R2956" s="118" t="str">
        <f>IF($B2956="","",TEXT(RIGHT($E2956,6)*1000+COUNTIF($E$2:$E2956,$E2956),"000000000"))</f>
        <v/>
      </c>
    </row>
    <row r="2957" spans="12:18" x14ac:dyDescent="0.45">
      <c r="L2957" t="str">
        <f>IFERROR(INDEX(所属情報!$E:$E,MATCH(男子登録情報!A2957,所属情報!$A:$A,0)),"")</f>
        <v/>
      </c>
      <c r="M2957" t="str">
        <f t="shared" si="138"/>
        <v xml:space="preserve"> ()</v>
      </c>
      <c r="N2957">
        <f t="shared" si="139"/>
        <v>0</v>
      </c>
      <c r="O2957" t="str">
        <f t="shared" si="140"/>
        <v xml:space="preserve">  ()</v>
      </c>
      <c r="P2957" t="str">
        <f>IFERROR(INDEX(リスト!$AE:$AE,MATCH($G2957,リスト!$AD:$AD,0)),"")</f>
        <v/>
      </c>
      <c r="Q2957" t="str">
        <f>IFERROR(INDEX(リスト!$AH:$AH,MATCH($J2957,リスト!$AG:$AG,0)),"")</f>
        <v/>
      </c>
      <c r="R2957" s="118" t="str">
        <f>IF($B2957="","",TEXT(RIGHT($E2957,6)*1000+COUNTIF($E$2:$E2957,$E2957),"000000000"))</f>
        <v/>
      </c>
    </row>
    <row r="2958" spans="12:18" x14ac:dyDescent="0.45">
      <c r="L2958" t="str">
        <f>IFERROR(INDEX(所属情報!$E:$E,MATCH(男子登録情報!A2958,所属情報!$A:$A,0)),"")</f>
        <v/>
      </c>
      <c r="M2958" t="str">
        <f t="shared" si="138"/>
        <v xml:space="preserve"> ()</v>
      </c>
      <c r="N2958">
        <f t="shared" si="139"/>
        <v>0</v>
      </c>
      <c r="O2958" t="str">
        <f t="shared" si="140"/>
        <v xml:space="preserve">  ()</v>
      </c>
      <c r="P2958" t="str">
        <f>IFERROR(INDEX(リスト!$AE:$AE,MATCH($G2958,リスト!$AD:$AD,0)),"")</f>
        <v/>
      </c>
      <c r="Q2958" t="str">
        <f>IFERROR(INDEX(リスト!$AH:$AH,MATCH($J2958,リスト!$AG:$AG,0)),"")</f>
        <v/>
      </c>
      <c r="R2958" s="118" t="str">
        <f>IF($B2958="","",TEXT(RIGHT($E2958,6)*1000+COUNTIF($E$2:$E2958,$E2958),"000000000"))</f>
        <v/>
      </c>
    </row>
    <row r="2959" spans="12:18" x14ac:dyDescent="0.45">
      <c r="L2959" t="str">
        <f>IFERROR(INDEX(所属情報!$E:$E,MATCH(男子登録情報!A2959,所属情報!$A:$A,0)),"")</f>
        <v/>
      </c>
      <c r="M2959" t="str">
        <f t="shared" si="138"/>
        <v xml:space="preserve"> ()</v>
      </c>
      <c r="N2959">
        <f t="shared" si="139"/>
        <v>0</v>
      </c>
      <c r="O2959" t="str">
        <f t="shared" si="140"/>
        <v xml:space="preserve">  ()</v>
      </c>
      <c r="P2959" t="str">
        <f>IFERROR(INDEX(リスト!$AE:$AE,MATCH($G2959,リスト!$AD:$AD,0)),"")</f>
        <v/>
      </c>
      <c r="Q2959" t="str">
        <f>IFERROR(INDEX(リスト!$AH:$AH,MATCH($J2959,リスト!$AG:$AG,0)),"")</f>
        <v/>
      </c>
      <c r="R2959" s="118" t="str">
        <f>IF($B2959="","",TEXT(RIGHT($E2959,6)*1000+COUNTIF($E$2:$E2959,$E2959),"000000000"))</f>
        <v/>
      </c>
    </row>
    <row r="2960" spans="12:18" x14ac:dyDescent="0.45">
      <c r="L2960" t="str">
        <f>IFERROR(INDEX(所属情報!$E:$E,MATCH(男子登録情報!A2960,所属情報!$A:$A,0)),"")</f>
        <v/>
      </c>
      <c r="M2960" t="str">
        <f t="shared" si="138"/>
        <v xml:space="preserve"> ()</v>
      </c>
      <c r="N2960">
        <f t="shared" si="139"/>
        <v>0</v>
      </c>
      <c r="O2960" t="str">
        <f t="shared" si="140"/>
        <v xml:space="preserve">  ()</v>
      </c>
      <c r="P2960" t="str">
        <f>IFERROR(INDEX(リスト!$AE:$AE,MATCH($G2960,リスト!$AD:$AD,0)),"")</f>
        <v/>
      </c>
      <c r="Q2960" t="str">
        <f>IFERROR(INDEX(リスト!$AH:$AH,MATCH($J2960,リスト!$AG:$AG,0)),"")</f>
        <v/>
      </c>
      <c r="R2960" s="118" t="str">
        <f>IF($B2960="","",TEXT(RIGHT($E2960,6)*1000+COUNTIF($E$2:$E2960,$E2960),"000000000"))</f>
        <v/>
      </c>
    </row>
    <row r="2961" spans="12:18" x14ac:dyDescent="0.45">
      <c r="L2961" t="str">
        <f>IFERROR(INDEX(所属情報!$E:$E,MATCH(男子登録情報!A2961,所属情報!$A:$A,0)),"")</f>
        <v/>
      </c>
      <c r="M2961" t="str">
        <f t="shared" si="138"/>
        <v xml:space="preserve"> ()</v>
      </c>
      <c r="N2961">
        <f t="shared" si="139"/>
        <v>0</v>
      </c>
      <c r="O2961" t="str">
        <f t="shared" si="140"/>
        <v xml:space="preserve">  ()</v>
      </c>
      <c r="P2961" t="str">
        <f>IFERROR(INDEX(リスト!$AE:$AE,MATCH($G2961,リスト!$AD:$AD,0)),"")</f>
        <v/>
      </c>
      <c r="Q2961" t="str">
        <f>IFERROR(INDEX(リスト!$AH:$AH,MATCH($J2961,リスト!$AG:$AG,0)),"")</f>
        <v/>
      </c>
      <c r="R2961" s="118" t="str">
        <f>IF($B2961="","",TEXT(RIGHT($E2961,6)*1000+COUNTIF($E$2:$E2961,$E2961),"000000000"))</f>
        <v/>
      </c>
    </row>
    <row r="2962" spans="12:18" x14ac:dyDescent="0.45">
      <c r="L2962" t="str">
        <f>IFERROR(INDEX(所属情報!$E:$E,MATCH(男子登録情報!A2962,所属情報!$A:$A,0)),"")</f>
        <v/>
      </c>
      <c r="M2962" t="str">
        <f t="shared" si="138"/>
        <v xml:space="preserve"> ()</v>
      </c>
      <c r="N2962">
        <f t="shared" si="139"/>
        <v>0</v>
      </c>
      <c r="O2962" t="str">
        <f t="shared" si="140"/>
        <v xml:space="preserve">  ()</v>
      </c>
      <c r="P2962" t="str">
        <f>IFERROR(INDEX(リスト!$AE:$AE,MATCH($G2962,リスト!$AD:$AD,0)),"")</f>
        <v/>
      </c>
      <c r="Q2962" t="str">
        <f>IFERROR(INDEX(リスト!$AH:$AH,MATCH($J2962,リスト!$AG:$AG,0)),"")</f>
        <v/>
      </c>
      <c r="R2962" s="118" t="str">
        <f>IF($B2962="","",TEXT(RIGHT($E2962,6)*1000+COUNTIF($E$2:$E2962,$E2962),"000000000"))</f>
        <v/>
      </c>
    </row>
    <row r="2963" spans="12:18" x14ac:dyDescent="0.45">
      <c r="L2963" t="str">
        <f>IFERROR(INDEX(所属情報!$E:$E,MATCH(男子登録情報!A2963,所属情報!$A:$A,0)),"")</f>
        <v/>
      </c>
      <c r="M2963" t="str">
        <f t="shared" si="138"/>
        <v xml:space="preserve"> ()</v>
      </c>
      <c r="N2963">
        <f t="shared" si="139"/>
        <v>0</v>
      </c>
      <c r="O2963" t="str">
        <f t="shared" si="140"/>
        <v xml:space="preserve">  ()</v>
      </c>
      <c r="P2963" t="str">
        <f>IFERROR(INDEX(リスト!$AE:$AE,MATCH($G2963,リスト!$AD:$AD,0)),"")</f>
        <v/>
      </c>
      <c r="Q2963" t="str">
        <f>IFERROR(INDEX(リスト!$AH:$AH,MATCH($J2963,リスト!$AG:$AG,0)),"")</f>
        <v/>
      </c>
      <c r="R2963" s="118" t="str">
        <f>IF($B2963="","",TEXT(RIGHT($E2963,6)*1000+COUNTIF($E$2:$E2963,$E2963),"000000000"))</f>
        <v/>
      </c>
    </row>
    <row r="2964" spans="12:18" x14ac:dyDescent="0.45">
      <c r="L2964" t="str">
        <f>IFERROR(INDEX(所属情報!$E:$E,MATCH(男子登録情報!A2964,所属情報!$A:$A,0)),"")</f>
        <v/>
      </c>
      <c r="M2964" t="str">
        <f t="shared" si="138"/>
        <v xml:space="preserve"> ()</v>
      </c>
      <c r="N2964">
        <f t="shared" si="139"/>
        <v>0</v>
      </c>
      <c r="O2964" t="str">
        <f t="shared" si="140"/>
        <v xml:space="preserve">  ()</v>
      </c>
      <c r="P2964" t="str">
        <f>IFERROR(INDEX(リスト!$AE:$AE,MATCH($G2964,リスト!$AD:$AD,0)),"")</f>
        <v/>
      </c>
      <c r="Q2964" t="str">
        <f>IFERROR(INDEX(リスト!$AH:$AH,MATCH($J2964,リスト!$AG:$AG,0)),"")</f>
        <v/>
      </c>
      <c r="R2964" s="118" t="str">
        <f>IF($B2964="","",TEXT(RIGHT($E2964,6)*1000+COUNTIF($E$2:$E2964,$E2964),"000000000"))</f>
        <v/>
      </c>
    </row>
    <row r="2965" spans="12:18" x14ac:dyDescent="0.45">
      <c r="L2965" t="str">
        <f>IFERROR(INDEX(所属情報!$E:$E,MATCH(男子登録情報!A2965,所属情報!$A:$A,0)),"")</f>
        <v/>
      </c>
      <c r="M2965" t="str">
        <f t="shared" si="138"/>
        <v xml:space="preserve"> ()</v>
      </c>
      <c r="N2965">
        <f t="shared" si="139"/>
        <v>0</v>
      </c>
      <c r="O2965" t="str">
        <f t="shared" si="140"/>
        <v xml:space="preserve">  ()</v>
      </c>
      <c r="P2965" t="str">
        <f>IFERROR(INDEX(リスト!$AE:$AE,MATCH($G2965,リスト!$AD:$AD,0)),"")</f>
        <v/>
      </c>
      <c r="Q2965" t="str">
        <f>IFERROR(INDEX(リスト!$AH:$AH,MATCH($J2965,リスト!$AG:$AG,0)),"")</f>
        <v/>
      </c>
      <c r="R2965" s="118" t="str">
        <f>IF($B2965="","",TEXT(RIGHT($E2965,6)*1000+COUNTIF($E$2:$E2965,$E2965),"000000000"))</f>
        <v/>
      </c>
    </row>
    <row r="2966" spans="12:18" x14ac:dyDescent="0.45">
      <c r="L2966" t="str">
        <f>IFERROR(INDEX(所属情報!$E:$E,MATCH(男子登録情報!A2966,所属情報!$A:$A,0)),"")</f>
        <v/>
      </c>
      <c r="M2966" t="str">
        <f t="shared" si="138"/>
        <v xml:space="preserve"> ()</v>
      </c>
      <c r="N2966">
        <f t="shared" si="139"/>
        <v>0</v>
      </c>
      <c r="O2966" t="str">
        <f t="shared" si="140"/>
        <v xml:space="preserve">  ()</v>
      </c>
      <c r="P2966" t="str">
        <f>IFERROR(INDEX(リスト!$AE:$AE,MATCH($G2966,リスト!$AD:$AD,0)),"")</f>
        <v/>
      </c>
      <c r="Q2966" t="str">
        <f>IFERROR(INDEX(リスト!$AH:$AH,MATCH($J2966,リスト!$AG:$AG,0)),"")</f>
        <v/>
      </c>
      <c r="R2966" s="118" t="str">
        <f>IF($B2966="","",TEXT(RIGHT($E2966,6)*1000+COUNTIF($E$2:$E2966,$E2966),"000000000"))</f>
        <v/>
      </c>
    </row>
    <row r="2967" spans="12:18" x14ac:dyDescent="0.45">
      <c r="L2967" t="str">
        <f>IFERROR(INDEX(所属情報!$E:$E,MATCH(男子登録情報!A2967,所属情報!$A:$A,0)),"")</f>
        <v/>
      </c>
      <c r="M2967" t="str">
        <f t="shared" si="138"/>
        <v xml:space="preserve"> ()</v>
      </c>
      <c r="N2967">
        <f t="shared" si="139"/>
        <v>0</v>
      </c>
      <c r="O2967" t="str">
        <f t="shared" si="140"/>
        <v xml:space="preserve">  ()</v>
      </c>
      <c r="P2967" t="str">
        <f>IFERROR(INDEX(リスト!$AE:$AE,MATCH($G2967,リスト!$AD:$AD,0)),"")</f>
        <v/>
      </c>
      <c r="Q2967" t="str">
        <f>IFERROR(INDEX(リスト!$AH:$AH,MATCH($J2967,リスト!$AG:$AG,0)),"")</f>
        <v/>
      </c>
      <c r="R2967" s="118" t="str">
        <f>IF($B2967="","",TEXT(RIGHT($E2967,6)*1000+COUNTIF($E$2:$E2967,$E2967),"000000000"))</f>
        <v/>
      </c>
    </row>
    <row r="2968" spans="12:18" x14ac:dyDescent="0.45">
      <c r="L2968" t="str">
        <f>IFERROR(INDEX(所属情報!$E:$E,MATCH(男子登録情報!A2968,所属情報!$A:$A,0)),"")</f>
        <v/>
      </c>
      <c r="M2968" t="str">
        <f t="shared" si="138"/>
        <v xml:space="preserve"> ()</v>
      </c>
      <c r="N2968">
        <f t="shared" si="139"/>
        <v>0</v>
      </c>
      <c r="O2968" t="str">
        <f t="shared" si="140"/>
        <v xml:space="preserve">  ()</v>
      </c>
      <c r="P2968" t="str">
        <f>IFERROR(INDEX(リスト!$AE:$AE,MATCH($G2968,リスト!$AD:$AD,0)),"")</f>
        <v/>
      </c>
      <c r="Q2968" t="str">
        <f>IFERROR(INDEX(リスト!$AH:$AH,MATCH($J2968,リスト!$AG:$AG,0)),"")</f>
        <v/>
      </c>
      <c r="R2968" s="118" t="str">
        <f>IF($B2968="","",TEXT(RIGHT($E2968,6)*1000+COUNTIF($E$2:$E2968,$E2968),"000000000"))</f>
        <v/>
      </c>
    </row>
    <row r="2969" spans="12:18" x14ac:dyDescent="0.45">
      <c r="L2969" t="str">
        <f>IFERROR(INDEX(所属情報!$E:$E,MATCH(男子登録情報!A2969,所属情報!$A:$A,0)),"")</f>
        <v/>
      </c>
      <c r="M2969" t="str">
        <f t="shared" si="138"/>
        <v xml:space="preserve"> ()</v>
      </c>
      <c r="N2969">
        <f t="shared" si="139"/>
        <v>0</v>
      </c>
      <c r="O2969" t="str">
        <f t="shared" si="140"/>
        <v xml:space="preserve">  ()</v>
      </c>
      <c r="P2969" t="str">
        <f>IFERROR(INDEX(リスト!$AE:$AE,MATCH($G2969,リスト!$AD:$AD,0)),"")</f>
        <v/>
      </c>
      <c r="Q2969" t="str">
        <f>IFERROR(INDEX(リスト!$AH:$AH,MATCH($J2969,リスト!$AG:$AG,0)),"")</f>
        <v/>
      </c>
      <c r="R2969" s="118" t="str">
        <f>IF($B2969="","",TEXT(RIGHT($E2969,6)*1000+COUNTIF($E$2:$E2969,$E2969),"000000000"))</f>
        <v/>
      </c>
    </row>
    <row r="2970" spans="12:18" x14ac:dyDescent="0.45">
      <c r="L2970" t="str">
        <f>IFERROR(INDEX(所属情報!$E:$E,MATCH(男子登録情報!A2970,所属情報!$A:$A,0)),"")</f>
        <v/>
      </c>
      <c r="M2970" t="str">
        <f t="shared" si="138"/>
        <v xml:space="preserve"> ()</v>
      </c>
      <c r="N2970">
        <f t="shared" si="139"/>
        <v>0</v>
      </c>
      <c r="O2970" t="str">
        <f t="shared" si="140"/>
        <v xml:space="preserve">  ()</v>
      </c>
      <c r="P2970" t="str">
        <f>IFERROR(INDEX(リスト!$AE:$AE,MATCH($G2970,リスト!$AD:$AD,0)),"")</f>
        <v/>
      </c>
      <c r="Q2970" t="str">
        <f>IFERROR(INDEX(リスト!$AH:$AH,MATCH($J2970,リスト!$AG:$AG,0)),"")</f>
        <v/>
      </c>
      <c r="R2970" s="118" t="str">
        <f>IF($B2970="","",TEXT(RIGHT($E2970,6)*1000+COUNTIF($E$2:$E2970,$E2970),"000000000"))</f>
        <v/>
      </c>
    </row>
    <row r="2971" spans="12:18" x14ac:dyDescent="0.45">
      <c r="L2971" t="str">
        <f>IFERROR(INDEX(所属情報!$E:$E,MATCH(男子登録情報!A2971,所属情報!$A:$A,0)),"")</f>
        <v/>
      </c>
      <c r="M2971" t="str">
        <f t="shared" si="138"/>
        <v xml:space="preserve"> ()</v>
      </c>
      <c r="N2971">
        <f t="shared" si="139"/>
        <v>0</v>
      </c>
      <c r="O2971" t="str">
        <f t="shared" si="140"/>
        <v xml:space="preserve">  ()</v>
      </c>
      <c r="P2971" t="str">
        <f>IFERROR(INDEX(リスト!$AE:$AE,MATCH($G2971,リスト!$AD:$AD,0)),"")</f>
        <v/>
      </c>
      <c r="Q2971" t="str">
        <f>IFERROR(INDEX(リスト!$AH:$AH,MATCH($J2971,リスト!$AG:$AG,0)),"")</f>
        <v/>
      </c>
      <c r="R2971" s="118" t="str">
        <f>IF($B2971="","",TEXT(RIGHT($E2971,6)*1000+COUNTIF($E$2:$E2971,$E2971),"000000000"))</f>
        <v/>
      </c>
    </row>
    <row r="2972" spans="12:18" x14ac:dyDescent="0.45">
      <c r="L2972" t="str">
        <f>IFERROR(INDEX(所属情報!$E:$E,MATCH(男子登録情報!A2972,所属情報!$A:$A,0)),"")</f>
        <v/>
      </c>
      <c r="M2972" t="str">
        <f t="shared" si="138"/>
        <v xml:space="preserve"> ()</v>
      </c>
      <c r="N2972">
        <f t="shared" si="139"/>
        <v>0</v>
      </c>
      <c r="O2972" t="str">
        <f t="shared" si="140"/>
        <v xml:space="preserve">  ()</v>
      </c>
      <c r="P2972" t="str">
        <f>IFERROR(INDEX(リスト!$AE:$AE,MATCH($G2972,リスト!$AD:$AD,0)),"")</f>
        <v/>
      </c>
      <c r="Q2972" t="str">
        <f>IFERROR(INDEX(リスト!$AH:$AH,MATCH($J2972,リスト!$AG:$AG,0)),"")</f>
        <v/>
      </c>
      <c r="R2972" s="118" t="str">
        <f>IF($B2972="","",TEXT(RIGHT($E2972,6)*1000+COUNTIF($E$2:$E2972,$E2972),"000000000"))</f>
        <v/>
      </c>
    </row>
    <row r="2973" spans="12:18" x14ac:dyDescent="0.45">
      <c r="L2973" t="str">
        <f>IFERROR(INDEX(所属情報!$E:$E,MATCH(男子登録情報!A2973,所属情報!$A:$A,0)),"")</f>
        <v/>
      </c>
      <c r="M2973" t="str">
        <f t="shared" si="138"/>
        <v xml:space="preserve"> ()</v>
      </c>
      <c r="N2973">
        <f t="shared" si="139"/>
        <v>0</v>
      </c>
      <c r="O2973" t="str">
        <f t="shared" si="140"/>
        <v xml:space="preserve">  ()</v>
      </c>
      <c r="P2973" t="str">
        <f>IFERROR(INDEX(リスト!$AE:$AE,MATCH($G2973,リスト!$AD:$AD,0)),"")</f>
        <v/>
      </c>
      <c r="Q2973" t="str">
        <f>IFERROR(INDEX(リスト!$AH:$AH,MATCH($J2973,リスト!$AG:$AG,0)),"")</f>
        <v/>
      </c>
      <c r="R2973" s="118" t="str">
        <f>IF($B2973="","",TEXT(RIGHT($E2973,6)*1000+COUNTIF($E$2:$E2973,$E2973),"000000000"))</f>
        <v/>
      </c>
    </row>
    <row r="2974" spans="12:18" x14ac:dyDescent="0.45">
      <c r="L2974" t="str">
        <f>IFERROR(INDEX(所属情報!$E:$E,MATCH(男子登録情報!A2974,所属情報!$A:$A,0)),"")</f>
        <v/>
      </c>
      <c r="M2974" t="str">
        <f t="shared" si="138"/>
        <v xml:space="preserve"> ()</v>
      </c>
      <c r="N2974">
        <f t="shared" si="139"/>
        <v>0</v>
      </c>
      <c r="O2974" t="str">
        <f t="shared" si="140"/>
        <v xml:space="preserve">  ()</v>
      </c>
      <c r="P2974" t="str">
        <f>IFERROR(INDEX(リスト!$AE:$AE,MATCH($G2974,リスト!$AD:$AD,0)),"")</f>
        <v/>
      </c>
      <c r="Q2974" t="str">
        <f>IFERROR(INDEX(リスト!$AH:$AH,MATCH($J2974,リスト!$AG:$AG,0)),"")</f>
        <v/>
      </c>
      <c r="R2974" s="118" t="str">
        <f>IF($B2974="","",TEXT(RIGHT($E2974,6)*1000+COUNTIF($E$2:$E2974,$E2974),"000000000"))</f>
        <v/>
      </c>
    </row>
    <row r="2975" spans="12:18" x14ac:dyDescent="0.45">
      <c r="L2975" t="str">
        <f>IFERROR(INDEX(所属情報!$E:$E,MATCH(男子登録情報!A2975,所属情報!$A:$A,0)),"")</f>
        <v/>
      </c>
      <c r="M2975" t="str">
        <f t="shared" si="138"/>
        <v xml:space="preserve"> ()</v>
      </c>
      <c r="N2975">
        <f t="shared" si="139"/>
        <v>0</v>
      </c>
      <c r="O2975" t="str">
        <f t="shared" si="140"/>
        <v xml:space="preserve">  ()</v>
      </c>
      <c r="P2975" t="str">
        <f>IFERROR(INDEX(リスト!$AE:$AE,MATCH($G2975,リスト!$AD:$AD,0)),"")</f>
        <v/>
      </c>
      <c r="Q2975" t="str">
        <f>IFERROR(INDEX(リスト!$AH:$AH,MATCH($J2975,リスト!$AG:$AG,0)),"")</f>
        <v/>
      </c>
      <c r="R2975" s="118" t="str">
        <f>IF($B2975="","",TEXT(RIGHT($E2975,6)*1000+COUNTIF($E$2:$E2975,$E2975),"000000000"))</f>
        <v/>
      </c>
    </row>
    <row r="2976" spans="12:18" x14ac:dyDescent="0.45">
      <c r="L2976" t="str">
        <f>IFERROR(INDEX(所属情報!$E:$E,MATCH(男子登録情報!A2976,所属情報!$A:$A,0)),"")</f>
        <v/>
      </c>
      <c r="M2976" t="str">
        <f t="shared" si="138"/>
        <v xml:space="preserve"> ()</v>
      </c>
      <c r="N2976">
        <f t="shared" si="139"/>
        <v>0</v>
      </c>
      <c r="O2976" t="str">
        <f t="shared" si="140"/>
        <v xml:space="preserve">  ()</v>
      </c>
      <c r="P2976" t="str">
        <f>IFERROR(INDEX(リスト!$AE:$AE,MATCH($G2976,リスト!$AD:$AD,0)),"")</f>
        <v/>
      </c>
      <c r="Q2976" t="str">
        <f>IFERROR(INDEX(リスト!$AH:$AH,MATCH($J2976,リスト!$AG:$AG,0)),"")</f>
        <v/>
      </c>
      <c r="R2976" s="118" t="str">
        <f>IF($B2976="","",TEXT(RIGHT($E2976,6)*1000+COUNTIF($E$2:$E2976,$E2976),"000000000"))</f>
        <v/>
      </c>
    </row>
    <row r="2977" spans="12:18" x14ac:dyDescent="0.45">
      <c r="L2977" t="str">
        <f>IFERROR(INDEX(所属情報!$E:$E,MATCH(男子登録情報!A2977,所属情報!$A:$A,0)),"")</f>
        <v/>
      </c>
      <c r="M2977" t="str">
        <f t="shared" si="138"/>
        <v xml:space="preserve"> ()</v>
      </c>
      <c r="N2977">
        <f t="shared" si="139"/>
        <v>0</v>
      </c>
      <c r="O2977" t="str">
        <f t="shared" si="140"/>
        <v xml:space="preserve">  ()</v>
      </c>
      <c r="P2977" t="str">
        <f>IFERROR(INDEX(リスト!$AE:$AE,MATCH($G2977,リスト!$AD:$AD,0)),"")</f>
        <v/>
      </c>
      <c r="Q2977" t="str">
        <f>IFERROR(INDEX(リスト!$AH:$AH,MATCH($J2977,リスト!$AG:$AG,0)),"")</f>
        <v/>
      </c>
      <c r="R2977" s="118" t="str">
        <f>IF($B2977="","",TEXT(RIGHT($E2977,6)*1000+COUNTIF($E$2:$E2977,$E2977),"000000000"))</f>
        <v/>
      </c>
    </row>
    <row r="2978" spans="12:18" x14ac:dyDescent="0.45">
      <c r="L2978" t="str">
        <f>IFERROR(INDEX(所属情報!$E:$E,MATCH(男子登録情報!A2978,所属情報!$A:$A,0)),"")</f>
        <v/>
      </c>
      <c r="M2978" t="str">
        <f t="shared" si="138"/>
        <v xml:space="preserve"> ()</v>
      </c>
      <c r="N2978">
        <f t="shared" si="139"/>
        <v>0</v>
      </c>
      <c r="O2978" t="str">
        <f t="shared" si="140"/>
        <v xml:space="preserve">  ()</v>
      </c>
      <c r="P2978" t="str">
        <f>IFERROR(INDEX(リスト!$AE:$AE,MATCH($G2978,リスト!$AD:$AD,0)),"")</f>
        <v/>
      </c>
      <c r="Q2978" t="str">
        <f>IFERROR(INDEX(リスト!$AH:$AH,MATCH($J2978,リスト!$AG:$AG,0)),"")</f>
        <v/>
      </c>
      <c r="R2978" s="118" t="str">
        <f>IF($B2978="","",TEXT(RIGHT($E2978,6)*1000+COUNTIF($E$2:$E2978,$E2978),"000000000"))</f>
        <v/>
      </c>
    </row>
    <row r="2979" spans="12:18" x14ac:dyDescent="0.45">
      <c r="L2979" t="str">
        <f>IFERROR(INDEX(所属情報!$E:$E,MATCH(男子登録情報!A2979,所属情報!$A:$A,0)),"")</f>
        <v/>
      </c>
      <c r="M2979" t="str">
        <f t="shared" si="138"/>
        <v xml:space="preserve"> ()</v>
      </c>
      <c r="N2979">
        <f t="shared" si="139"/>
        <v>0</v>
      </c>
      <c r="O2979" t="str">
        <f t="shared" si="140"/>
        <v xml:space="preserve">  ()</v>
      </c>
      <c r="P2979" t="str">
        <f>IFERROR(INDEX(リスト!$AE:$AE,MATCH($G2979,リスト!$AD:$AD,0)),"")</f>
        <v/>
      </c>
      <c r="Q2979" t="str">
        <f>IFERROR(INDEX(リスト!$AH:$AH,MATCH($J2979,リスト!$AG:$AG,0)),"")</f>
        <v/>
      </c>
      <c r="R2979" s="118" t="str">
        <f>IF($B2979="","",TEXT(RIGHT($E2979,6)*1000+COUNTIF($E$2:$E2979,$E2979),"000000000"))</f>
        <v/>
      </c>
    </row>
    <row r="2980" spans="12:18" x14ac:dyDescent="0.45">
      <c r="L2980" t="str">
        <f>IFERROR(INDEX(所属情報!$E:$E,MATCH(男子登録情報!A2980,所属情報!$A:$A,0)),"")</f>
        <v/>
      </c>
      <c r="M2980" t="str">
        <f t="shared" si="138"/>
        <v xml:space="preserve"> ()</v>
      </c>
      <c r="N2980">
        <f t="shared" si="139"/>
        <v>0</v>
      </c>
      <c r="O2980" t="str">
        <f t="shared" si="140"/>
        <v xml:space="preserve">  ()</v>
      </c>
      <c r="P2980" t="str">
        <f>IFERROR(INDEX(リスト!$AE:$AE,MATCH($G2980,リスト!$AD:$AD,0)),"")</f>
        <v/>
      </c>
      <c r="Q2980" t="str">
        <f>IFERROR(INDEX(リスト!$AH:$AH,MATCH($J2980,リスト!$AG:$AG,0)),"")</f>
        <v/>
      </c>
      <c r="R2980" s="118" t="str">
        <f>IF($B2980="","",TEXT(RIGHT($E2980,6)*1000+COUNTIF($E$2:$E2980,$E2980),"000000000"))</f>
        <v/>
      </c>
    </row>
    <row r="2981" spans="12:18" x14ac:dyDescent="0.45">
      <c r="L2981" t="str">
        <f>IFERROR(INDEX(所属情報!$E:$E,MATCH(男子登録情報!A2981,所属情報!$A:$A,0)),"")</f>
        <v/>
      </c>
      <c r="M2981" t="str">
        <f t="shared" si="138"/>
        <v xml:space="preserve"> ()</v>
      </c>
      <c r="N2981">
        <f t="shared" si="139"/>
        <v>0</v>
      </c>
      <c r="O2981" t="str">
        <f t="shared" si="140"/>
        <v xml:space="preserve">  ()</v>
      </c>
      <c r="P2981" t="str">
        <f>IFERROR(INDEX(リスト!$AE:$AE,MATCH($G2981,リスト!$AD:$AD,0)),"")</f>
        <v/>
      </c>
      <c r="Q2981" t="str">
        <f>IFERROR(INDEX(リスト!$AH:$AH,MATCH($J2981,リスト!$AG:$AG,0)),"")</f>
        <v/>
      </c>
      <c r="R2981" s="118" t="str">
        <f>IF($B2981="","",TEXT(RIGHT($E2981,6)*1000+COUNTIF($E$2:$E2981,$E2981),"000000000"))</f>
        <v/>
      </c>
    </row>
    <row r="2982" spans="12:18" x14ac:dyDescent="0.45">
      <c r="L2982" t="str">
        <f>IFERROR(INDEX(所属情報!$E:$E,MATCH(男子登録情報!A2982,所属情報!$A:$A,0)),"")</f>
        <v/>
      </c>
      <c r="M2982" t="str">
        <f t="shared" si="138"/>
        <v xml:space="preserve"> ()</v>
      </c>
      <c r="N2982">
        <f t="shared" si="139"/>
        <v>0</v>
      </c>
      <c r="O2982" t="str">
        <f t="shared" si="140"/>
        <v xml:space="preserve">  ()</v>
      </c>
      <c r="P2982" t="str">
        <f>IFERROR(INDEX(リスト!$AE:$AE,MATCH($G2982,リスト!$AD:$AD,0)),"")</f>
        <v/>
      </c>
      <c r="Q2982" t="str">
        <f>IFERROR(INDEX(リスト!$AH:$AH,MATCH($J2982,リスト!$AG:$AG,0)),"")</f>
        <v/>
      </c>
      <c r="R2982" s="118" t="str">
        <f>IF($B2982="","",TEXT(RIGHT($E2982,6)*1000+COUNTIF($E$2:$E2982,$E2982),"000000000"))</f>
        <v/>
      </c>
    </row>
    <row r="2983" spans="12:18" x14ac:dyDescent="0.45">
      <c r="L2983" t="str">
        <f>IFERROR(INDEX(所属情報!$E:$E,MATCH(男子登録情報!A2983,所属情報!$A:$A,0)),"")</f>
        <v/>
      </c>
      <c r="M2983" t="str">
        <f t="shared" si="138"/>
        <v xml:space="preserve"> ()</v>
      </c>
      <c r="N2983">
        <f t="shared" si="139"/>
        <v>0</v>
      </c>
      <c r="O2983" t="str">
        <f t="shared" si="140"/>
        <v xml:space="preserve">  ()</v>
      </c>
      <c r="P2983" t="str">
        <f>IFERROR(INDEX(リスト!$AE:$AE,MATCH($G2983,リスト!$AD:$AD,0)),"")</f>
        <v/>
      </c>
      <c r="Q2983" t="str">
        <f>IFERROR(INDEX(リスト!$AH:$AH,MATCH($J2983,リスト!$AG:$AG,0)),"")</f>
        <v/>
      </c>
      <c r="R2983" s="118" t="str">
        <f>IF($B2983="","",TEXT(RIGHT($E2983,6)*1000+COUNTIF($E$2:$E2983,$E2983),"000000000"))</f>
        <v/>
      </c>
    </row>
    <row r="2984" spans="12:18" x14ac:dyDescent="0.45">
      <c r="L2984" t="str">
        <f>IFERROR(INDEX(所属情報!$E:$E,MATCH(男子登録情報!A2984,所属情報!$A:$A,0)),"")</f>
        <v/>
      </c>
      <c r="M2984" t="str">
        <f t="shared" si="138"/>
        <v xml:space="preserve"> ()</v>
      </c>
      <c r="N2984">
        <f t="shared" si="139"/>
        <v>0</v>
      </c>
      <c r="O2984" t="str">
        <f t="shared" si="140"/>
        <v xml:space="preserve">  ()</v>
      </c>
      <c r="P2984" t="str">
        <f>IFERROR(INDEX(リスト!$AE:$AE,MATCH($G2984,リスト!$AD:$AD,0)),"")</f>
        <v/>
      </c>
      <c r="Q2984" t="str">
        <f>IFERROR(INDEX(リスト!$AH:$AH,MATCH($J2984,リスト!$AG:$AG,0)),"")</f>
        <v/>
      </c>
      <c r="R2984" s="118" t="str">
        <f>IF($B2984="","",TEXT(RIGHT($E2984,6)*1000+COUNTIF($E$2:$E2984,$E2984),"000000000"))</f>
        <v/>
      </c>
    </row>
    <row r="2985" spans="12:18" x14ac:dyDescent="0.45">
      <c r="L2985" t="str">
        <f>IFERROR(INDEX(所属情報!$E:$E,MATCH(男子登録情報!A2985,所属情報!$A:$A,0)),"")</f>
        <v/>
      </c>
      <c r="M2985" t="str">
        <f t="shared" si="138"/>
        <v xml:space="preserve"> ()</v>
      </c>
      <c r="N2985">
        <f t="shared" si="139"/>
        <v>0</v>
      </c>
      <c r="O2985" t="str">
        <f t="shared" si="140"/>
        <v xml:space="preserve">  ()</v>
      </c>
      <c r="P2985" t="str">
        <f>IFERROR(INDEX(リスト!$AE:$AE,MATCH($G2985,リスト!$AD:$AD,0)),"")</f>
        <v/>
      </c>
      <c r="Q2985" t="str">
        <f>IFERROR(INDEX(リスト!$AH:$AH,MATCH($J2985,リスト!$AG:$AG,0)),"")</f>
        <v/>
      </c>
      <c r="R2985" s="118" t="str">
        <f>IF($B2985="","",TEXT(RIGHT($E2985,6)*1000+COUNTIF($E$2:$E2985,$E2985),"000000000"))</f>
        <v/>
      </c>
    </row>
    <row r="2986" spans="12:18" x14ac:dyDescent="0.45">
      <c r="L2986" t="str">
        <f>IFERROR(INDEX(所属情報!$E:$E,MATCH(男子登録情報!A2986,所属情報!$A:$A,0)),"")</f>
        <v/>
      </c>
      <c r="M2986" t="str">
        <f t="shared" si="138"/>
        <v xml:space="preserve"> ()</v>
      </c>
      <c r="N2986">
        <f t="shared" si="139"/>
        <v>0</v>
      </c>
      <c r="O2986" t="str">
        <f t="shared" si="140"/>
        <v xml:space="preserve">  ()</v>
      </c>
      <c r="P2986" t="str">
        <f>IFERROR(INDEX(リスト!$AE:$AE,MATCH($G2986,リスト!$AD:$AD,0)),"")</f>
        <v/>
      </c>
      <c r="Q2986" t="str">
        <f>IFERROR(INDEX(リスト!$AH:$AH,MATCH($J2986,リスト!$AG:$AG,0)),"")</f>
        <v/>
      </c>
      <c r="R2986" s="118" t="str">
        <f>IF($B2986="","",TEXT(RIGHT($E2986,6)*1000+COUNTIF($E$2:$E2986,$E2986),"000000000"))</f>
        <v/>
      </c>
    </row>
    <row r="2987" spans="12:18" x14ac:dyDescent="0.45">
      <c r="L2987" t="str">
        <f>IFERROR(INDEX(所属情報!$E:$E,MATCH(男子登録情報!A2987,所属情報!$A:$A,0)),"")</f>
        <v/>
      </c>
      <c r="M2987" t="str">
        <f t="shared" si="138"/>
        <v xml:space="preserve"> ()</v>
      </c>
      <c r="N2987">
        <f t="shared" si="139"/>
        <v>0</v>
      </c>
      <c r="O2987" t="str">
        <f t="shared" si="140"/>
        <v xml:space="preserve">  ()</v>
      </c>
      <c r="P2987" t="str">
        <f>IFERROR(INDEX(リスト!$AE:$AE,MATCH($G2987,リスト!$AD:$AD,0)),"")</f>
        <v/>
      </c>
      <c r="Q2987" t="str">
        <f>IFERROR(INDEX(リスト!$AH:$AH,MATCH($J2987,リスト!$AG:$AG,0)),"")</f>
        <v/>
      </c>
      <c r="R2987" s="118" t="str">
        <f>IF($B2987="","",TEXT(RIGHT($E2987,6)*1000+COUNTIF($E$2:$E2987,$E2987),"000000000"))</f>
        <v/>
      </c>
    </row>
    <row r="2988" spans="12:18" x14ac:dyDescent="0.45">
      <c r="L2988" t="str">
        <f>IFERROR(INDEX(所属情報!$E:$E,MATCH(男子登録情報!A2988,所属情報!$A:$A,0)),"")</f>
        <v/>
      </c>
      <c r="M2988" t="str">
        <f t="shared" si="138"/>
        <v xml:space="preserve"> ()</v>
      </c>
      <c r="N2988">
        <f t="shared" si="139"/>
        <v>0</v>
      </c>
      <c r="O2988" t="str">
        <f t="shared" si="140"/>
        <v xml:space="preserve">  ()</v>
      </c>
      <c r="P2988" t="str">
        <f>IFERROR(INDEX(リスト!$AE:$AE,MATCH($G2988,リスト!$AD:$AD,0)),"")</f>
        <v/>
      </c>
      <c r="Q2988" t="str">
        <f>IFERROR(INDEX(リスト!$AH:$AH,MATCH($J2988,リスト!$AG:$AG,0)),"")</f>
        <v/>
      </c>
      <c r="R2988" s="118" t="str">
        <f>IF($B2988="","",TEXT(RIGHT($E2988,6)*1000+COUNTIF($E$2:$E2988,$E2988),"000000000"))</f>
        <v/>
      </c>
    </row>
    <row r="2989" spans="12:18" x14ac:dyDescent="0.45">
      <c r="L2989" t="str">
        <f>IFERROR(INDEX(所属情報!$E:$E,MATCH(男子登録情報!A2989,所属情報!$A:$A,0)),"")</f>
        <v/>
      </c>
      <c r="M2989" t="str">
        <f t="shared" si="138"/>
        <v xml:space="preserve"> ()</v>
      </c>
      <c r="N2989">
        <f t="shared" si="139"/>
        <v>0</v>
      </c>
      <c r="O2989" t="str">
        <f t="shared" si="140"/>
        <v xml:space="preserve">  ()</v>
      </c>
      <c r="P2989" t="str">
        <f>IFERROR(INDEX(リスト!$AE:$AE,MATCH($G2989,リスト!$AD:$AD,0)),"")</f>
        <v/>
      </c>
      <c r="Q2989" t="str">
        <f>IFERROR(INDEX(リスト!$AH:$AH,MATCH($J2989,リスト!$AG:$AG,0)),"")</f>
        <v/>
      </c>
      <c r="R2989" s="118" t="str">
        <f>IF($B2989="","",TEXT(RIGHT($E2989,6)*1000+COUNTIF($E$2:$E2989,$E2989),"000000000"))</f>
        <v/>
      </c>
    </row>
    <row r="2990" spans="12:18" x14ac:dyDescent="0.45">
      <c r="L2990" t="str">
        <f>IFERROR(INDEX(所属情報!$E:$E,MATCH(男子登録情報!A2990,所属情報!$A:$A,0)),"")</f>
        <v/>
      </c>
      <c r="M2990" t="str">
        <f t="shared" si="138"/>
        <v xml:space="preserve"> ()</v>
      </c>
      <c r="N2990">
        <f t="shared" si="139"/>
        <v>0</v>
      </c>
      <c r="O2990" t="str">
        <f t="shared" si="140"/>
        <v xml:space="preserve">  ()</v>
      </c>
      <c r="P2990" t="str">
        <f>IFERROR(INDEX(リスト!$AE:$AE,MATCH($G2990,リスト!$AD:$AD,0)),"")</f>
        <v/>
      </c>
      <c r="Q2990" t="str">
        <f>IFERROR(INDEX(リスト!$AH:$AH,MATCH($J2990,リスト!$AG:$AG,0)),"")</f>
        <v/>
      </c>
      <c r="R2990" s="118" t="str">
        <f>IF($B2990="","",TEXT(RIGHT($E2990,6)*1000+COUNTIF($E$2:$E2990,$E2990),"000000000"))</f>
        <v/>
      </c>
    </row>
    <row r="2991" spans="12:18" x14ac:dyDescent="0.45">
      <c r="L2991" t="str">
        <f>IFERROR(INDEX(所属情報!$E:$E,MATCH(男子登録情報!A2991,所属情報!$A:$A,0)),"")</f>
        <v/>
      </c>
      <c r="M2991" t="str">
        <f t="shared" si="138"/>
        <v xml:space="preserve"> ()</v>
      </c>
      <c r="N2991">
        <f t="shared" si="139"/>
        <v>0</v>
      </c>
      <c r="O2991" t="str">
        <f t="shared" si="140"/>
        <v xml:space="preserve">  ()</v>
      </c>
      <c r="P2991" t="str">
        <f>IFERROR(INDEX(リスト!$AE:$AE,MATCH($G2991,リスト!$AD:$AD,0)),"")</f>
        <v/>
      </c>
      <c r="Q2991" t="str">
        <f>IFERROR(INDEX(リスト!$AH:$AH,MATCH($J2991,リスト!$AG:$AG,0)),"")</f>
        <v/>
      </c>
      <c r="R2991" s="118" t="str">
        <f>IF($B2991="","",TEXT(RIGHT($E2991,6)*1000+COUNTIF($E$2:$E2991,$E2991),"000000000"))</f>
        <v/>
      </c>
    </row>
    <row r="2992" spans="12:18" x14ac:dyDescent="0.45">
      <c r="L2992" t="str">
        <f>IFERROR(INDEX(所属情報!$E:$E,MATCH(男子登録情報!A2992,所属情報!$A:$A,0)),"")</f>
        <v/>
      </c>
      <c r="M2992" t="str">
        <f t="shared" si="138"/>
        <v xml:space="preserve"> ()</v>
      </c>
      <c r="N2992">
        <f t="shared" si="139"/>
        <v>0</v>
      </c>
      <c r="O2992" t="str">
        <f t="shared" si="140"/>
        <v xml:space="preserve">  ()</v>
      </c>
      <c r="P2992" t="str">
        <f>IFERROR(INDEX(リスト!$AE:$AE,MATCH($G2992,リスト!$AD:$AD,0)),"")</f>
        <v/>
      </c>
      <c r="Q2992" t="str">
        <f>IFERROR(INDEX(リスト!$AH:$AH,MATCH($J2992,リスト!$AG:$AG,0)),"")</f>
        <v/>
      </c>
      <c r="R2992" s="118" t="str">
        <f>IF($B2992="","",TEXT(RIGHT($E2992,6)*1000+COUNTIF($E$2:$E2992,$E2992),"000000000"))</f>
        <v/>
      </c>
    </row>
    <row r="2993" spans="12:18" x14ac:dyDescent="0.45">
      <c r="L2993" t="str">
        <f>IFERROR(INDEX(所属情報!$E:$E,MATCH(男子登録情報!A2993,所属情報!$A:$A,0)),"")</f>
        <v/>
      </c>
      <c r="M2993" t="str">
        <f t="shared" si="138"/>
        <v xml:space="preserve"> ()</v>
      </c>
      <c r="N2993">
        <f t="shared" si="139"/>
        <v>0</v>
      </c>
      <c r="O2993" t="str">
        <f t="shared" si="140"/>
        <v xml:space="preserve">  ()</v>
      </c>
      <c r="P2993" t="str">
        <f>IFERROR(INDEX(リスト!$AE:$AE,MATCH($G2993,リスト!$AD:$AD,0)),"")</f>
        <v/>
      </c>
      <c r="Q2993" t="str">
        <f>IFERROR(INDEX(リスト!$AH:$AH,MATCH($J2993,リスト!$AG:$AG,0)),"")</f>
        <v/>
      </c>
      <c r="R2993" s="118" t="str">
        <f>IF($B2993="","",TEXT(RIGHT($E2993,6)*1000+COUNTIF($E$2:$E2993,$E2993),"000000000"))</f>
        <v/>
      </c>
    </row>
    <row r="2994" spans="12:18" x14ac:dyDescent="0.45">
      <c r="L2994" t="str">
        <f>IFERROR(INDEX(所属情報!$E:$E,MATCH(男子登録情報!A2994,所属情報!$A:$A,0)),"")</f>
        <v/>
      </c>
      <c r="M2994" t="str">
        <f t="shared" si="138"/>
        <v xml:space="preserve"> ()</v>
      </c>
      <c r="N2994">
        <f t="shared" si="139"/>
        <v>0</v>
      </c>
      <c r="O2994" t="str">
        <f t="shared" si="140"/>
        <v xml:space="preserve">  ()</v>
      </c>
      <c r="P2994" t="str">
        <f>IFERROR(INDEX(リスト!$AE:$AE,MATCH($G2994,リスト!$AD:$AD,0)),"")</f>
        <v/>
      </c>
      <c r="Q2994" t="str">
        <f>IFERROR(INDEX(リスト!$AH:$AH,MATCH($J2994,リスト!$AG:$AG,0)),"")</f>
        <v/>
      </c>
      <c r="R2994" s="118" t="str">
        <f>IF($B2994="","",TEXT(RIGHT($E2994,6)*1000+COUNTIF($E$2:$E2994,$E2994),"000000000"))</f>
        <v/>
      </c>
    </row>
    <row r="2995" spans="12:18" x14ac:dyDescent="0.45">
      <c r="L2995" t="str">
        <f>IFERROR(INDEX(所属情報!$E:$E,MATCH(男子登録情報!A2995,所属情報!$A:$A,0)),"")</f>
        <v/>
      </c>
      <c r="M2995" t="str">
        <f t="shared" si="138"/>
        <v xml:space="preserve"> ()</v>
      </c>
      <c r="N2995">
        <f t="shared" si="139"/>
        <v>0</v>
      </c>
      <c r="O2995" t="str">
        <f t="shared" si="140"/>
        <v xml:space="preserve">  ()</v>
      </c>
      <c r="P2995" t="str">
        <f>IFERROR(INDEX(リスト!$AE:$AE,MATCH($G2995,リスト!$AD:$AD,0)),"")</f>
        <v/>
      </c>
      <c r="Q2995" t="str">
        <f>IFERROR(INDEX(リスト!$AH:$AH,MATCH($J2995,リスト!$AG:$AG,0)),"")</f>
        <v/>
      </c>
      <c r="R2995" s="118" t="str">
        <f>IF($B2995="","",TEXT(RIGHT($E2995,6)*1000+COUNTIF($E$2:$E2995,$E2995),"000000000"))</f>
        <v/>
      </c>
    </row>
    <row r="2996" spans="12:18" x14ac:dyDescent="0.45">
      <c r="L2996" t="str">
        <f>IFERROR(INDEX(所属情報!$E:$E,MATCH(男子登録情報!A2996,所属情報!$A:$A,0)),"")</f>
        <v/>
      </c>
      <c r="M2996" t="str">
        <f t="shared" si="138"/>
        <v xml:space="preserve"> ()</v>
      </c>
      <c r="N2996">
        <f t="shared" si="139"/>
        <v>0</v>
      </c>
      <c r="O2996" t="str">
        <f t="shared" si="140"/>
        <v xml:space="preserve">  ()</v>
      </c>
      <c r="P2996" t="str">
        <f>IFERROR(INDEX(リスト!$AE:$AE,MATCH($G2996,リスト!$AD:$AD,0)),"")</f>
        <v/>
      </c>
      <c r="Q2996" t="str">
        <f>IFERROR(INDEX(リスト!$AH:$AH,MATCH($J2996,リスト!$AG:$AG,0)),"")</f>
        <v/>
      </c>
      <c r="R2996" s="118" t="str">
        <f>IF($B2996="","",TEXT(RIGHT($E2996,6)*1000+COUNTIF($E$2:$E2996,$E2996),"000000000"))</f>
        <v/>
      </c>
    </row>
    <row r="2997" spans="12:18" x14ac:dyDescent="0.45">
      <c r="L2997" t="str">
        <f>IFERROR(INDEX(所属情報!$E:$E,MATCH(男子登録情報!A2997,所属情報!$A:$A,0)),"")</f>
        <v/>
      </c>
      <c r="M2997" t="str">
        <f t="shared" si="138"/>
        <v xml:space="preserve"> ()</v>
      </c>
      <c r="N2997">
        <f t="shared" si="139"/>
        <v>0</v>
      </c>
      <c r="O2997" t="str">
        <f t="shared" si="140"/>
        <v xml:space="preserve">  ()</v>
      </c>
      <c r="P2997" t="str">
        <f>IFERROR(INDEX(リスト!$AE:$AE,MATCH($G2997,リスト!$AD:$AD,0)),"")</f>
        <v/>
      </c>
      <c r="Q2997" t="str">
        <f>IFERROR(INDEX(リスト!$AH:$AH,MATCH($J2997,リスト!$AG:$AG,0)),"")</f>
        <v/>
      </c>
      <c r="R2997" s="118" t="str">
        <f>IF($B2997="","",TEXT(RIGHT($E2997,6)*1000+COUNTIF($E$2:$E2997,$E2997),"000000000"))</f>
        <v/>
      </c>
    </row>
    <row r="2998" spans="12:18" x14ac:dyDescent="0.45">
      <c r="L2998" t="str">
        <f>IFERROR(INDEX(所属情報!$E:$E,MATCH(男子登録情報!A2998,所属情報!$A:$A,0)),"")</f>
        <v/>
      </c>
      <c r="M2998" t="str">
        <f t="shared" si="138"/>
        <v xml:space="preserve"> ()</v>
      </c>
      <c r="N2998">
        <f t="shared" si="139"/>
        <v>0</v>
      </c>
      <c r="O2998" t="str">
        <f t="shared" si="140"/>
        <v xml:space="preserve">  ()</v>
      </c>
      <c r="P2998" t="str">
        <f>IFERROR(INDEX(リスト!$AE:$AE,MATCH($G2998,リスト!$AD:$AD,0)),"")</f>
        <v/>
      </c>
      <c r="Q2998" t="str">
        <f>IFERROR(INDEX(リスト!$AH:$AH,MATCH($J2998,リスト!$AG:$AG,0)),"")</f>
        <v/>
      </c>
      <c r="R2998" s="118" t="str">
        <f>IF($B2998="","",TEXT(RIGHT($E2998,6)*1000+COUNTIF($E$2:$E2998,$E2998),"000000000"))</f>
        <v/>
      </c>
    </row>
    <row r="2999" spans="12:18" x14ac:dyDescent="0.45">
      <c r="L2999" t="str">
        <f>IFERROR(INDEX(所属情報!$E:$E,MATCH(男子登録情報!A2999,所属情報!$A:$A,0)),"")</f>
        <v/>
      </c>
      <c r="M2999" t="str">
        <f t="shared" si="138"/>
        <v xml:space="preserve"> ()</v>
      </c>
      <c r="N2999">
        <f t="shared" si="139"/>
        <v>0</v>
      </c>
      <c r="O2999" t="str">
        <f t="shared" si="140"/>
        <v xml:space="preserve">  ()</v>
      </c>
      <c r="P2999" t="str">
        <f>IFERROR(INDEX(リスト!$AE:$AE,MATCH($G2999,リスト!$AD:$AD,0)),"")</f>
        <v/>
      </c>
      <c r="Q2999" t="str">
        <f>IFERROR(INDEX(リスト!$AH:$AH,MATCH($J2999,リスト!$AG:$AG,0)),"")</f>
        <v/>
      </c>
      <c r="R2999" s="118" t="str">
        <f>IF($B2999="","",TEXT(RIGHT($E2999,6)*1000+COUNTIF($E$2:$E2999,$E2999),"000000000"))</f>
        <v/>
      </c>
    </row>
    <row r="3000" spans="12:18" x14ac:dyDescent="0.45">
      <c r="L3000" t="str">
        <f>IFERROR(INDEX(所属情報!$E:$E,MATCH(男子登録情報!A3000,所属情報!$A:$A,0)),"")</f>
        <v/>
      </c>
      <c r="M3000" t="str">
        <f t="shared" si="138"/>
        <v xml:space="preserve"> ()</v>
      </c>
      <c r="N3000">
        <f t="shared" si="139"/>
        <v>0</v>
      </c>
      <c r="O3000" t="str">
        <f t="shared" si="140"/>
        <v xml:space="preserve">  ()</v>
      </c>
      <c r="P3000" t="str">
        <f>IFERROR(INDEX(リスト!$AE:$AE,MATCH($G3000,リスト!$AD:$AD,0)),"")</f>
        <v/>
      </c>
      <c r="Q3000" t="str">
        <f>IFERROR(INDEX(リスト!$AH:$AH,MATCH($J3000,リスト!$AG:$AG,0)),"")</f>
        <v/>
      </c>
      <c r="R3000" s="118" t="str">
        <f>IF($B3000="","",TEXT(RIGHT($E3000,6)*1000+COUNTIF($E$2:$E3000,$E3000),"000000000"))</f>
        <v/>
      </c>
    </row>
    <row r="3001" spans="12:18" x14ac:dyDescent="0.45">
      <c r="L3001" t="str">
        <f>IFERROR(INDEX(所属情報!$E:$E,MATCH(男子登録情報!A3001,所属情報!$A:$A,0)),"")</f>
        <v/>
      </c>
      <c r="M3001" t="str">
        <f t="shared" si="138"/>
        <v xml:space="preserve"> ()</v>
      </c>
      <c r="N3001">
        <f t="shared" si="139"/>
        <v>0</v>
      </c>
      <c r="O3001" t="str">
        <f t="shared" si="140"/>
        <v xml:space="preserve">  ()</v>
      </c>
      <c r="P3001" t="str">
        <f>IFERROR(INDEX(リスト!$AE:$AE,MATCH($G3001,リスト!$AD:$AD,0)),"")</f>
        <v/>
      </c>
      <c r="Q3001" t="str">
        <f>IFERROR(INDEX(リスト!$AH:$AH,MATCH($J3001,リスト!$AG:$AG,0)),"")</f>
        <v/>
      </c>
      <c r="R3001" s="118" t="str">
        <f>IF($B3001="","",TEXT(RIGHT($E3001,6)*1000+COUNTIF($E$2:$E3001,$E3001),"000000000"))</f>
        <v/>
      </c>
    </row>
    <row r="3002" spans="12:18" x14ac:dyDescent="0.45">
      <c r="L3002" t="str">
        <f>IFERROR(INDEX(所属情報!$E:$E,MATCH(男子登録情報!A3002,所属情報!$A:$A,0)),"")</f>
        <v/>
      </c>
      <c r="M3002" t="str">
        <f t="shared" si="138"/>
        <v xml:space="preserve"> ()</v>
      </c>
      <c r="N3002">
        <f t="shared" si="139"/>
        <v>0</v>
      </c>
      <c r="O3002" t="str">
        <f t="shared" si="140"/>
        <v xml:space="preserve">  ()</v>
      </c>
      <c r="P3002" t="str">
        <f>IFERROR(INDEX(リスト!$AE:$AE,MATCH($G3002,リスト!$AD:$AD,0)),"")</f>
        <v/>
      </c>
      <c r="Q3002" t="str">
        <f>IFERROR(INDEX(リスト!$AH:$AH,MATCH($J3002,リスト!$AG:$AG,0)),"")</f>
        <v/>
      </c>
      <c r="R3002" s="118" t="str">
        <f>IF($B3002="","",TEXT(RIGHT($E3002,6)*1000+COUNTIF($E$2:$E3002,$E3002),"000000000"))</f>
        <v/>
      </c>
    </row>
    <row r="3003" spans="12:18" x14ac:dyDescent="0.45">
      <c r="L3003" t="str">
        <f>IFERROR(INDEX(所属情報!$E:$E,MATCH(男子登録情報!A3003,所属情報!$A:$A,0)),"")</f>
        <v/>
      </c>
      <c r="M3003" t="str">
        <f t="shared" si="138"/>
        <v xml:space="preserve"> ()</v>
      </c>
      <c r="N3003">
        <f t="shared" si="139"/>
        <v>0</v>
      </c>
      <c r="O3003" t="str">
        <f t="shared" si="140"/>
        <v xml:space="preserve">  ()</v>
      </c>
      <c r="P3003" t="str">
        <f>IFERROR(INDEX(リスト!$AE:$AE,MATCH($G3003,リスト!$AD:$AD,0)),"")</f>
        <v/>
      </c>
      <c r="Q3003" t="str">
        <f>IFERROR(INDEX(リスト!$AH:$AH,MATCH($J3003,リスト!$AG:$AG,0)),"")</f>
        <v/>
      </c>
      <c r="R3003" s="118" t="str">
        <f>IF($B3003="","",TEXT(RIGHT($E3003,6)*1000+COUNTIF($E$2:$E3003,$E3003),"000000000"))</f>
        <v/>
      </c>
    </row>
    <row r="3004" spans="12:18" x14ac:dyDescent="0.45">
      <c r="L3004" t="str">
        <f>IFERROR(INDEX(所属情報!$E:$E,MATCH(男子登録情報!A3004,所属情報!$A:$A,0)),"")</f>
        <v/>
      </c>
      <c r="M3004" t="str">
        <f t="shared" si="138"/>
        <v xml:space="preserve"> ()</v>
      </c>
      <c r="N3004">
        <f t="shared" si="139"/>
        <v>0</v>
      </c>
      <c r="O3004" t="str">
        <f t="shared" si="140"/>
        <v xml:space="preserve">  ()</v>
      </c>
      <c r="P3004" t="str">
        <f>IFERROR(INDEX(リスト!$AE:$AE,MATCH($G3004,リスト!$AD:$AD,0)),"")</f>
        <v/>
      </c>
      <c r="Q3004" t="str">
        <f>IFERROR(INDEX(リスト!$AH:$AH,MATCH($J3004,リスト!$AG:$AG,0)),"")</f>
        <v/>
      </c>
      <c r="R3004" s="118" t="str">
        <f>IF($B3004="","",TEXT(RIGHT($E3004,6)*1000+COUNTIF($E$2:$E3004,$E3004),"000000000"))</f>
        <v/>
      </c>
    </row>
    <row r="3005" spans="12:18" x14ac:dyDescent="0.45">
      <c r="L3005" t="str">
        <f>IFERROR(INDEX(所属情報!$E:$E,MATCH(男子登録情報!A3005,所属情報!$A:$A,0)),"")</f>
        <v/>
      </c>
      <c r="M3005" t="str">
        <f t="shared" si="138"/>
        <v xml:space="preserve"> ()</v>
      </c>
      <c r="N3005">
        <f t="shared" si="139"/>
        <v>0</v>
      </c>
      <c r="O3005" t="str">
        <f t="shared" si="140"/>
        <v xml:space="preserve">  ()</v>
      </c>
      <c r="P3005" t="str">
        <f>IFERROR(INDEX(リスト!$AE:$AE,MATCH($G3005,リスト!$AD:$AD,0)),"")</f>
        <v/>
      </c>
      <c r="Q3005" t="str">
        <f>IFERROR(INDEX(リスト!$AH:$AH,MATCH($J3005,リスト!$AG:$AG,0)),"")</f>
        <v/>
      </c>
      <c r="R3005" s="118" t="str">
        <f>IF($B3005="","",TEXT(RIGHT($E3005,6)*1000+COUNTIF($E$2:$E3005,$E3005),"000000000"))</f>
        <v/>
      </c>
    </row>
    <row r="3006" spans="12:18" x14ac:dyDescent="0.45">
      <c r="L3006" t="str">
        <f>IFERROR(INDEX(所属情報!$E:$E,MATCH(男子登録情報!A3006,所属情報!$A:$A,0)),"")</f>
        <v/>
      </c>
      <c r="M3006" t="str">
        <f t="shared" si="138"/>
        <v xml:space="preserve"> ()</v>
      </c>
      <c r="N3006">
        <f t="shared" si="139"/>
        <v>0</v>
      </c>
      <c r="O3006" t="str">
        <f t="shared" si="140"/>
        <v xml:space="preserve">  ()</v>
      </c>
      <c r="P3006" t="str">
        <f>IFERROR(INDEX(リスト!$AE:$AE,MATCH($G3006,リスト!$AD:$AD,0)),"")</f>
        <v/>
      </c>
      <c r="Q3006" t="str">
        <f>IFERROR(INDEX(リスト!$AH:$AH,MATCH($J3006,リスト!$AG:$AG,0)),"")</f>
        <v/>
      </c>
      <c r="R3006" s="118" t="str">
        <f>IF($B3006="","",TEXT(RIGHT($E3006,6)*1000+COUNTIF($E$2:$E3006,$E3006),"000000000"))</f>
        <v/>
      </c>
    </row>
    <row r="3007" spans="12:18" x14ac:dyDescent="0.45">
      <c r="L3007" t="str">
        <f>IFERROR(INDEX(所属情報!$E:$E,MATCH(男子登録情報!A3007,所属情報!$A:$A,0)),"")</f>
        <v/>
      </c>
      <c r="M3007" t="str">
        <f t="shared" si="138"/>
        <v xml:space="preserve"> ()</v>
      </c>
      <c r="N3007">
        <f t="shared" si="139"/>
        <v>0</v>
      </c>
      <c r="O3007" t="str">
        <f t="shared" si="140"/>
        <v xml:space="preserve">  ()</v>
      </c>
      <c r="P3007" t="str">
        <f>IFERROR(INDEX(リスト!$AE:$AE,MATCH($G3007,リスト!$AD:$AD,0)),"")</f>
        <v/>
      </c>
      <c r="Q3007" t="str">
        <f>IFERROR(INDEX(リスト!$AH:$AH,MATCH($J3007,リスト!$AG:$AG,0)),"")</f>
        <v/>
      </c>
      <c r="R3007" s="118" t="str">
        <f>IF($B3007="","",TEXT(RIGHT($E3007,6)*1000+COUNTIF($E$2:$E3007,$E3007),"000000000"))</f>
        <v/>
      </c>
    </row>
    <row r="3008" spans="12:18" x14ac:dyDescent="0.45">
      <c r="L3008" t="str">
        <f>IFERROR(INDEX(所属情報!$E:$E,MATCH(男子登録情報!A3008,所属情報!$A:$A,0)),"")</f>
        <v/>
      </c>
      <c r="M3008" t="str">
        <f t="shared" si="138"/>
        <v xml:space="preserve"> ()</v>
      </c>
      <c r="N3008">
        <f t="shared" si="139"/>
        <v>0</v>
      </c>
      <c r="O3008" t="str">
        <f t="shared" si="140"/>
        <v xml:space="preserve">  ()</v>
      </c>
      <c r="P3008" t="str">
        <f>IFERROR(INDEX(リスト!$AE:$AE,MATCH($G3008,リスト!$AD:$AD,0)),"")</f>
        <v/>
      </c>
      <c r="Q3008" t="str">
        <f>IFERROR(INDEX(リスト!$AH:$AH,MATCH($J3008,リスト!$AG:$AG,0)),"")</f>
        <v/>
      </c>
      <c r="R3008" s="118" t="str">
        <f>IF($B3008="","",TEXT(RIGHT($E3008,6)*1000+COUNTIF($E$2:$E3008,$E3008),"000000000"))</f>
        <v/>
      </c>
    </row>
    <row r="3009" spans="12:18" x14ac:dyDescent="0.45">
      <c r="L3009" t="str">
        <f>IFERROR(INDEX(所属情報!$E:$E,MATCH(男子登録情報!A3009,所属情報!$A:$A,0)),"")</f>
        <v/>
      </c>
      <c r="M3009" t="str">
        <f t="shared" si="138"/>
        <v xml:space="preserve"> ()</v>
      </c>
      <c r="N3009">
        <f t="shared" si="139"/>
        <v>0</v>
      </c>
      <c r="O3009" t="str">
        <f t="shared" si="140"/>
        <v xml:space="preserve">  ()</v>
      </c>
      <c r="P3009" t="str">
        <f>IFERROR(INDEX(リスト!$AE:$AE,MATCH($G3009,リスト!$AD:$AD,0)),"")</f>
        <v/>
      </c>
      <c r="Q3009" t="str">
        <f>IFERROR(INDEX(リスト!$AH:$AH,MATCH($J3009,リスト!$AG:$AG,0)),"")</f>
        <v/>
      </c>
      <c r="R3009" s="118" t="str">
        <f>IF($B3009="","",TEXT(RIGHT($E3009,6)*1000+COUNTIF($E$2:$E3009,$E3009),"000000000"))</f>
        <v/>
      </c>
    </row>
    <row r="3010" spans="12:18" x14ac:dyDescent="0.45">
      <c r="L3010" t="str">
        <f>IFERROR(INDEX(所属情報!$E:$E,MATCH(男子登録情報!A3010,所属情報!$A:$A,0)),"")</f>
        <v/>
      </c>
      <c r="M3010" t="str">
        <f t="shared" si="138"/>
        <v xml:space="preserve"> ()</v>
      </c>
      <c r="N3010">
        <f t="shared" si="139"/>
        <v>0</v>
      </c>
      <c r="O3010" t="str">
        <f t="shared" si="140"/>
        <v xml:space="preserve">  ()</v>
      </c>
      <c r="P3010" t="str">
        <f>IFERROR(INDEX(リスト!$AE:$AE,MATCH($G3010,リスト!$AD:$AD,0)),"")</f>
        <v/>
      </c>
      <c r="Q3010" t="str">
        <f>IFERROR(INDEX(リスト!$AH:$AH,MATCH($J3010,リスト!$AG:$AG,0)),"")</f>
        <v/>
      </c>
      <c r="R3010" s="118" t="str">
        <f>IF($B3010="","",TEXT(RIGHT($E3010,6)*1000+COUNTIF($E$2:$E3010,$E3010),"000000000"))</f>
        <v/>
      </c>
    </row>
    <row r="3011" spans="12:18" x14ac:dyDescent="0.45">
      <c r="L3011" t="str">
        <f>IFERROR(INDEX(所属情報!$E:$E,MATCH(男子登録情報!A3011,所属情報!$A:$A,0)),"")</f>
        <v/>
      </c>
      <c r="M3011" t="str">
        <f t="shared" ref="M3011:M3074" si="141">$C3011&amp;" "&amp;"("&amp;$F3011&amp;")"</f>
        <v xml:space="preserve"> ()</v>
      </c>
      <c r="N3011">
        <f t="shared" ref="N3011:N3074" si="142">$D3011</f>
        <v>0</v>
      </c>
      <c r="O3011" t="str">
        <f t="shared" ref="O3011:O3074" si="143">$H3011&amp;" "&amp;$I3011&amp;" "&amp;"("&amp;MID($E3011,3,2)&amp;")"</f>
        <v xml:space="preserve">  ()</v>
      </c>
      <c r="P3011" t="str">
        <f>IFERROR(INDEX(リスト!$AE:$AE,MATCH($G3011,リスト!$AD:$AD,0)),"")</f>
        <v/>
      </c>
      <c r="Q3011" t="str">
        <f>IFERROR(INDEX(リスト!$AH:$AH,MATCH($J3011,リスト!$AG:$AG,0)),"")</f>
        <v/>
      </c>
      <c r="R3011" s="118" t="str">
        <f>IF($B3011="","",TEXT(RIGHT($E3011,6)*1000+COUNTIF($E$2:$E3011,$E3011),"000000000"))</f>
        <v/>
      </c>
    </row>
    <row r="3012" spans="12:18" x14ac:dyDescent="0.45">
      <c r="L3012" t="str">
        <f>IFERROR(INDEX(所属情報!$E:$E,MATCH(男子登録情報!A3012,所属情報!$A:$A,0)),"")</f>
        <v/>
      </c>
      <c r="M3012" t="str">
        <f t="shared" si="141"/>
        <v xml:space="preserve"> ()</v>
      </c>
      <c r="N3012">
        <f t="shared" si="142"/>
        <v>0</v>
      </c>
      <c r="O3012" t="str">
        <f t="shared" si="143"/>
        <v xml:space="preserve">  ()</v>
      </c>
      <c r="P3012" t="str">
        <f>IFERROR(INDEX(リスト!$AE:$AE,MATCH($G3012,リスト!$AD:$AD,0)),"")</f>
        <v/>
      </c>
      <c r="Q3012" t="str">
        <f>IFERROR(INDEX(リスト!$AH:$AH,MATCH($J3012,リスト!$AG:$AG,0)),"")</f>
        <v/>
      </c>
      <c r="R3012" s="118" t="str">
        <f>IF($B3012="","",TEXT(RIGHT($E3012,6)*1000+COUNTIF($E$2:$E3012,$E3012),"000000000"))</f>
        <v/>
      </c>
    </row>
    <row r="3013" spans="12:18" x14ac:dyDescent="0.45">
      <c r="L3013" t="str">
        <f>IFERROR(INDEX(所属情報!$E:$E,MATCH(男子登録情報!A3013,所属情報!$A:$A,0)),"")</f>
        <v/>
      </c>
      <c r="M3013" t="str">
        <f t="shared" si="141"/>
        <v xml:space="preserve"> ()</v>
      </c>
      <c r="N3013">
        <f t="shared" si="142"/>
        <v>0</v>
      </c>
      <c r="O3013" t="str">
        <f t="shared" si="143"/>
        <v xml:space="preserve">  ()</v>
      </c>
      <c r="P3013" t="str">
        <f>IFERROR(INDEX(リスト!$AE:$AE,MATCH($G3013,リスト!$AD:$AD,0)),"")</f>
        <v/>
      </c>
      <c r="Q3013" t="str">
        <f>IFERROR(INDEX(リスト!$AH:$AH,MATCH($J3013,リスト!$AG:$AG,0)),"")</f>
        <v/>
      </c>
      <c r="R3013" s="118" t="str">
        <f>IF($B3013="","",TEXT(RIGHT($E3013,6)*1000+COUNTIF($E$2:$E3013,$E3013),"000000000"))</f>
        <v/>
      </c>
    </row>
    <row r="3014" spans="12:18" x14ac:dyDescent="0.45">
      <c r="L3014" t="str">
        <f>IFERROR(INDEX(所属情報!$E:$E,MATCH(男子登録情報!A3014,所属情報!$A:$A,0)),"")</f>
        <v/>
      </c>
      <c r="M3014" t="str">
        <f t="shared" si="141"/>
        <v xml:space="preserve"> ()</v>
      </c>
      <c r="N3014">
        <f t="shared" si="142"/>
        <v>0</v>
      </c>
      <c r="O3014" t="str">
        <f t="shared" si="143"/>
        <v xml:space="preserve">  ()</v>
      </c>
      <c r="P3014" t="str">
        <f>IFERROR(INDEX(リスト!$AE:$AE,MATCH($G3014,リスト!$AD:$AD,0)),"")</f>
        <v/>
      </c>
      <c r="Q3014" t="str">
        <f>IFERROR(INDEX(リスト!$AH:$AH,MATCH($J3014,リスト!$AG:$AG,0)),"")</f>
        <v/>
      </c>
      <c r="R3014" s="118" t="str">
        <f>IF($B3014="","",TEXT(RIGHT($E3014,6)*1000+COUNTIF($E$2:$E3014,$E3014),"000000000"))</f>
        <v/>
      </c>
    </row>
    <row r="3015" spans="12:18" x14ac:dyDescent="0.45">
      <c r="L3015" t="str">
        <f>IFERROR(INDEX(所属情報!$E:$E,MATCH(男子登録情報!A3015,所属情報!$A:$A,0)),"")</f>
        <v/>
      </c>
      <c r="M3015" t="str">
        <f t="shared" si="141"/>
        <v xml:space="preserve"> ()</v>
      </c>
      <c r="N3015">
        <f t="shared" si="142"/>
        <v>0</v>
      </c>
      <c r="O3015" t="str">
        <f t="shared" si="143"/>
        <v xml:space="preserve">  ()</v>
      </c>
      <c r="P3015" t="str">
        <f>IFERROR(INDEX(リスト!$AE:$AE,MATCH($G3015,リスト!$AD:$AD,0)),"")</f>
        <v/>
      </c>
      <c r="Q3015" t="str">
        <f>IFERROR(INDEX(リスト!$AH:$AH,MATCH($J3015,リスト!$AG:$AG,0)),"")</f>
        <v/>
      </c>
      <c r="R3015" s="118" t="str">
        <f>IF($B3015="","",TEXT(RIGHT($E3015,6)*1000+COUNTIF($E$2:$E3015,$E3015),"000000000"))</f>
        <v/>
      </c>
    </row>
    <row r="3016" spans="12:18" x14ac:dyDescent="0.45">
      <c r="L3016" t="str">
        <f>IFERROR(INDEX(所属情報!$E:$E,MATCH(男子登録情報!A3016,所属情報!$A:$A,0)),"")</f>
        <v/>
      </c>
      <c r="M3016" t="str">
        <f t="shared" si="141"/>
        <v xml:space="preserve"> ()</v>
      </c>
      <c r="N3016">
        <f t="shared" si="142"/>
        <v>0</v>
      </c>
      <c r="O3016" t="str">
        <f t="shared" si="143"/>
        <v xml:space="preserve">  ()</v>
      </c>
      <c r="P3016" t="str">
        <f>IFERROR(INDEX(リスト!$AE:$AE,MATCH($G3016,リスト!$AD:$AD,0)),"")</f>
        <v/>
      </c>
      <c r="Q3016" t="str">
        <f>IFERROR(INDEX(リスト!$AH:$AH,MATCH($J3016,リスト!$AG:$AG,0)),"")</f>
        <v/>
      </c>
      <c r="R3016" s="118" t="str">
        <f>IF($B3016="","",TEXT(RIGHT($E3016,6)*1000+COUNTIF($E$2:$E3016,$E3016),"000000000"))</f>
        <v/>
      </c>
    </row>
    <row r="3017" spans="12:18" x14ac:dyDescent="0.45">
      <c r="L3017" t="str">
        <f>IFERROR(INDEX(所属情報!$E:$E,MATCH(男子登録情報!A3017,所属情報!$A:$A,0)),"")</f>
        <v/>
      </c>
      <c r="M3017" t="str">
        <f t="shared" si="141"/>
        <v xml:space="preserve"> ()</v>
      </c>
      <c r="N3017">
        <f t="shared" si="142"/>
        <v>0</v>
      </c>
      <c r="O3017" t="str">
        <f t="shared" si="143"/>
        <v xml:space="preserve">  ()</v>
      </c>
      <c r="P3017" t="str">
        <f>IFERROR(INDEX(リスト!$AE:$AE,MATCH($G3017,リスト!$AD:$AD,0)),"")</f>
        <v/>
      </c>
      <c r="Q3017" t="str">
        <f>IFERROR(INDEX(リスト!$AH:$AH,MATCH($J3017,リスト!$AG:$AG,0)),"")</f>
        <v/>
      </c>
      <c r="R3017" s="118" t="str">
        <f>IF($B3017="","",TEXT(RIGHT($E3017,6)*1000+COUNTIF($E$2:$E3017,$E3017),"000000000"))</f>
        <v/>
      </c>
    </row>
    <row r="3018" spans="12:18" x14ac:dyDescent="0.45">
      <c r="L3018" t="str">
        <f>IFERROR(INDEX(所属情報!$E:$E,MATCH(男子登録情報!A3018,所属情報!$A:$A,0)),"")</f>
        <v/>
      </c>
      <c r="M3018" t="str">
        <f t="shared" si="141"/>
        <v xml:space="preserve"> ()</v>
      </c>
      <c r="N3018">
        <f t="shared" si="142"/>
        <v>0</v>
      </c>
      <c r="O3018" t="str">
        <f t="shared" si="143"/>
        <v xml:space="preserve">  ()</v>
      </c>
      <c r="P3018" t="str">
        <f>IFERROR(INDEX(リスト!$AE:$AE,MATCH($G3018,リスト!$AD:$AD,0)),"")</f>
        <v/>
      </c>
      <c r="Q3018" t="str">
        <f>IFERROR(INDEX(リスト!$AH:$AH,MATCH($J3018,リスト!$AG:$AG,0)),"")</f>
        <v/>
      </c>
      <c r="R3018" s="118" t="str">
        <f>IF($B3018="","",TEXT(RIGHT($E3018,6)*1000+COUNTIF($E$2:$E3018,$E3018),"000000000"))</f>
        <v/>
      </c>
    </row>
    <row r="3019" spans="12:18" x14ac:dyDescent="0.45">
      <c r="L3019" t="str">
        <f>IFERROR(INDEX(所属情報!$E:$E,MATCH(男子登録情報!A3019,所属情報!$A:$A,0)),"")</f>
        <v/>
      </c>
      <c r="M3019" t="str">
        <f t="shared" si="141"/>
        <v xml:space="preserve"> ()</v>
      </c>
      <c r="N3019">
        <f t="shared" si="142"/>
        <v>0</v>
      </c>
      <c r="O3019" t="str">
        <f t="shared" si="143"/>
        <v xml:space="preserve">  ()</v>
      </c>
      <c r="P3019" t="str">
        <f>IFERROR(INDEX(リスト!$AE:$AE,MATCH($G3019,リスト!$AD:$AD,0)),"")</f>
        <v/>
      </c>
      <c r="Q3019" t="str">
        <f>IFERROR(INDEX(リスト!$AH:$AH,MATCH($J3019,リスト!$AG:$AG,0)),"")</f>
        <v/>
      </c>
      <c r="R3019" s="118" t="str">
        <f>IF($B3019="","",TEXT(RIGHT($E3019,6)*1000+COUNTIF($E$2:$E3019,$E3019),"000000000"))</f>
        <v/>
      </c>
    </row>
    <row r="3020" spans="12:18" x14ac:dyDescent="0.45">
      <c r="L3020" t="str">
        <f>IFERROR(INDEX(所属情報!$E:$E,MATCH(男子登録情報!A3020,所属情報!$A:$A,0)),"")</f>
        <v/>
      </c>
      <c r="M3020" t="str">
        <f t="shared" si="141"/>
        <v xml:space="preserve"> ()</v>
      </c>
      <c r="N3020">
        <f t="shared" si="142"/>
        <v>0</v>
      </c>
      <c r="O3020" t="str">
        <f t="shared" si="143"/>
        <v xml:space="preserve">  ()</v>
      </c>
      <c r="P3020" t="str">
        <f>IFERROR(INDEX(リスト!$AE:$AE,MATCH($G3020,リスト!$AD:$AD,0)),"")</f>
        <v/>
      </c>
      <c r="Q3020" t="str">
        <f>IFERROR(INDEX(リスト!$AH:$AH,MATCH($J3020,リスト!$AG:$AG,0)),"")</f>
        <v/>
      </c>
      <c r="R3020" s="118" t="str">
        <f>IF($B3020="","",TEXT(RIGHT($E3020,6)*1000+COUNTIF($E$2:$E3020,$E3020),"000000000"))</f>
        <v/>
      </c>
    </row>
    <row r="3021" spans="12:18" x14ac:dyDescent="0.45">
      <c r="L3021" t="str">
        <f>IFERROR(INDEX(所属情報!$E:$E,MATCH(男子登録情報!A3021,所属情報!$A:$A,0)),"")</f>
        <v/>
      </c>
      <c r="M3021" t="str">
        <f t="shared" si="141"/>
        <v xml:space="preserve"> ()</v>
      </c>
      <c r="N3021">
        <f t="shared" si="142"/>
        <v>0</v>
      </c>
      <c r="O3021" t="str">
        <f t="shared" si="143"/>
        <v xml:space="preserve">  ()</v>
      </c>
      <c r="P3021" t="str">
        <f>IFERROR(INDEX(リスト!$AE:$AE,MATCH($G3021,リスト!$AD:$AD,0)),"")</f>
        <v/>
      </c>
      <c r="Q3021" t="str">
        <f>IFERROR(INDEX(リスト!$AH:$AH,MATCH($J3021,リスト!$AG:$AG,0)),"")</f>
        <v/>
      </c>
      <c r="R3021" s="118" t="str">
        <f>IF($B3021="","",TEXT(RIGHT($E3021,6)*1000+COUNTIF($E$2:$E3021,$E3021),"000000000"))</f>
        <v/>
      </c>
    </row>
    <row r="3022" spans="12:18" x14ac:dyDescent="0.45">
      <c r="L3022" t="str">
        <f>IFERROR(INDEX(所属情報!$E:$E,MATCH(男子登録情報!A3022,所属情報!$A:$A,0)),"")</f>
        <v/>
      </c>
      <c r="M3022" t="str">
        <f t="shared" si="141"/>
        <v xml:space="preserve"> ()</v>
      </c>
      <c r="N3022">
        <f t="shared" si="142"/>
        <v>0</v>
      </c>
      <c r="O3022" t="str">
        <f t="shared" si="143"/>
        <v xml:space="preserve">  ()</v>
      </c>
      <c r="P3022" t="str">
        <f>IFERROR(INDEX(リスト!$AE:$AE,MATCH($G3022,リスト!$AD:$AD,0)),"")</f>
        <v/>
      </c>
      <c r="Q3022" t="str">
        <f>IFERROR(INDEX(リスト!$AH:$AH,MATCH($J3022,リスト!$AG:$AG,0)),"")</f>
        <v/>
      </c>
      <c r="R3022" s="118" t="str">
        <f>IF($B3022="","",TEXT(RIGHT($E3022,6)*1000+COUNTIF($E$2:$E3022,$E3022),"000000000"))</f>
        <v/>
      </c>
    </row>
    <row r="3023" spans="12:18" x14ac:dyDescent="0.45">
      <c r="L3023" t="str">
        <f>IFERROR(INDEX(所属情報!$E:$E,MATCH(男子登録情報!A3023,所属情報!$A:$A,0)),"")</f>
        <v/>
      </c>
      <c r="M3023" t="str">
        <f t="shared" si="141"/>
        <v xml:space="preserve"> ()</v>
      </c>
      <c r="N3023">
        <f t="shared" si="142"/>
        <v>0</v>
      </c>
      <c r="O3023" t="str">
        <f t="shared" si="143"/>
        <v xml:space="preserve">  ()</v>
      </c>
      <c r="P3023" t="str">
        <f>IFERROR(INDEX(リスト!$AE:$AE,MATCH($G3023,リスト!$AD:$AD,0)),"")</f>
        <v/>
      </c>
      <c r="Q3023" t="str">
        <f>IFERROR(INDEX(リスト!$AH:$AH,MATCH($J3023,リスト!$AG:$AG,0)),"")</f>
        <v/>
      </c>
      <c r="R3023" s="118" t="str">
        <f>IF($B3023="","",TEXT(RIGHT($E3023,6)*1000+COUNTIF($E$2:$E3023,$E3023),"000000000"))</f>
        <v/>
      </c>
    </row>
    <row r="3024" spans="12:18" x14ac:dyDescent="0.45">
      <c r="L3024" t="str">
        <f>IFERROR(INDEX(所属情報!$E:$E,MATCH(男子登録情報!A3024,所属情報!$A:$A,0)),"")</f>
        <v/>
      </c>
      <c r="M3024" t="str">
        <f t="shared" si="141"/>
        <v xml:space="preserve"> ()</v>
      </c>
      <c r="N3024">
        <f t="shared" si="142"/>
        <v>0</v>
      </c>
      <c r="O3024" t="str">
        <f t="shared" si="143"/>
        <v xml:space="preserve">  ()</v>
      </c>
      <c r="P3024" t="str">
        <f>IFERROR(INDEX(リスト!$AE:$AE,MATCH($G3024,リスト!$AD:$AD,0)),"")</f>
        <v/>
      </c>
      <c r="Q3024" t="str">
        <f>IFERROR(INDEX(リスト!$AH:$AH,MATCH($J3024,リスト!$AG:$AG,0)),"")</f>
        <v/>
      </c>
      <c r="R3024" s="118" t="str">
        <f>IF($B3024="","",TEXT(RIGHT($E3024,6)*1000+COUNTIF($E$2:$E3024,$E3024),"000000000"))</f>
        <v/>
      </c>
    </row>
    <row r="3025" spans="12:18" x14ac:dyDescent="0.45">
      <c r="L3025" t="str">
        <f>IFERROR(INDEX(所属情報!$E:$E,MATCH(男子登録情報!A3025,所属情報!$A:$A,0)),"")</f>
        <v/>
      </c>
      <c r="M3025" t="str">
        <f t="shared" si="141"/>
        <v xml:space="preserve"> ()</v>
      </c>
      <c r="N3025">
        <f t="shared" si="142"/>
        <v>0</v>
      </c>
      <c r="O3025" t="str">
        <f t="shared" si="143"/>
        <v xml:space="preserve">  ()</v>
      </c>
      <c r="P3025" t="str">
        <f>IFERROR(INDEX(リスト!$AE:$AE,MATCH($G3025,リスト!$AD:$AD,0)),"")</f>
        <v/>
      </c>
      <c r="Q3025" t="str">
        <f>IFERROR(INDEX(リスト!$AH:$AH,MATCH($J3025,リスト!$AG:$AG,0)),"")</f>
        <v/>
      </c>
      <c r="R3025" s="118" t="str">
        <f>IF($B3025="","",TEXT(RIGHT($E3025,6)*1000+COUNTIF($E$2:$E3025,$E3025),"000000000"))</f>
        <v/>
      </c>
    </row>
    <row r="3026" spans="12:18" x14ac:dyDescent="0.45">
      <c r="L3026" t="str">
        <f>IFERROR(INDEX(所属情報!$E:$E,MATCH(男子登録情報!A3026,所属情報!$A:$A,0)),"")</f>
        <v/>
      </c>
      <c r="M3026" t="str">
        <f t="shared" si="141"/>
        <v xml:space="preserve"> ()</v>
      </c>
      <c r="N3026">
        <f t="shared" si="142"/>
        <v>0</v>
      </c>
      <c r="O3026" t="str">
        <f t="shared" si="143"/>
        <v xml:space="preserve">  ()</v>
      </c>
      <c r="P3026" t="str">
        <f>IFERROR(INDEX(リスト!$AE:$AE,MATCH($G3026,リスト!$AD:$AD,0)),"")</f>
        <v/>
      </c>
      <c r="Q3026" t="str">
        <f>IFERROR(INDEX(リスト!$AH:$AH,MATCH($J3026,リスト!$AG:$AG,0)),"")</f>
        <v/>
      </c>
      <c r="R3026" s="118" t="str">
        <f>IF($B3026="","",TEXT(RIGHT($E3026,6)*1000+COUNTIF($E$2:$E3026,$E3026),"000000000"))</f>
        <v/>
      </c>
    </row>
    <row r="3027" spans="12:18" x14ac:dyDescent="0.45">
      <c r="L3027" t="str">
        <f>IFERROR(INDEX(所属情報!$E:$E,MATCH(男子登録情報!A3027,所属情報!$A:$A,0)),"")</f>
        <v/>
      </c>
      <c r="M3027" t="str">
        <f t="shared" si="141"/>
        <v xml:space="preserve"> ()</v>
      </c>
      <c r="N3027">
        <f t="shared" si="142"/>
        <v>0</v>
      </c>
      <c r="O3027" t="str">
        <f t="shared" si="143"/>
        <v xml:space="preserve">  ()</v>
      </c>
      <c r="P3027" t="str">
        <f>IFERROR(INDEX(リスト!$AE:$AE,MATCH($G3027,リスト!$AD:$AD,0)),"")</f>
        <v/>
      </c>
      <c r="Q3027" t="str">
        <f>IFERROR(INDEX(リスト!$AH:$AH,MATCH($J3027,リスト!$AG:$AG,0)),"")</f>
        <v/>
      </c>
      <c r="R3027" s="118" t="str">
        <f>IF($B3027="","",TEXT(RIGHT($E3027,6)*1000+COUNTIF($E$2:$E3027,$E3027),"000000000"))</f>
        <v/>
      </c>
    </row>
    <row r="3028" spans="12:18" x14ac:dyDescent="0.45">
      <c r="L3028" t="str">
        <f>IFERROR(INDEX(所属情報!$E:$E,MATCH(男子登録情報!A3028,所属情報!$A:$A,0)),"")</f>
        <v/>
      </c>
      <c r="M3028" t="str">
        <f t="shared" si="141"/>
        <v xml:space="preserve"> ()</v>
      </c>
      <c r="N3028">
        <f t="shared" si="142"/>
        <v>0</v>
      </c>
      <c r="O3028" t="str">
        <f t="shared" si="143"/>
        <v xml:space="preserve">  ()</v>
      </c>
      <c r="P3028" t="str">
        <f>IFERROR(INDEX(リスト!$AE:$AE,MATCH($G3028,リスト!$AD:$AD,0)),"")</f>
        <v/>
      </c>
      <c r="Q3028" t="str">
        <f>IFERROR(INDEX(リスト!$AH:$AH,MATCH($J3028,リスト!$AG:$AG,0)),"")</f>
        <v/>
      </c>
      <c r="R3028" s="118" t="str">
        <f>IF($B3028="","",TEXT(RIGHT($E3028,6)*1000+COUNTIF($E$2:$E3028,$E3028),"000000000"))</f>
        <v/>
      </c>
    </row>
    <row r="3029" spans="12:18" x14ac:dyDescent="0.45">
      <c r="L3029" t="str">
        <f>IFERROR(INDEX(所属情報!$E:$E,MATCH(男子登録情報!A3029,所属情報!$A:$A,0)),"")</f>
        <v/>
      </c>
      <c r="M3029" t="str">
        <f t="shared" si="141"/>
        <v xml:space="preserve"> ()</v>
      </c>
      <c r="N3029">
        <f t="shared" si="142"/>
        <v>0</v>
      </c>
      <c r="O3029" t="str">
        <f t="shared" si="143"/>
        <v xml:space="preserve">  ()</v>
      </c>
      <c r="P3029" t="str">
        <f>IFERROR(INDEX(リスト!$AE:$AE,MATCH($G3029,リスト!$AD:$AD,0)),"")</f>
        <v/>
      </c>
      <c r="Q3029" t="str">
        <f>IFERROR(INDEX(リスト!$AH:$AH,MATCH($J3029,リスト!$AG:$AG,0)),"")</f>
        <v/>
      </c>
      <c r="R3029" s="118" t="str">
        <f>IF($B3029="","",TEXT(RIGHT($E3029,6)*1000+COUNTIF($E$2:$E3029,$E3029),"000000000"))</f>
        <v/>
      </c>
    </row>
    <row r="3030" spans="12:18" x14ac:dyDescent="0.45">
      <c r="L3030" t="str">
        <f>IFERROR(INDEX(所属情報!$E:$E,MATCH(男子登録情報!A3030,所属情報!$A:$A,0)),"")</f>
        <v/>
      </c>
      <c r="M3030" t="str">
        <f t="shared" si="141"/>
        <v xml:space="preserve"> ()</v>
      </c>
      <c r="N3030">
        <f t="shared" si="142"/>
        <v>0</v>
      </c>
      <c r="O3030" t="str">
        <f t="shared" si="143"/>
        <v xml:space="preserve">  ()</v>
      </c>
      <c r="P3030" t="str">
        <f>IFERROR(INDEX(リスト!$AE:$AE,MATCH($G3030,リスト!$AD:$AD,0)),"")</f>
        <v/>
      </c>
      <c r="Q3030" t="str">
        <f>IFERROR(INDEX(リスト!$AH:$AH,MATCH($J3030,リスト!$AG:$AG,0)),"")</f>
        <v/>
      </c>
      <c r="R3030" s="118" t="str">
        <f>IF($B3030="","",TEXT(RIGHT($E3030,6)*1000+COUNTIF($E$2:$E3030,$E3030),"000000000"))</f>
        <v/>
      </c>
    </row>
    <row r="3031" spans="12:18" x14ac:dyDescent="0.45">
      <c r="L3031" t="str">
        <f>IFERROR(INDEX(所属情報!$E:$E,MATCH(男子登録情報!A3031,所属情報!$A:$A,0)),"")</f>
        <v/>
      </c>
      <c r="M3031" t="str">
        <f t="shared" si="141"/>
        <v xml:space="preserve"> ()</v>
      </c>
      <c r="N3031">
        <f t="shared" si="142"/>
        <v>0</v>
      </c>
      <c r="O3031" t="str">
        <f t="shared" si="143"/>
        <v xml:space="preserve">  ()</v>
      </c>
      <c r="P3031" t="str">
        <f>IFERROR(INDEX(リスト!$AE:$AE,MATCH($G3031,リスト!$AD:$AD,0)),"")</f>
        <v/>
      </c>
      <c r="Q3031" t="str">
        <f>IFERROR(INDEX(リスト!$AH:$AH,MATCH($J3031,リスト!$AG:$AG,0)),"")</f>
        <v/>
      </c>
      <c r="R3031" s="118" t="str">
        <f>IF($B3031="","",TEXT(RIGHT($E3031,6)*1000+COUNTIF($E$2:$E3031,$E3031),"000000000"))</f>
        <v/>
      </c>
    </row>
    <row r="3032" spans="12:18" x14ac:dyDescent="0.45">
      <c r="L3032" t="str">
        <f>IFERROR(INDEX(所属情報!$E:$E,MATCH(男子登録情報!A3032,所属情報!$A:$A,0)),"")</f>
        <v/>
      </c>
      <c r="M3032" t="str">
        <f t="shared" si="141"/>
        <v xml:space="preserve"> ()</v>
      </c>
      <c r="N3032">
        <f t="shared" si="142"/>
        <v>0</v>
      </c>
      <c r="O3032" t="str">
        <f t="shared" si="143"/>
        <v xml:space="preserve">  ()</v>
      </c>
      <c r="P3032" t="str">
        <f>IFERROR(INDEX(リスト!$AE:$AE,MATCH($G3032,リスト!$AD:$AD,0)),"")</f>
        <v/>
      </c>
      <c r="Q3032" t="str">
        <f>IFERROR(INDEX(リスト!$AH:$AH,MATCH($J3032,リスト!$AG:$AG,0)),"")</f>
        <v/>
      </c>
      <c r="R3032" s="118" t="str">
        <f>IF($B3032="","",TEXT(RIGHT($E3032,6)*1000+COUNTIF($E$2:$E3032,$E3032),"000000000"))</f>
        <v/>
      </c>
    </row>
    <row r="3033" spans="12:18" x14ac:dyDescent="0.45">
      <c r="L3033" t="str">
        <f>IFERROR(INDEX(所属情報!$E:$E,MATCH(男子登録情報!A3033,所属情報!$A:$A,0)),"")</f>
        <v/>
      </c>
      <c r="M3033" t="str">
        <f t="shared" si="141"/>
        <v xml:space="preserve"> ()</v>
      </c>
      <c r="N3033">
        <f t="shared" si="142"/>
        <v>0</v>
      </c>
      <c r="O3033" t="str">
        <f t="shared" si="143"/>
        <v xml:space="preserve">  ()</v>
      </c>
      <c r="P3033" t="str">
        <f>IFERROR(INDEX(リスト!$AE:$AE,MATCH($G3033,リスト!$AD:$AD,0)),"")</f>
        <v/>
      </c>
      <c r="Q3033" t="str">
        <f>IFERROR(INDEX(リスト!$AH:$AH,MATCH($J3033,リスト!$AG:$AG,0)),"")</f>
        <v/>
      </c>
      <c r="R3033" s="118" t="str">
        <f>IF($B3033="","",TEXT(RIGHT($E3033,6)*1000+COUNTIF($E$2:$E3033,$E3033),"000000000"))</f>
        <v/>
      </c>
    </row>
    <row r="3034" spans="12:18" x14ac:dyDescent="0.45">
      <c r="L3034" t="str">
        <f>IFERROR(INDEX(所属情報!$E:$E,MATCH(男子登録情報!A3034,所属情報!$A:$A,0)),"")</f>
        <v/>
      </c>
      <c r="M3034" t="str">
        <f t="shared" si="141"/>
        <v xml:space="preserve"> ()</v>
      </c>
      <c r="N3034">
        <f t="shared" si="142"/>
        <v>0</v>
      </c>
      <c r="O3034" t="str">
        <f t="shared" si="143"/>
        <v xml:space="preserve">  ()</v>
      </c>
      <c r="P3034" t="str">
        <f>IFERROR(INDEX(リスト!$AE:$AE,MATCH($G3034,リスト!$AD:$AD,0)),"")</f>
        <v/>
      </c>
      <c r="Q3034" t="str">
        <f>IFERROR(INDEX(リスト!$AH:$AH,MATCH($J3034,リスト!$AG:$AG,0)),"")</f>
        <v/>
      </c>
      <c r="R3034" s="118" t="str">
        <f>IF($B3034="","",TEXT(RIGHT($E3034,6)*1000+COUNTIF($E$2:$E3034,$E3034),"000000000"))</f>
        <v/>
      </c>
    </row>
    <row r="3035" spans="12:18" x14ac:dyDescent="0.45">
      <c r="L3035" t="str">
        <f>IFERROR(INDEX(所属情報!$E:$E,MATCH(男子登録情報!A3035,所属情報!$A:$A,0)),"")</f>
        <v/>
      </c>
      <c r="M3035" t="str">
        <f t="shared" si="141"/>
        <v xml:space="preserve"> ()</v>
      </c>
      <c r="N3035">
        <f t="shared" si="142"/>
        <v>0</v>
      </c>
      <c r="O3035" t="str">
        <f t="shared" si="143"/>
        <v xml:space="preserve">  ()</v>
      </c>
      <c r="P3035" t="str">
        <f>IFERROR(INDEX(リスト!$AE:$AE,MATCH($G3035,リスト!$AD:$AD,0)),"")</f>
        <v/>
      </c>
      <c r="Q3035" t="str">
        <f>IFERROR(INDEX(リスト!$AH:$AH,MATCH($J3035,リスト!$AG:$AG,0)),"")</f>
        <v/>
      </c>
      <c r="R3035" s="118" t="str">
        <f>IF($B3035="","",TEXT(RIGHT($E3035,6)*1000+COUNTIF($E$2:$E3035,$E3035),"000000000"))</f>
        <v/>
      </c>
    </row>
    <row r="3036" spans="12:18" x14ac:dyDescent="0.45">
      <c r="L3036" t="str">
        <f>IFERROR(INDEX(所属情報!$E:$E,MATCH(男子登録情報!A3036,所属情報!$A:$A,0)),"")</f>
        <v/>
      </c>
      <c r="M3036" t="str">
        <f t="shared" si="141"/>
        <v xml:space="preserve"> ()</v>
      </c>
      <c r="N3036">
        <f t="shared" si="142"/>
        <v>0</v>
      </c>
      <c r="O3036" t="str">
        <f t="shared" si="143"/>
        <v xml:space="preserve">  ()</v>
      </c>
      <c r="P3036" t="str">
        <f>IFERROR(INDEX(リスト!$AE:$AE,MATCH($G3036,リスト!$AD:$AD,0)),"")</f>
        <v/>
      </c>
      <c r="Q3036" t="str">
        <f>IFERROR(INDEX(リスト!$AH:$AH,MATCH($J3036,リスト!$AG:$AG,0)),"")</f>
        <v/>
      </c>
      <c r="R3036" s="118" t="str">
        <f>IF($B3036="","",TEXT(RIGHT($E3036,6)*1000+COUNTIF($E$2:$E3036,$E3036),"000000000"))</f>
        <v/>
      </c>
    </row>
    <row r="3037" spans="12:18" x14ac:dyDescent="0.45">
      <c r="L3037" t="str">
        <f>IFERROR(INDEX(所属情報!$E:$E,MATCH(男子登録情報!A3037,所属情報!$A:$A,0)),"")</f>
        <v/>
      </c>
      <c r="M3037" t="str">
        <f t="shared" si="141"/>
        <v xml:space="preserve"> ()</v>
      </c>
      <c r="N3037">
        <f t="shared" si="142"/>
        <v>0</v>
      </c>
      <c r="O3037" t="str">
        <f t="shared" si="143"/>
        <v xml:space="preserve">  ()</v>
      </c>
      <c r="P3037" t="str">
        <f>IFERROR(INDEX(リスト!$AE:$AE,MATCH($G3037,リスト!$AD:$AD,0)),"")</f>
        <v/>
      </c>
      <c r="Q3037" t="str">
        <f>IFERROR(INDEX(リスト!$AH:$AH,MATCH($J3037,リスト!$AG:$AG,0)),"")</f>
        <v/>
      </c>
      <c r="R3037" s="118" t="str">
        <f>IF($B3037="","",TEXT(RIGHT($E3037,6)*1000+COUNTIF($E$2:$E3037,$E3037),"000000000"))</f>
        <v/>
      </c>
    </row>
    <row r="3038" spans="12:18" x14ac:dyDescent="0.45">
      <c r="L3038" t="str">
        <f>IFERROR(INDEX(所属情報!$E:$E,MATCH(男子登録情報!A3038,所属情報!$A:$A,0)),"")</f>
        <v/>
      </c>
      <c r="M3038" t="str">
        <f t="shared" si="141"/>
        <v xml:space="preserve"> ()</v>
      </c>
      <c r="N3038">
        <f t="shared" si="142"/>
        <v>0</v>
      </c>
      <c r="O3038" t="str">
        <f t="shared" si="143"/>
        <v xml:space="preserve">  ()</v>
      </c>
      <c r="P3038" t="str">
        <f>IFERROR(INDEX(リスト!$AE:$AE,MATCH($G3038,リスト!$AD:$AD,0)),"")</f>
        <v/>
      </c>
      <c r="Q3038" t="str">
        <f>IFERROR(INDEX(リスト!$AH:$AH,MATCH($J3038,リスト!$AG:$AG,0)),"")</f>
        <v/>
      </c>
      <c r="R3038" s="118" t="str">
        <f>IF($B3038="","",TEXT(RIGHT($E3038,6)*1000+COUNTIF($E$2:$E3038,$E3038),"000000000"))</f>
        <v/>
      </c>
    </row>
    <row r="3039" spans="12:18" x14ac:dyDescent="0.45">
      <c r="L3039" t="str">
        <f>IFERROR(INDEX(所属情報!$E:$E,MATCH(男子登録情報!A3039,所属情報!$A:$A,0)),"")</f>
        <v/>
      </c>
      <c r="M3039" t="str">
        <f t="shared" si="141"/>
        <v xml:space="preserve"> ()</v>
      </c>
      <c r="N3039">
        <f t="shared" si="142"/>
        <v>0</v>
      </c>
      <c r="O3039" t="str">
        <f t="shared" si="143"/>
        <v xml:space="preserve">  ()</v>
      </c>
      <c r="P3039" t="str">
        <f>IFERROR(INDEX(リスト!$AE:$AE,MATCH($G3039,リスト!$AD:$AD,0)),"")</f>
        <v/>
      </c>
      <c r="Q3039" t="str">
        <f>IFERROR(INDEX(リスト!$AH:$AH,MATCH($J3039,リスト!$AG:$AG,0)),"")</f>
        <v/>
      </c>
      <c r="R3039" s="118" t="str">
        <f>IF($B3039="","",TEXT(RIGHT($E3039,6)*1000+COUNTIF($E$2:$E3039,$E3039),"000000000"))</f>
        <v/>
      </c>
    </row>
    <row r="3040" spans="12:18" x14ac:dyDescent="0.45">
      <c r="L3040" t="str">
        <f>IFERROR(INDEX(所属情報!$E:$E,MATCH(男子登録情報!A3040,所属情報!$A:$A,0)),"")</f>
        <v/>
      </c>
      <c r="M3040" t="str">
        <f t="shared" si="141"/>
        <v xml:space="preserve"> ()</v>
      </c>
      <c r="N3040">
        <f t="shared" si="142"/>
        <v>0</v>
      </c>
      <c r="O3040" t="str">
        <f t="shared" si="143"/>
        <v xml:space="preserve">  ()</v>
      </c>
      <c r="P3040" t="str">
        <f>IFERROR(INDEX(リスト!$AE:$AE,MATCH($G3040,リスト!$AD:$AD,0)),"")</f>
        <v/>
      </c>
      <c r="Q3040" t="str">
        <f>IFERROR(INDEX(リスト!$AH:$AH,MATCH($J3040,リスト!$AG:$AG,0)),"")</f>
        <v/>
      </c>
      <c r="R3040" s="118" t="str">
        <f>IF($B3040="","",TEXT(RIGHT($E3040,6)*1000+COUNTIF($E$2:$E3040,$E3040),"000000000"))</f>
        <v/>
      </c>
    </row>
    <row r="3041" spans="12:18" x14ac:dyDescent="0.45">
      <c r="L3041" t="str">
        <f>IFERROR(INDEX(所属情報!$E:$E,MATCH(男子登録情報!A3041,所属情報!$A:$A,0)),"")</f>
        <v/>
      </c>
      <c r="M3041" t="str">
        <f t="shared" si="141"/>
        <v xml:space="preserve"> ()</v>
      </c>
      <c r="N3041">
        <f t="shared" si="142"/>
        <v>0</v>
      </c>
      <c r="O3041" t="str">
        <f t="shared" si="143"/>
        <v xml:space="preserve">  ()</v>
      </c>
      <c r="P3041" t="str">
        <f>IFERROR(INDEX(リスト!$AE:$AE,MATCH($G3041,リスト!$AD:$AD,0)),"")</f>
        <v/>
      </c>
      <c r="Q3041" t="str">
        <f>IFERROR(INDEX(リスト!$AH:$AH,MATCH($J3041,リスト!$AG:$AG,0)),"")</f>
        <v/>
      </c>
      <c r="R3041" s="118" t="str">
        <f>IF($B3041="","",TEXT(RIGHT($E3041,6)*1000+COUNTIF($E$2:$E3041,$E3041),"000000000"))</f>
        <v/>
      </c>
    </row>
    <row r="3042" spans="12:18" x14ac:dyDescent="0.45">
      <c r="L3042" t="str">
        <f>IFERROR(INDEX(所属情報!$E:$E,MATCH(男子登録情報!A3042,所属情報!$A:$A,0)),"")</f>
        <v/>
      </c>
      <c r="M3042" t="str">
        <f t="shared" si="141"/>
        <v xml:space="preserve"> ()</v>
      </c>
      <c r="N3042">
        <f t="shared" si="142"/>
        <v>0</v>
      </c>
      <c r="O3042" t="str">
        <f t="shared" si="143"/>
        <v xml:space="preserve">  ()</v>
      </c>
      <c r="P3042" t="str">
        <f>IFERROR(INDEX(リスト!$AE:$AE,MATCH($G3042,リスト!$AD:$AD,0)),"")</f>
        <v/>
      </c>
      <c r="Q3042" t="str">
        <f>IFERROR(INDEX(リスト!$AH:$AH,MATCH($J3042,リスト!$AG:$AG,0)),"")</f>
        <v/>
      </c>
      <c r="R3042" s="118" t="str">
        <f>IF($B3042="","",TEXT(RIGHT($E3042,6)*1000+COUNTIF($E$2:$E3042,$E3042),"000000000"))</f>
        <v/>
      </c>
    </row>
    <row r="3043" spans="12:18" x14ac:dyDescent="0.45">
      <c r="L3043" t="str">
        <f>IFERROR(INDEX(所属情報!$E:$E,MATCH(男子登録情報!A3043,所属情報!$A:$A,0)),"")</f>
        <v/>
      </c>
      <c r="M3043" t="str">
        <f t="shared" si="141"/>
        <v xml:space="preserve"> ()</v>
      </c>
      <c r="N3043">
        <f t="shared" si="142"/>
        <v>0</v>
      </c>
      <c r="O3043" t="str">
        <f t="shared" si="143"/>
        <v xml:space="preserve">  ()</v>
      </c>
      <c r="P3043" t="str">
        <f>IFERROR(INDEX(リスト!$AE:$AE,MATCH($G3043,リスト!$AD:$AD,0)),"")</f>
        <v/>
      </c>
      <c r="Q3043" t="str">
        <f>IFERROR(INDEX(リスト!$AH:$AH,MATCH($J3043,リスト!$AG:$AG,0)),"")</f>
        <v/>
      </c>
      <c r="R3043" s="118" t="str">
        <f>IF($B3043="","",TEXT(RIGHT($E3043,6)*1000+COUNTIF($E$2:$E3043,$E3043),"000000000"))</f>
        <v/>
      </c>
    </row>
    <row r="3044" spans="12:18" x14ac:dyDescent="0.45">
      <c r="L3044" t="str">
        <f>IFERROR(INDEX(所属情報!$E:$E,MATCH(男子登録情報!A3044,所属情報!$A:$A,0)),"")</f>
        <v/>
      </c>
      <c r="M3044" t="str">
        <f t="shared" si="141"/>
        <v xml:space="preserve"> ()</v>
      </c>
      <c r="N3044">
        <f t="shared" si="142"/>
        <v>0</v>
      </c>
      <c r="O3044" t="str">
        <f t="shared" si="143"/>
        <v xml:space="preserve">  ()</v>
      </c>
      <c r="P3044" t="str">
        <f>IFERROR(INDEX(リスト!$AE:$AE,MATCH($G3044,リスト!$AD:$AD,0)),"")</f>
        <v/>
      </c>
      <c r="Q3044" t="str">
        <f>IFERROR(INDEX(リスト!$AH:$AH,MATCH($J3044,リスト!$AG:$AG,0)),"")</f>
        <v/>
      </c>
      <c r="R3044" s="118" t="str">
        <f>IF($B3044="","",TEXT(RIGHT($E3044,6)*1000+COUNTIF($E$2:$E3044,$E3044),"000000000"))</f>
        <v/>
      </c>
    </row>
    <row r="3045" spans="12:18" x14ac:dyDescent="0.45">
      <c r="L3045" t="str">
        <f>IFERROR(INDEX(所属情報!$E:$E,MATCH(男子登録情報!A3045,所属情報!$A:$A,0)),"")</f>
        <v/>
      </c>
      <c r="M3045" t="str">
        <f t="shared" si="141"/>
        <v xml:space="preserve"> ()</v>
      </c>
      <c r="N3045">
        <f t="shared" si="142"/>
        <v>0</v>
      </c>
      <c r="O3045" t="str">
        <f t="shared" si="143"/>
        <v xml:space="preserve">  ()</v>
      </c>
      <c r="P3045" t="str">
        <f>IFERROR(INDEX(リスト!$AE:$AE,MATCH($G3045,リスト!$AD:$AD,0)),"")</f>
        <v/>
      </c>
      <c r="Q3045" t="str">
        <f>IFERROR(INDEX(リスト!$AH:$AH,MATCH($J3045,リスト!$AG:$AG,0)),"")</f>
        <v/>
      </c>
      <c r="R3045" s="118" t="str">
        <f>IF($B3045="","",TEXT(RIGHT($E3045,6)*1000+COUNTIF($E$2:$E3045,$E3045),"000000000"))</f>
        <v/>
      </c>
    </row>
    <row r="3046" spans="12:18" x14ac:dyDescent="0.45">
      <c r="L3046" t="str">
        <f>IFERROR(INDEX(所属情報!$E:$E,MATCH(男子登録情報!A3046,所属情報!$A:$A,0)),"")</f>
        <v/>
      </c>
      <c r="M3046" t="str">
        <f t="shared" si="141"/>
        <v xml:space="preserve"> ()</v>
      </c>
      <c r="N3046">
        <f t="shared" si="142"/>
        <v>0</v>
      </c>
      <c r="O3046" t="str">
        <f t="shared" si="143"/>
        <v xml:space="preserve">  ()</v>
      </c>
      <c r="P3046" t="str">
        <f>IFERROR(INDEX(リスト!$AE:$AE,MATCH($G3046,リスト!$AD:$AD,0)),"")</f>
        <v/>
      </c>
      <c r="Q3046" t="str">
        <f>IFERROR(INDEX(リスト!$AH:$AH,MATCH($J3046,リスト!$AG:$AG,0)),"")</f>
        <v/>
      </c>
      <c r="R3046" s="118" t="str">
        <f>IF($B3046="","",TEXT(RIGHT($E3046,6)*1000+COUNTIF($E$2:$E3046,$E3046),"000000000"))</f>
        <v/>
      </c>
    </row>
    <row r="3047" spans="12:18" x14ac:dyDescent="0.45">
      <c r="L3047" t="str">
        <f>IFERROR(INDEX(所属情報!$E:$E,MATCH(男子登録情報!A3047,所属情報!$A:$A,0)),"")</f>
        <v/>
      </c>
      <c r="M3047" t="str">
        <f t="shared" si="141"/>
        <v xml:space="preserve"> ()</v>
      </c>
      <c r="N3047">
        <f t="shared" si="142"/>
        <v>0</v>
      </c>
      <c r="O3047" t="str">
        <f t="shared" si="143"/>
        <v xml:space="preserve">  ()</v>
      </c>
      <c r="P3047" t="str">
        <f>IFERROR(INDEX(リスト!$AE:$AE,MATCH($G3047,リスト!$AD:$AD,0)),"")</f>
        <v/>
      </c>
      <c r="Q3047" t="str">
        <f>IFERROR(INDEX(リスト!$AH:$AH,MATCH($J3047,リスト!$AG:$AG,0)),"")</f>
        <v/>
      </c>
      <c r="R3047" s="118" t="str">
        <f>IF($B3047="","",TEXT(RIGHT($E3047,6)*1000+COUNTIF($E$2:$E3047,$E3047),"000000000"))</f>
        <v/>
      </c>
    </row>
    <row r="3048" spans="12:18" x14ac:dyDescent="0.45">
      <c r="L3048" t="str">
        <f>IFERROR(INDEX(所属情報!$E:$E,MATCH(男子登録情報!A3048,所属情報!$A:$A,0)),"")</f>
        <v/>
      </c>
      <c r="M3048" t="str">
        <f t="shared" si="141"/>
        <v xml:space="preserve"> ()</v>
      </c>
      <c r="N3048">
        <f t="shared" si="142"/>
        <v>0</v>
      </c>
      <c r="O3048" t="str">
        <f t="shared" si="143"/>
        <v xml:space="preserve">  ()</v>
      </c>
      <c r="P3048" t="str">
        <f>IFERROR(INDEX(リスト!$AE:$AE,MATCH($G3048,リスト!$AD:$AD,0)),"")</f>
        <v/>
      </c>
      <c r="Q3048" t="str">
        <f>IFERROR(INDEX(リスト!$AH:$AH,MATCH($J3048,リスト!$AG:$AG,0)),"")</f>
        <v/>
      </c>
      <c r="R3048" s="118" t="str">
        <f>IF($B3048="","",TEXT(RIGHT($E3048,6)*1000+COUNTIF($E$2:$E3048,$E3048),"000000000"))</f>
        <v/>
      </c>
    </row>
    <row r="3049" spans="12:18" x14ac:dyDescent="0.45">
      <c r="L3049" t="str">
        <f>IFERROR(INDEX(所属情報!$E:$E,MATCH(男子登録情報!A3049,所属情報!$A:$A,0)),"")</f>
        <v/>
      </c>
      <c r="M3049" t="str">
        <f t="shared" si="141"/>
        <v xml:space="preserve"> ()</v>
      </c>
      <c r="N3049">
        <f t="shared" si="142"/>
        <v>0</v>
      </c>
      <c r="O3049" t="str">
        <f t="shared" si="143"/>
        <v xml:space="preserve">  ()</v>
      </c>
      <c r="P3049" t="str">
        <f>IFERROR(INDEX(リスト!$AE:$AE,MATCH($G3049,リスト!$AD:$AD,0)),"")</f>
        <v/>
      </c>
      <c r="Q3049" t="str">
        <f>IFERROR(INDEX(リスト!$AH:$AH,MATCH($J3049,リスト!$AG:$AG,0)),"")</f>
        <v/>
      </c>
      <c r="R3049" s="118" t="str">
        <f>IF($B3049="","",TEXT(RIGHT($E3049,6)*1000+COUNTIF($E$2:$E3049,$E3049),"000000000"))</f>
        <v/>
      </c>
    </row>
    <row r="3050" spans="12:18" x14ac:dyDescent="0.45">
      <c r="L3050" t="str">
        <f>IFERROR(INDEX(所属情報!$E:$E,MATCH(男子登録情報!A3050,所属情報!$A:$A,0)),"")</f>
        <v/>
      </c>
      <c r="M3050" t="str">
        <f t="shared" si="141"/>
        <v xml:space="preserve"> ()</v>
      </c>
      <c r="N3050">
        <f t="shared" si="142"/>
        <v>0</v>
      </c>
      <c r="O3050" t="str">
        <f t="shared" si="143"/>
        <v xml:space="preserve">  ()</v>
      </c>
      <c r="P3050" t="str">
        <f>IFERROR(INDEX(リスト!$AE:$AE,MATCH($G3050,リスト!$AD:$AD,0)),"")</f>
        <v/>
      </c>
      <c r="Q3050" t="str">
        <f>IFERROR(INDEX(リスト!$AH:$AH,MATCH($J3050,リスト!$AG:$AG,0)),"")</f>
        <v/>
      </c>
      <c r="R3050" s="118" t="str">
        <f>IF($B3050="","",TEXT(RIGHT($E3050,6)*1000+COUNTIF($E$2:$E3050,$E3050),"000000000"))</f>
        <v/>
      </c>
    </row>
    <row r="3051" spans="12:18" x14ac:dyDescent="0.45">
      <c r="L3051" t="str">
        <f>IFERROR(INDEX(所属情報!$E:$E,MATCH(男子登録情報!A3051,所属情報!$A:$A,0)),"")</f>
        <v/>
      </c>
      <c r="M3051" t="str">
        <f t="shared" si="141"/>
        <v xml:space="preserve"> ()</v>
      </c>
      <c r="N3051">
        <f t="shared" si="142"/>
        <v>0</v>
      </c>
      <c r="O3051" t="str">
        <f t="shared" si="143"/>
        <v xml:space="preserve">  ()</v>
      </c>
      <c r="P3051" t="str">
        <f>IFERROR(INDEX(リスト!$AE:$AE,MATCH($G3051,リスト!$AD:$AD,0)),"")</f>
        <v/>
      </c>
      <c r="Q3051" t="str">
        <f>IFERROR(INDEX(リスト!$AH:$AH,MATCH($J3051,リスト!$AG:$AG,0)),"")</f>
        <v/>
      </c>
      <c r="R3051" s="118" t="str">
        <f>IF($B3051="","",TEXT(RIGHT($E3051,6)*1000+COUNTIF($E$2:$E3051,$E3051),"000000000"))</f>
        <v/>
      </c>
    </row>
    <row r="3052" spans="12:18" x14ac:dyDescent="0.45">
      <c r="L3052" t="str">
        <f>IFERROR(INDEX(所属情報!$E:$E,MATCH(男子登録情報!A3052,所属情報!$A:$A,0)),"")</f>
        <v/>
      </c>
      <c r="M3052" t="str">
        <f t="shared" si="141"/>
        <v xml:space="preserve"> ()</v>
      </c>
      <c r="N3052">
        <f t="shared" si="142"/>
        <v>0</v>
      </c>
      <c r="O3052" t="str">
        <f t="shared" si="143"/>
        <v xml:space="preserve">  ()</v>
      </c>
      <c r="P3052" t="str">
        <f>IFERROR(INDEX(リスト!$AE:$AE,MATCH($G3052,リスト!$AD:$AD,0)),"")</f>
        <v/>
      </c>
      <c r="Q3052" t="str">
        <f>IFERROR(INDEX(リスト!$AH:$AH,MATCH($J3052,リスト!$AG:$AG,0)),"")</f>
        <v/>
      </c>
      <c r="R3052" s="118" t="str">
        <f>IF($B3052="","",TEXT(RIGHT($E3052,6)*1000+COUNTIF($E$2:$E3052,$E3052),"000000000"))</f>
        <v/>
      </c>
    </row>
    <row r="3053" spans="12:18" x14ac:dyDescent="0.45">
      <c r="L3053" t="str">
        <f>IFERROR(INDEX(所属情報!$E:$E,MATCH(男子登録情報!A3053,所属情報!$A:$A,0)),"")</f>
        <v/>
      </c>
      <c r="M3053" t="str">
        <f t="shared" si="141"/>
        <v xml:space="preserve"> ()</v>
      </c>
      <c r="N3053">
        <f t="shared" si="142"/>
        <v>0</v>
      </c>
      <c r="O3053" t="str">
        <f t="shared" si="143"/>
        <v xml:space="preserve">  ()</v>
      </c>
      <c r="P3053" t="str">
        <f>IFERROR(INDEX(リスト!$AE:$AE,MATCH($G3053,リスト!$AD:$AD,0)),"")</f>
        <v/>
      </c>
      <c r="Q3053" t="str">
        <f>IFERROR(INDEX(リスト!$AH:$AH,MATCH($J3053,リスト!$AG:$AG,0)),"")</f>
        <v/>
      </c>
      <c r="R3053" s="118" t="str">
        <f>IF($B3053="","",TEXT(RIGHT($E3053,6)*1000+COUNTIF($E$2:$E3053,$E3053),"000000000"))</f>
        <v/>
      </c>
    </row>
    <row r="3054" spans="12:18" x14ac:dyDescent="0.45">
      <c r="L3054" t="str">
        <f>IFERROR(INDEX(所属情報!$E:$E,MATCH(男子登録情報!A3054,所属情報!$A:$A,0)),"")</f>
        <v/>
      </c>
      <c r="M3054" t="str">
        <f t="shared" si="141"/>
        <v xml:space="preserve"> ()</v>
      </c>
      <c r="N3054">
        <f t="shared" si="142"/>
        <v>0</v>
      </c>
      <c r="O3054" t="str">
        <f t="shared" si="143"/>
        <v xml:space="preserve">  ()</v>
      </c>
      <c r="P3054" t="str">
        <f>IFERROR(INDEX(リスト!$AE:$AE,MATCH($G3054,リスト!$AD:$AD,0)),"")</f>
        <v/>
      </c>
      <c r="Q3054" t="str">
        <f>IFERROR(INDEX(リスト!$AH:$AH,MATCH($J3054,リスト!$AG:$AG,0)),"")</f>
        <v/>
      </c>
      <c r="R3054" s="118" t="str">
        <f>IF($B3054="","",TEXT(RIGHT($E3054,6)*1000+COUNTIF($E$2:$E3054,$E3054),"000000000"))</f>
        <v/>
      </c>
    </row>
    <row r="3055" spans="12:18" x14ac:dyDescent="0.45">
      <c r="L3055" t="str">
        <f>IFERROR(INDEX(所属情報!$E:$E,MATCH(男子登録情報!A3055,所属情報!$A:$A,0)),"")</f>
        <v/>
      </c>
      <c r="M3055" t="str">
        <f t="shared" si="141"/>
        <v xml:space="preserve"> ()</v>
      </c>
      <c r="N3055">
        <f t="shared" si="142"/>
        <v>0</v>
      </c>
      <c r="O3055" t="str">
        <f t="shared" si="143"/>
        <v xml:space="preserve">  ()</v>
      </c>
      <c r="P3055" t="str">
        <f>IFERROR(INDEX(リスト!$AE:$AE,MATCH($G3055,リスト!$AD:$AD,0)),"")</f>
        <v/>
      </c>
      <c r="Q3055" t="str">
        <f>IFERROR(INDEX(リスト!$AH:$AH,MATCH($J3055,リスト!$AG:$AG,0)),"")</f>
        <v/>
      </c>
      <c r="R3055" s="118" t="str">
        <f>IF($B3055="","",TEXT(RIGHT($E3055,6)*1000+COUNTIF($E$2:$E3055,$E3055),"000000000"))</f>
        <v/>
      </c>
    </row>
    <row r="3056" spans="12:18" x14ac:dyDescent="0.45">
      <c r="L3056" t="str">
        <f>IFERROR(INDEX(所属情報!$E:$E,MATCH(男子登録情報!A3056,所属情報!$A:$A,0)),"")</f>
        <v/>
      </c>
      <c r="M3056" t="str">
        <f t="shared" si="141"/>
        <v xml:space="preserve"> ()</v>
      </c>
      <c r="N3056">
        <f t="shared" si="142"/>
        <v>0</v>
      </c>
      <c r="O3056" t="str">
        <f t="shared" si="143"/>
        <v xml:space="preserve">  ()</v>
      </c>
      <c r="P3056" t="str">
        <f>IFERROR(INDEX(リスト!$AE:$AE,MATCH($G3056,リスト!$AD:$AD,0)),"")</f>
        <v/>
      </c>
      <c r="Q3056" t="str">
        <f>IFERROR(INDEX(リスト!$AH:$AH,MATCH($J3056,リスト!$AG:$AG,0)),"")</f>
        <v/>
      </c>
      <c r="R3056" s="118" t="str">
        <f>IF($B3056="","",TEXT(RIGHT($E3056,6)*1000+COUNTIF($E$2:$E3056,$E3056),"000000000"))</f>
        <v/>
      </c>
    </row>
    <row r="3057" spans="12:18" x14ac:dyDescent="0.45">
      <c r="L3057" t="str">
        <f>IFERROR(INDEX(所属情報!$E:$E,MATCH(男子登録情報!A3057,所属情報!$A:$A,0)),"")</f>
        <v/>
      </c>
      <c r="M3057" t="str">
        <f t="shared" si="141"/>
        <v xml:space="preserve"> ()</v>
      </c>
      <c r="N3057">
        <f t="shared" si="142"/>
        <v>0</v>
      </c>
      <c r="O3057" t="str">
        <f t="shared" si="143"/>
        <v xml:space="preserve">  ()</v>
      </c>
      <c r="P3057" t="str">
        <f>IFERROR(INDEX(リスト!$AE:$AE,MATCH($G3057,リスト!$AD:$AD,0)),"")</f>
        <v/>
      </c>
      <c r="Q3057" t="str">
        <f>IFERROR(INDEX(リスト!$AH:$AH,MATCH($J3057,リスト!$AG:$AG,0)),"")</f>
        <v/>
      </c>
      <c r="R3057" s="118" t="str">
        <f>IF($B3057="","",TEXT(RIGHT($E3057,6)*1000+COUNTIF($E$2:$E3057,$E3057),"000000000"))</f>
        <v/>
      </c>
    </row>
    <row r="3058" spans="12:18" x14ac:dyDescent="0.45">
      <c r="L3058" t="str">
        <f>IFERROR(INDEX(所属情報!$E:$E,MATCH(男子登録情報!A3058,所属情報!$A:$A,0)),"")</f>
        <v/>
      </c>
      <c r="M3058" t="str">
        <f t="shared" si="141"/>
        <v xml:space="preserve"> ()</v>
      </c>
      <c r="N3058">
        <f t="shared" si="142"/>
        <v>0</v>
      </c>
      <c r="O3058" t="str">
        <f t="shared" si="143"/>
        <v xml:space="preserve">  ()</v>
      </c>
      <c r="P3058" t="str">
        <f>IFERROR(INDEX(リスト!$AE:$AE,MATCH($G3058,リスト!$AD:$AD,0)),"")</f>
        <v/>
      </c>
      <c r="Q3058" t="str">
        <f>IFERROR(INDEX(リスト!$AH:$AH,MATCH($J3058,リスト!$AG:$AG,0)),"")</f>
        <v/>
      </c>
      <c r="R3058" s="118" t="str">
        <f>IF($B3058="","",TEXT(RIGHT($E3058,6)*1000+COUNTIF($E$2:$E3058,$E3058),"000000000"))</f>
        <v/>
      </c>
    </row>
    <row r="3059" spans="12:18" x14ac:dyDescent="0.45">
      <c r="L3059" t="str">
        <f>IFERROR(INDEX(所属情報!$E:$E,MATCH(男子登録情報!A3059,所属情報!$A:$A,0)),"")</f>
        <v/>
      </c>
      <c r="M3059" t="str">
        <f t="shared" si="141"/>
        <v xml:space="preserve"> ()</v>
      </c>
      <c r="N3059">
        <f t="shared" si="142"/>
        <v>0</v>
      </c>
      <c r="O3059" t="str">
        <f t="shared" si="143"/>
        <v xml:space="preserve">  ()</v>
      </c>
      <c r="P3059" t="str">
        <f>IFERROR(INDEX(リスト!$AE:$AE,MATCH($G3059,リスト!$AD:$AD,0)),"")</f>
        <v/>
      </c>
      <c r="Q3059" t="str">
        <f>IFERROR(INDEX(リスト!$AH:$AH,MATCH($J3059,リスト!$AG:$AG,0)),"")</f>
        <v/>
      </c>
      <c r="R3059" s="118" t="str">
        <f>IF($B3059="","",TEXT(RIGHT($E3059,6)*1000+COUNTIF($E$2:$E3059,$E3059),"000000000"))</f>
        <v/>
      </c>
    </row>
    <row r="3060" spans="12:18" x14ac:dyDescent="0.45">
      <c r="L3060" t="str">
        <f>IFERROR(INDEX(所属情報!$E:$E,MATCH(男子登録情報!A3060,所属情報!$A:$A,0)),"")</f>
        <v/>
      </c>
      <c r="M3060" t="str">
        <f t="shared" si="141"/>
        <v xml:space="preserve"> ()</v>
      </c>
      <c r="N3060">
        <f t="shared" si="142"/>
        <v>0</v>
      </c>
      <c r="O3060" t="str">
        <f t="shared" si="143"/>
        <v xml:space="preserve">  ()</v>
      </c>
      <c r="P3060" t="str">
        <f>IFERROR(INDEX(リスト!$AE:$AE,MATCH($G3060,リスト!$AD:$AD,0)),"")</f>
        <v/>
      </c>
      <c r="Q3060" t="str">
        <f>IFERROR(INDEX(リスト!$AH:$AH,MATCH($J3060,リスト!$AG:$AG,0)),"")</f>
        <v/>
      </c>
      <c r="R3060" s="118" t="str">
        <f>IF($B3060="","",TEXT(RIGHT($E3060,6)*1000+COUNTIF($E$2:$E3060,$E3060),"000000000"))</f>
        <v/>
      </c>
    </row>
    <row r="3061" spans="12:18" x14ac:dyDescent="0.45">
      <c r="L3061" t="str">
        <f>IFERROR(INDEX(所属情報!$E:$E,MATCH(男子登録情報!A3061,所属情報!$A:$A,0)),"")</f>
        <v/>
      </c>
      <c r="M3061" t="str">
        <f t="shared" si="141"/>
        <v xml:space="preserve"> ()</v>
      </c>
      <c r="N3061">
        <f t="shared" si="142"/>
        <v>0</v>
      </c>
      <c r="O3061" t="str">
        <f t="shared" si="143"/>
        <v xml:space="preserve">  ()</v>
      </c>
      <c r="P3061" t="str">
        <f>IFERROR(INDEX(リスト!$AE:$AE,MATCH($G3061,リスト!$AD:$AD,0)),"")</f>
        <v/>
      </c>
      <c r="Q3061" t="str">
        <f>IFERROR(INDEX(リスト!$AH:$AH,MATCH($J3061,リスト!$AG:$AG,0)),"")</f>
        <v/>
      </c>
      <c r="R3061" s="118" t="str">
        <f>IF($B3061="","",TEXT(RIGHT($E3061,6)*1000+COUNTIF($E$2:$E3061,$E3061),"000000000"))</f>
        <v/>
      </c>
    </row>
    <row r="3062" spans="12:18" x14ac:dyDescent="0.45">
      <c r="L3062" t="str">
        <f>IFERROR(INDEX(所属情報!$E:$E,MATCH(男子登録情報!A3062,所属情報!$A:$A,0)),"")</f>
        <v/>
      </c>
      <c r="M3062" t="str">
        <f t="shared" si="141"/>
        <v xml:space="preserve"> ()</v>
      </c>
      <c r="N3062">
        <f t="shared" si="142"/>
        <v>0</v>
      </c>
      <c r="O3062" t="str">
        <f t="shared" si="143"/>
        <v xml:space="preserve">  ()</v>
      </c>
      <c r="P3062" t="str">
        <f>IFERROR(INDEX(リスト!$AE:$AE,MATCH($G3062,リスト!$AD:$AD,0)),"")</f>
        <v/>
      </c>
      <c r="Q3062" t="str">
        <f>IFERROR(INDEX(リスト!$AH:$AH,MATCH($J3062,リスト!$AG:$AG,0)),"")</f>
        <v/>
      </c>
      <c r="R3062" s="118" t="str">
        <f>IF($B3062="","",TEXT(RIGHT($E3062,6)*1000+COUNTIF($E$2:$E3062,$E3062),"000000000"))</f>
        <v/>
      </c>
    </row>
    <row r="3063" spans="12:18" x14ac:dyDescent="0.45">
      <c r="L3063" t="str">
        <f>IFERROR(INDEX(所属情報!$E:$E,MATCH(男子登録情報!A3063,所属情報!$A:$A,0)),"")</f>
        <v/>
      </c>
      <c r="M3063" t="str">
        <f t="shared" si="141"/>
        <v xml:space="preserve"> ()</v>
      </c>
      <c r="N3063">
        <f t="shared" si="142"/>
        <v>0</v>
      </c>
      <c r="O3063" t="str">
        <f t="shared" si="143"/>
        <v xml:space="preserve">  ()</v>
      </c>
      <c r="P3063" t="str">
        <f>IFERROR(INDEX(リスト!$AE:$AE,MATCH($G3063,リスト!$AD:$AD,0)),"")</f>
        <v/>
      </c>
      <c r="Q3063" t="str">
        <f>IFERROR(INDEX(リスト!$AH:$AH,MATCH($J3063,リスト!$AG:$AG,0)),"")</f>
        <v/>
      </c>
      <c r="R3063" s="118" t="str">
        <f>IF($B3063="","",TEXT(RIGHT($E3063,6)*1000+COUNTIF($E$2:$E3063,$E3063),"000000000"))</f>
        <v/>
      </c>
    </row>
    <row r="3064" spans="12:18" x14ac:dyDescent="0.45">
      <c r="L3064" t="str">
        <f>IFERROR(INDEX(所属情報!$E:$E,MATCH(男子登録情報!A3064,所属情報!$A:$A,0)),"")</f>
        <v/>
      </c>
      <c r="M3064" t="str">
        <f t="shared" si="141"/>
        <v xml:space="preserve"> ()</v>
      </c>
      <c r="N3064">
        <f t="shared" si="142"/>
        <v>0</v>
      </c>
      <c r="O3064" t="str">
        <f t="shared" si="143"/>
        <v xml:space="preserve">  ()</v>
      </c>
      <c r="P3064" t="str">
        <f>IFERROR(INDEX(リスト!$AE:$AE,MATCH($G3064,リスト!$AD:$AD,0)),"")</f>
        <v/>
      </c>
      <c r="Q3064" t="str">
        <f>IFERROR(INDEX(リスト!$AH:$AH,MATCH($J3064,リスト!$AG:$AG,0)),"")</f>
        <v/>
      </c>
      <c r="R3064" s="118" t="str">
        <f>IF($B3064="","",TEXT(RIGHT($E3064,6)*1000+COUNTIF($E$2:$E3064,$E3064),"000000000"))</f>
        <v/>
      </c>
    </row>
    <row r="3065" spans="12:18" x14ac:dyDescent="0.45">
      <c r="L3065" t="str">
        <f>IFERROR(INDEX(所属情報!$E:$E,MATCH(男子登録情報!A3065,所属情報!$A:$A,0)),"")</f>
        <v/>
      </c>
      <c r="M3065" t="str">
        <f t="shared" si="141"/>
        <v xml:space="preserve"> ()</v>
      </c>
      <c r="N3065">
        <f t="shared" si="142"/>
        <v>0</v>
      </c>
      <c r="O3065" t="str">
        <f t="shared" si="143"/>
        <v xml:space="preserve">  ()</v>
      </c>
      <c r="P3065" t="str">
        <f>IFERROR(INDEX(リスト!$AE:$AE,MATCH($G3065,リスト!$AD:$AD,0)),"")</f>
        <v/>
      </c>
      <c r="Q3065" t="str">
        <f>IFERROR(INDEX(リスト!$AH:$AH,MATCH($J3065,リスト!$AG:$AG,0)),"")</f>
        <v/>
      </c>
      <c r="R3065" s="118" t="str">
        <f>IF($B3065="","",TEXT(RIGHT($E3065,6)*1000+COUNTIF($E$2:$E3065,$E3065),"000000000"))</f>
        <v/>
      </c>
    </row>
    <row r="3066" spans="12:18" x14ac:dyDescent="0.45">
      <c r="L3066" t="str">
        <f>IFERROR(INDEX(所属情報!$E:$E,MATCH(男子登録情報!A3066,所属情報!$A:$A,0)),"")</f>
        <v/>
      </c>
      <c r="M3066" t="str">
        <f t="shared" si="141"/>
        <v xml:space="preserve"> ()</v>
      </c>
      <c r="N3066">
        <f t="shared" si="142"/>
        <v>0</v>
      </c>
      <c r="O3066" t="str">
        <f t="shared" si="143"/>
        <v xml:space="preserve">  ()</v>
      </c>
      <c r="P3066" t="str">
        <f>IFERROR(INDEX(リスト!$AE:$AE,MATCH($G3066,リスト!$AD:$AD,0)),"")</f>
        <v/>
      </c>
      <c r="Q3066" t="str">
        <f>IFERROR(INDEX(リスト!$AH:$AH,MATCH($J3066,リスト!$AG:$AG,0)),"")</f>
        <v/>
      </c>
      <c r="R3066" s="118" t="str">
        <f>IF($B3066="","",TEXT(RIGHT($E3066,6)*1000+COUNTIF($E$2:$E3066,$E3066),"000000000"))</f>
        <v/>
      </c>
    </row>
    <row r="3067" spans="12:18" x14ac:dyDescent="0.45">
      <c r="L3067" t="str">
        <f>IFERROR(INDEX(所属情報!$E:$E,MATCH(男子登録情報!A3067,所属情報!$A:$A,0)),"")</f>
        <v/>
      </c>
      <c r="M3067" t="str">
        <f t="shared" si="141"/>
        <v xml:space="preserve"> ()</v>
      </c>
      <c r="N3067">
        <f t="shared" si="142"/>
        <v>0</v>
      </c>
      <c r="O3067" t="str">
        <f t="shared" si="143"/>
        <v xml:space="preserve">  ()</v>
      </c>
      <c r="P3067" t="str">
        <f>IFERROR(INDEX(リスト!$AE:$AE,MATCH($G3067,リスト!$AD:$AD,0)),"")</f>
        <v/>
      </c>
      <c r="Q3067" t="str">
        <f>IFERROR(INDEX(リスト!$AH:$AH,MATCH($J3067,リスト!$AG:$AG,0)),"")</f>
        <v/>
      </c>
      <c r="R3067" s="118" t="str">
        <f>IF($B3067="","",TEXT(RIGHT($E3067,6)*1000+COUNTIF($E$2:$E3067,$E3067),"000000000"))</f>
        <v/>
      </c>
    </row>
    <row r="3068" spans="12:18" x14ac:dyDescent="0.45">
      <c r="L3068" t="str">
        <f>IFERROR(INDEX(所属情報!$E:$E,MATCH(男子登録情報!A3068,所属情報!$A:$A,0)),"")</f>
        <v/>
      </c>
      <c r="M3068" t="str">
        <f t="shared" si="141"/>
        <v xml:space="preserve"> ()</v>
      </c>
      <c r="N3068">
        <f t="shared" si="142"/>
        <v>0</v>
      </c>
      <c r="O3068" t="str">
        <f t="shared" si="143"/>
        <v xml:space="preserve">  ()</v>
      </c>
      <c r="P3068" t="str">
        <f>IFERROR(INDEX(リスト!$AE:$AE,MATCH($G3068,リスト!$AD:$AD,0)),"")</f>
        <v/>
      </c>
      <c r="Q3068" t="str">
        <f>IFERROR(INDEX(リスト!$AH:$AH,MATCH($J3068,リスト!$AG:$AG,0)),"")</f>
        <v/>
      </c>
      <c r="R3068" s="118" t="str">
        <f>IF($B3068="","",TEXT(RIGHT($E3068,6)*1000+COUNTIF($E$2:$E3068,$E3068),"000000000"))</f>
        <v/>
      </c>
    </row>
    <row r="3069" spans="12:18" x14ac:dyDescent="0.45">
      <c r="L3069" t="str">
        <f>IFERROR(INDEX(所属情報!$E:$E,MATCH(男子登録情報!A3069,所属情報!$A:$A,0)),"")</f>
        <v/>
      </c>
      <c r="M3069" t="str">
        <f t="shared" si="141"/>
        <v xml:space="preserve"> ()</v>
      </c>
      <c r="N3069">
        <f t="shared" si="142"/>
        <v>0</v>
      </c>
      <c r="O3069" t="str">
        <f t="shared" si="143"/>
        <v xml:space="preserve">  ()</v>
      </c>
      <c r="P3069" t="str">
        <f>IFERROR(INDEX(リスト!$AE:$AE,MATCH($G3069,リスト!$AD:$AD,0)),"")</f>
        <v/>
      </c>
      <c r="Q3069" t="str">
        <f>IFERROR(INDEX(リスト!$AH:$AH,MATCH($J3069,リスト!$AG:$AG,0)),"")</f>
        <v/>
      </c>
      <c r="R3069" s="118" t="str">
        <f>IF($B3069="","",TEXT(RIGHT($E3069,6)*1000+COUNTIF($E$2:$E3069,$E3069),"000000000"))</f>
        <v/>
      </c>
    </row>
    <row r="3070" spans="12:18" x14ac:dyDescent="0.45">
      <c r="L3070" t="str">
        <f>IFERROR(INDEX(所属情報!$E:$E,MATCH(男子登録情報!A3070,所属情報!$A:$A,0)),"")</f>
        <v/>
      </c>
      <c r="M3070" t="str">
        <f t="shared" si="141"/>
        <v xml:space="preserve"> ()</v>
      </c>
      <c r="N3070">
        <f t="shared" si="142"/>
        <v>0</v>
      </c>
      <c r="O3070" t="str">
        <f t="shared" si="143"/>
        <v xml:space="preserve">  ()</v>
      </c>
      <c r="P3070" t="str">
        <f>IFERROR(INDEX(リスト!$AE:$AE,MATCH($G3070,リスト!$AD:$AD,0)),"")</f>
        <v/>
      </c>
      <c r="Q3070" t="str">
        <f>IFERROR(INDEX(リスト!$AH:$AH,MATCH($J3070,リスト!$AG:$AG,0)),"")</f>
        <v/>
      </c>
      <c r="R3070" s="118" t="str">
        <f>IF($B3070="","",TEXT(RIGHT($E3070,6)*1000+COUNTIF($E$2:$E3070,$E3070),"000000000"))</f>
        <v/>
      </c>
    </row>
    <row r="3071" spans="12:18" x14ac:dyDescent="0.45">
      <c r="L3071" t="str">
        <f>IFERROR(INDEX(所属情報!$E:$E,MATCH(男子登録情報!A3071,所属情報!$A:$A,0)),"")</f>
        <v/>
      </c>
      <c r="M3071" t="str">
        <f t="shared" si="141"/>
        <v xml:space="preserve"> ()</v>
      </c>
      <c r="N3071">
        <f t="shared" si="142"/>
        <v>0</v>
      </c>
      <c r="O3071" t="str">
        <f t="shared" si="143"/>
        <v xml:space="preserve">  ()</v>
      </c>
      <c r="P3071" t="str">
        <f>IFERROR(INDEX(リスト!$AE:$AE,MATCH($G3071,リスト!$AD:$AD,0)),"")</f>
        <v/>
      </c>
      <c r="Q3071" t="str">
        <f>IFERROR(INDEX(リスト!$AH:$AH,MATCH($J3071,リスト!$AG:$AG,0)),"")</f>
        <v/>
      </c>
      <c r="R3071" s="118" t="str">
        <f>IF($B3071="","",TEXT(RIGHT($E3071,6)*1000+COUNTIF($E$2:$E3071,$E3071),"000000000"))</f>
        <v/>
      </c>
    </row>
    <row r="3072" spans="12:18" x14ac:dyDescent="0.45">
      <c r="L3072" t="str">
        <f>IFERROR(INDEX(所属情報!$E:$E,MATCH(男子登録情報!A3072,所属情報!$A:$A,0)),"")</f>
        <v/>
      </c>
      <c r="M3072" t="str">
        <f t="shared" si="141"/>
        <v xml:space="preserve"> ()</v>
      </c>
      <c r="N3072">
        <f t="shared" si="142"/>
        <v>0</v>
      </c>
      <c r="O3072" t="str">
        <f t="shared" si="143"/>
        <v xml:space="preserve">  ()</v>
      </c>
      <c r="P3072" t="str">
        <f>IFERROR(INDEX(リスト!$AE:$AE,MATCH($G3072,リスト!$AD:$AD,0)),"")</f>
        <v/>
      </c>
      <c r="Q3072" t="str">
        <f>IFERROR(INDEX(リスト!$AH:$AH,MATCH($J3072,リスト!$AG:$AG,0)),"")</f>
        <v/>
      </c>
      <c r="R3072" s="118" t="str">
        <f>IF($B3072="","",TEXT(RIGHT($E3072,6)*1000+COUNTIF($E$2:$E3072,$E3072),"000000000"))</f>
        <v/>
      </c>
    </row>
    <row r="3073" spans="12:18" x14ac:dyDescent="0.45">
      <c r="L3073" t="str">
        <f>IFERROR(INDEX(所属情報!$E:$E,MATCH(男子登録情報!A3073,所属情報!$A:$A,0)),"")</f>
        <v/>
      </c>
      <c r="M3073" t="str">
        <f t="shared" si="141"/>
        <v xml:space="preserve"> ()</v>
      </c>
      <c r="N3073">
        <f t="shared" si="142"/>
        <v>0</v>
      </c>
      <c r="O3073" t="str">
        <f t="shared" si="143"/>
        <v xml:space="preserve">  ()</v>
      </c>
      <c r="P3073" t="str">
        <f>IFERROR(INDEX(リスト!$AE:$AE,MATCH($G3073,リスト!$AD:$AD,0)),"")</f>
        <v/>
      </c>
      <c r="Q3073" t="str">
        <f>IFERROR(INDEX(リスト!$AH:$AH,MATCH($J3073,リスト!$AG:$AG,0)),"")</f>
        <v/>
      </c>
      <c r="R3073" s="118" t="str">
        <f>IF($B3073="","",TEXT(RIGHT($E3073,6)*1000+COUNTIF($E$2:$E3073,$E3073),"000000000"))</f>
        <v/>
      </c>
    </row>
    <row r="3074" spans="12:18" x14ac:dyDescent="0.45">
      <c r="L3074" t="str">
        <f>IFERROR(INDEX(所属情報!$E:$E,MATCH(男子登録情報!A3074,所属情報!$A:$A,0)),"")</f>
        <v/>
      </c>
      <c r="M3074" t="str">
        <f t="shared" si="141"/>
        <v xml:space="preserve"> ()</v>
      </c>
      <c r="N3074">
        <f t="shared" si="142"/>
        <v>0</v>
      </c>
      <c r="O3074" t="str">
        <f t="shared" si="143"/>
        <v xml:space="preserve">  ()</v>
      </c>
      <c r="P3074" t="str">
        <f>IFERROR(INDEX(リスト!$AE:$AE,MATCH($G3074,リスト!$AD:$AD,0)),"")</f>
        <v/>
      </c>
      <c r="Q3074" t="str">
        <f>IFERROR(INDEX(リスト!$AH:$AH,MATCH($J3074,リスト!$AG:$AG,0)),"")</f>
        <v/>
      </c>
      <c r="R3074" s="118" t="str">
        <f>IF($B3074="","",TEXT(RIGHT($E3074,6)*1000+COUNTIF($E$2:$E3074,$E3074),"000000000"))</f>
        <v/>
      </c>
    </row>
    <row r="3075" spans="12:18" x14ac:dyDescent="0.45">
      <c r="L3075" t="str">
        <f>IFERROR(INDEX(所属情報!$E:$E,MATCH(男子登録情報!A3075,所属情報!$A:$A,0)),"")</f>
        <v/>
      </c>
      <c r="M3075" t="str">
        <f t="shared" ref="M3075:M3138" si="144">$C3075&amp;" "&amp;"("&amp;$F3075&amp;")"</f>
        <v xml:space="preserve"> ()</v>
      </c>
      <c r="N3075">
        <f t="shared" ref="N3075:N3138" si="145">$D3075</f>
        <v>0</v>
      </c>
      <c r="O3075" t="str">
        <f t="shared" ref="O3075:O3138" si="146">$H3075&amp;" "&amp;$I3075&amp;" "&amp;"("&amp;MID($E3075,3,2)&amp;")"</f>
        <v xml:space="preserve">  ()</v>
      </c>
      <c r="P3075" t="str">
        <f>IFERROR(INDEX(リスト!$AE:$AE,MATCH($G3075,リスト!$AD:$AD,0)),"")</f>
        <v/>
      </c>
      <c r="Q3075" t="str">
        <f>IFERROR(INDEX(リスト!$AH:$AH,MATCH($J3075,リスト!$AG:$AG,0)),"")</f>
        <v/>
      </c>
      <c r="R3075" s="118" t="str">
        <f>IF($B3075="","",TEXT(RIGHT($E3075,6)*1000+COUNTIF($E$2:$E3075,$E3075),"000000000"))</f>
        <v/>
      </c>
    </row>
    <row r="3076" spans="12:18" x14ac:dyDescent="0.45">
      <c r="L3076" t="str">
        <f>IFERROR(INDEX(所属情報!$E:$E,MATCH(男子登録情報!A3076,所属情報!$A:$A,0)),"")</f>
        <v/>
      </c>
      <c r="M3076" t="str">
        <f t="shared" si="144"/>
        <v xml:space="preserve"> ()</v>
      </c>
      <c r="N3076">
        <f t="shared" si="145"/>
        <v>0</v>
      </c>
      <c r="O3076" t="str">
        <f t="shared" si="146"/>
        <v xml:space="preserve">  ()</v>
      </c>
      <c r="P3076" t="str">
        <f>IFERROR(INDEX(リスト!$AE:$AE,MATCH($G3076,リスト!$AD:$AD,0)),"")</f>
        <v/>
      </c>
      <c r="Q3076" t="str">
        <f>IFERROR(INDEX(リスト!$AH:$AH,MATCH($J3076,リスト!$AG:$AG,0)),"")</f>
        <v/>
      </c>
      <c r="R3076" s="118" t="str">
        <f>IF($B3076="","",TEXT(RIGHT($E3076,6)*1000+COUNTIF($E$2:$E3076,$E3076),"000000000"))</f>
        <v/>
      </c>
    </row>
    <row r="3077" spans="12:18" x14ac:dyDescent="0.45">
      <c r="L3077" t="str">
        <f>IFERROR(INDEX(所属情報!$E:$E,MATCH(男子登録情報!A3077,所属情報!$A:$A,0)),"")</f>
        <v/>
      </c>
      <c r="M3077" t="str">
        <f t="shared" si="144"/>
        <v xml:space="preserve"> ()</v>
      </c>
      <c r="N3077">
        <f t="shared" si="145"/>
        <v>0</v>
      </c>
      <c r="O3077" t="str">
        <f t="shared" si="146"/>
        <v xml:space="preserve">  ()</v>
      </c>
      <c r="P3077" t="str">
        <f>IFERROR(INDEX(リスト!$AE:$AE,MATCH($G3077,リスト!$AD:$AD,0)),"")</f>
        <v/>
      </c>
      <c r="Q3077" t="str">
        <f>IFERROR(INDEX(リスト!$AH:$AH,MATCH($J3077,リスト!$AG:$AG,0)),"")</f>
        <v/>
      </c>
      <c r="R3077" s="118" t="str">
        <f>IF($B3077="","",TEXT(RIGHT($E3077,6)*1000+COUNTIF($E$2:$E3077,$E3077),"000000000"))</f>
        <v/>
      </c>
    </row>
    <row r="3078" spans="12:18" x14ac:dyDescent="0.45">
      <c r="L3078" t="str">
        <f>IFERROR(INDEX(所属情報!$E:$E,MATCH(男子登録情報!A3078,所属情報!$A:$A,0)),"")</f>
        <v/>
      </c>
      <c r="M3078" t="str">
        <f t="shared" si="144"/>
        <v xml:space="preserve"> ()</v>
      </c>
      <c r="N3078">
        <f t="shared" si="145"/>
        <v>0</v>
      </c>
      <c r="O3078" t="str">
        <f t="shared" si="146"/>
        <v xml:space="preserve">  ()</v>
      </c>
      <c r="P3078" t="str">
        <f>IFERROR(INDEX(リスト!$AE:$AE,MATCH($G3078,リスト!$AD:$AD,0)),"")</f>
        <v/>
      </c>
      <c r="Q3078" t="str">
        <f>IFERROR(INDEX(リスト!$AH:$AH,MATCH($J3078,リスト!$AG:$AG,0)),"")</f>
        <v/>
      </c>
      <c r="R3078" s="118" t="str">
        <f>IF($B3078="","",TEXT(RIGHT($E3078,6)*1000+COUNTIF($E$2:$E3078,$E3078),"000000000"))</f>
        <v/>
      </c>
    </row>
    <row r="3079" spans="12:18" x14ac:dyDescent="0.45">
      <c r="L3079" t="str">
        <f>IFERROR(INDEX(所属情報!$E:$E,MATCH(男子登録情報!A3079,所属情報!$A:$A,0)),"")</f>
        <v/>
      </c>
      <c r="M3079" t="str">
        <f t="shared" si="144"/>
        <v xml:space="preserve"> ()</v>
      </c>
      <c r="N3079">
        <f t="shared" si="145"/>
        <v>0</v>
      </c>
      <c r="O3079" t="str">
        <f t="shared" si="146"/>
        <v xml:space="preserve">  ()</v>
      </c>
      <c r="P3079" t="str">
        <f>IFERROR(INDEX(リスト!$AE:$AE,MATCH($G3079,リスト!$AD:$AD,0)),"")</f>
        <v/>
      </c>
      <c r="Q3079" t="str">
        <f>IFERROR(INDEX(リスト!$AH:$AH,MATCH($J3079,リスト!$AG:$AG,0)),"")</f>
        <v/>
      </c>
      <c r="R3079" s="118" t="str">
        <f>IF($B3079="","",TEXT(RIGHT($E3079,6)*1000+COUNTIF($E$2:$E3079,$E3079),"000000000"))</f>
        <v/>
      </c>
    </row>
    <row r="3080" spans="12:18" x14ac:dyDescent="0.45">
      <c r="L3080" t="str">
        <f>IFERROR(INDEX(所属情報!$E:$E,MATCH(男子登録情報!A3080,所属情報!$A:$A,0)),"")</f>
        <v/>
      </c>
      <c r="M3080" t="str">
        <f t="shared" si="144"/>
        <v xml:space="preserve"> ()</v>
      </c>
      <c r="N3080">
        <f t="shared" si="145"/>
        <v>0</v>
      </c>
      <c r="O3080" t="str">
        <f t="shared" si="146"/>
        <v xml:space="preserve">  ()</v>
      </c>
      <c r="P3080" t="str">
        <f>IFERROR(INDEX(リスト!$AE:$AE,MATCH($G3080,リスト!$AD:$AD,0)),"")</f>
        <v/>
      </c>
      <c r="Q3080" t="str">
        <f>IFERROR(INDEX(リスト!$AH:$AH,MATCH($J3080,リスト!$AG:$AG,0)),"")</f>
        <v/>
      </c>
      <c r="R3080" s="118" t="str">
        <f>IF($B3080="","",TEXT(RIGHT($E3080,6)*1000+COUNTIF($E$2:$E3080,$E3080),"000000000"))</f>
        <v/>
      </c>
    </row>
    <row r="3081" spans="12:18" x14ac:dyDescent="0.45">
      <c r="L3081" t="str">
        <f>IFERROR(INDEX(所属情報!$E:$E,MATCH(男子登録情報!A3081,所属情報!$A:$A,0)),"")</f>
        <v/>
      </c>
      <c r="M3081" t="str">
        <f t="shared" si="144"/>
        <v xml:space="preserve"> ()</v>
      </c>
      <c r="N3081">
        <f t="shared" si="145"/>
        <v>0</v>
      </c>
      <c r="O3081" t="str">
        <f t="shared" si="146"/>
        <v xml:space="preserve">  ()</v>
      </c>
      <c r="P3081" t="str">
        <f>IFERROR(INDEX(リスト!$AE:$AE,MATCH($G3081,リスト!$AD:$AD,0)),"")</f>
        <v/>
      </c>
      <c r="Q3081" t="str">
        <f>IFERROR(INDEX(リスト!$AH:$AH,MATCH($J3081,リスト!$AG:$AG,0)),"")</f>
        <v/>
      </c>
      <c r="R3081" s="118" t="str">
        <f>IF($B3081="","",TEXT(RIGHT($E3081,6)*1000+COUNTIF($E$2:$E3081,$E3081),"000000000"))</f>
        <v/>
      </c>
    </row>
    <row r="3082" spans="12:18" x14ac:dyDescent="0.45">
      <c r="L3082" t="str">
        <f>IFERROR(INDEX(所属情報!$E:$E,MATCH(男子登録情報!A3082,所属情報!$A:$A,0)),"")</f>
        <v/>
      </c>
      <c r="M3082" t="str">
        <f t="shared" si="144"/>
        <v xml:space="preserve"> ()</v>
      </c>
      <c r="N3082">
        <f t="shared" si="145"/>
        <v>0</v>
      </c>
      <c r="O3082" t="str">
        <f t="shared" si="146"/>
        <v xml:space="preserve">  ()</v>
      </c>
      <c r="P3082" t="str">
        <f>IFERROR(INDEX(リスト!$AE:$AE,MATCH($G3082,リスト!$AD:$AD,0)),"")</f>
        <v/>
      </c>
      <c r="Q3082" t="str">
        <f>IFERROR(INDEX(リスト!$AH:$AH,MATCH($J3082,リスト!$AG:$AG,0)),"")</f>
        <v/>
      </c>
      <c r="R3082" s="118" t="str">
        <f>IF($B3082="","",TEXT(RIGHT($E3082,6)*1000+COUNTIF($E$2:$E3082,$E3082),"000000000"))</f>
        <v/>
      </c>
    </row>
    <row r="3083" spans="12:18" x14ac:dyDescent="0.45">
      <c r="L3083" t="str">
        <f>IFERROR(INDEX(所属情報!$E:$E,MATCH(男子登録情報!A3083,所属情報!$A:$A,0)),"")</f>
        <v/>
      </c>
      <c r="M3083" t="str">
        <f t="shared" si="144"/>
        <v xml:space="preserve"> ()</v>
      </c>
      <c r="N3083">
        <f t="shared" si="145"/>
        <v>0</v>
      </c>
      <c r="O3083" t="str">
        <f t="shared" si="146"/>
        <v xml:space="preserve">  ()</v>
      </c>
      <c r="P3083" t="str">
        <f>IFERROR(INDEX(リスト!$AE:$AE,MATCH($G3083,リスト!$AD:$AD,0)),"")</f>
        <v/>
      </c>
      <c r="Q3083" t="str">
        <f>IFERROR(INDEX(リスト!$AH:$AH,MATCH($J3083,リスト!$AG:$AG,0)),"")</f>
        <v/>
      </c>
      <c r="R3083" s="118" t="str">
        <f>IF($B3083="","",TEXT(RIGHT($E3083,6)*1000+COUNTIF($E$2:$E3083,$E3083),"000000000"))</f>
        <v/>
      </c>
    </row>
    <row r="3084" spans="12:18" x14ac:dyDescent="0.45">
      <c r="L3084" t="str">
        <f>IFERROR(INDEX(所属情報!$E:$E,MATCH(男子登録情報!A3084,所属情報!$A:$A,0)),"")</f>
        <v/>
      </c>
      <c r="M3084" t="str">
        <f t="shared" si="144"/>
        <v xml:space="preserve"> ()</v>
      </c>
      <c r="N3084">
        <f t="shared" si="145"/>
        <v>0</v>
      </c>
      <c r="O3084" t="str">
        <f t="shared" si="146"/>
        <v xml:space="preserve">  ()</v>
      </c>
      <c r="P3084" t="str">
        <f>IFERROR(INDEX(リスト!$AE:$AE,MATCH($G3084,リスト!$AD:$AD,0)),"")</f>
        <v/>
      </c>
      <c r="Q3084" t="str">
        <f>IFERROR(INDEX(リスト!$AH:$AH,MATCH($J3084,リスト!$AG:$AG,0)),"")</f>
        <v/>
      </c>
      <c r="R3084" s="118" t="str">
        <f>IF($B3084="","",TEXT(RIGHT($E3084,6)*1000+COUNTIF($E$2:$E3084,$E3084),"000000000"))</f>
        <v/>
      </c>
    </row>
    <row r="3085" spans="12:18" x14ac:dyDescent="0.45">
      <c r="L3085" t="str">
        <f>IFERROR(INDEX(所属情報!$E:$E,MATCH(男子登録情報!A3085,所属情報!$A:$A,0)),"")</f>
        <v/>
      </c>
      <c r="M3085" t="str">
        <f t="shared" si="144"/>
        <v xml:space="preserve"> ()</v>
      </c>
      <c r="N3085">
        <f t="shared" si="145"/>
        <v>0</v>
      </c>
      <c r="O3085" t="str">
        <f t="shared" si="146"/>
        <v xml:space="preserve">  ()</v>
      </c>
      <c r="P3085" t="str">
        <f>IFERROR(INDEX(リスト!$AE:$AE,MATCH($G3085,リスト!$AD:$AD,0)),"")</f>
        <v/>
      </c>
      <c r="Q3085" t="str">
        <f>IFERROR(INDEX(リスト!$AH:$AH,MATCH($J3085,リスト!$AG:$AG,0)),"")</f>
        <v/>
      </c>
      <c r="R3085" s="118" t="str">
        <f>IF($B3085="","",TEXT(RIGHT($E3085,6)*1000+COUNTIF($E$2:$E3085,$E3085),"000000000"))</f>
        <v/>
      </c>
    </row>
    <row r="3086" spans="12:18" x14ac:dyDescent="0.45">
      <c r="L3086" t="str">
        <f>IFERROR(INDEX(所属情報!$E:$E,MATCH(男子登録情報!A3086,所属情報!$A:$A,0)),"")</f>
        <v/>
      </c>
      <c r="M3086" t="str">
        <f t="shared" si="144"/>
        <v xml:space="preserve"> ()</v>
      </c>
      <c r="N3086">
        <f t="shared" si="145"/>
        <v>0</v>
      </c>
      <c r="O3086" t="str">
        <f t="shared" si="146"/>
        <v xml:space="preserve">  ()</v>
      </c>
      <c r="P3086" t="str">
        <f>IFERROR(INDEX(リスト!$AE:$AE,MATCH($G3086,リスト!$AD:$AD,0)),"")</f>
        <v/>
      </c>
      <c r="Q3086" t="str">
        <f>IFERROR(INDEX(リスト!$AH:$AH,MATCH($J3086,リスト!$AG:$AG,0)),"")</f>
        <v/>
      </c>
      <c r="R3086" s="118" t="str">
        <f>IF($B3086="","",TEXT(RIGHT($E3086,6)*1000+COUNTIF($E$2:$E3086,$E3086),"000000000"))</f>
        <v/>
      </c>
    </row>
    <row r="3087" spans="12:18" x14ac:dyDescent="0.45">
      <c r="L3087" t="str">
        <f>IFERROR(INDEX(所属情報!$E:$E,MATCH(男子登録情報!A3087,所属情報!$A:$A,0)),"")</f>
        <v/>
      </c>
      <c r="M3087" t="str">
        <f t="shared" si="144"/>
        <v xml:space="preserve"> ()</v>
      </c>
      <c r="N3087">
        <f t="shared" si="145"/>
        <v>0</v>
      </c>
      <c r="O3087" t="str">
        <f t="shared" si="146"/>
        <v xml:space="preserve">  ()</v>
      </c>
      <c r="P3087" t="str">
        <f>IFERROR(INDEX(リスト!$AE:$AE,MATCH($G3087,リスト!$AD:$AD,0)),"")</f>
        <v/>
      </c>
      <c r="Q3087" t="str">
        <f>IFERROR(INDEX(リスト!$AH:$AH,MATCH($J3087,リスト!$AG:$AG,0)),"")</f>
        <v/>
      </c>
      <c r="R3087" s="118" t="str">
        <f>IF($B3087="","",TEXT(RIGHT($E3087,6)*1000+COUNTIF($E$2:$E3087,$E3087),"000000000"))</f>
        <v/>
      </c>
    </row>
    <row r="3088" spans="12:18" x14ac:dyDescent="0.45">
      <c r="L3088" t="str">
        <f>IFERROR(INDEX(所属情報!$E:$E,MATCH(男子登録情報!A3088,所属情報!$A:$A,0)),"")</f>
        <v/>
      </c>
      <c r="M3088" t="str">
        <f t="shared" si="144"/>
        <v xml:space="preserve"> ()</v>
      </c>
      <c r="N3088">
        <f t="shared" si="145"/>
        <v>0</v>
      </c>
      <c r="O3088" t="str">
        <f t="shared" si="146"/>
        <v xml:space="preserve">  ()</v>
      </c>
      <c r="P3088" t="str">
        <f>IFERROR(INDEX(リスト!$AE:$AE,MATCH($G3088,リスト!$AD:$AD,0)),"")</f>
        <v/>
      </c>
      <c r="Q3088" t="str">
        <f>IFERROR(INDEX(リスト!$AH:$AH,MATCH($J3088,リスト!$AG:$AG,0)),"")</f>
        <v/>
      </c>
      <c r="R3088" s="118" t="str">
        <f>IF($B3088="","",TEXT(RIGHT($E3088,6)*1000+COUNTIF($E$2:$E3088,$E3088),"000000000"))</f>
        <v/>
      </c>
    </row>
    <row r="3089" spans="12:18" x14ac:dyDescent="0.45">
      <c r="L3089" t="str">
        <f>IFERROR(INDEX(所属情報!$E:$E,MATCH(男子登録情報!A3089,所属情報!$A:$A,0)),"")</f>
        <v/>
      </c>
      <c r="M3089" t="str">
        <f t="shared" si="144"/>
        <v xml:space="preserve"> ()</v>
      </c>
      <c r="N3089">
        <f t="shared" si="145"/>
        <v>0</v>
      </c>
      <c r="O3089" t="str">
        <f t="shared" si="146"/>
        <v xml:space="preserve">  ()</v>
      </c>
      <c r="P3089" t="str">
        <f>IFERROR(INDEX(リスト!$AE:$AE,MATCH($G3089,リスト!$AD:$AD,0)),"")</f>
        <v/>
      </c>
      <c r="Q3089" t="str">
        <f>IFERROR(INDEX(リスト!$AH:$AH,MATCH($J3089,リスト!$AG:$AG,0)),"")</f>
        <v/>
      </c>
      <c r="R3089" s="118" t="str">
        <f>IF($B3089="","",TEXT(RIGHT($E3089,6)*1000+COUNTIF($E$2:$E3089,$E3089),"000000000"))</f>
        <v/>
      </c>
    </row>
    <row r="3090" spans="12:18" x14ac:dyDescent="0.45">
      <c r="L3090" t="str">
        <f>IFERROR(INDEX(所属情報!$E:$E,MATCH(男子登録情報!A3090,所属情報!$A:$A,0)),"")</f>
        <v/>
      </c>
      <c r="M3090" t="str">
        <f t="shared" si="144"/>
        <v xml:space="preserve"> ()</v>
      </c>
      <c r="N3090">
        <f t="shared" si="145"/>
        <v>0</v>
      </c>
      <c r="O3090" t="str">
        <f t="shared" si="146"/>
        <v xml:space="preserve">  ()</v>
      </c>
      <c r="P3090" t="str">
        <f>IFERROR(INDEX(リスト!$AE:$AE,MATCH($G3090,リスト!$AD:$AD,0)),"")</f>
        <v/>
      </c>
      <c r="Q3090" t="str">
        <f>IFERROR(INDEX(リスト!$AH:$AH,MATCH($J3090,リスト!$AG:$AG,0)),"")</f>
        <v/>
      </c>
      <c r="R3090" s="118" t="str">
        <f>IF($B3090="","",TEXT(RIGHT($E3090,6)*1000+COUNTIF($E$2:$E3090,$E3090),"000000000"))</f>
        <v/>
      </c>
    </row>
    <row r="3091" spans="12:18" x14ac:dyDescent="0.45">
      <c r="L3091" t="str">
        <f>IFERROR(INDEX(所属情報!$E:$E,MATCH(男子登録情報!A3091,所属情報!$A:$A,0)),"")</f>
        <v/>
      </c>
      <c r="M3091" t="str">
        <f t="shared" si="144"/>
        <v xml:space="preserve"> ()</v>
      </c>
      <c r="N3091">
        <f t="shared" si="145"/>
        <v>0</v>
      </c>
      <c r="O3091" t="str">
        <f t="shared" si="146"/>
        <v xml:space="preserve">  ()</v>
      </c>
      <c r="P3091" t="str">
        <f>IFERROR(INDEX(リスト!$AE:$AE,MATCH($G3091,リスト!$AD:$AD,0)),"")</f>
        <v/>
      </c>
      <c r="Q3091" t="str">
        <f>IFERROR(INDEX(リスト!$AH:$AH,MATCH($J3091,リスト!$AG:$AG,0)),"")</f>
        <v/>
      </c>
      <c r="R3091" s="118" t="str">
        <f>IF($B3091="","",TEXT(RIGHT($E3091,6)*1000+COUNTIF($E$2:$E3091,$E3091),"000000000"))</f>
        <v/>
      </c>
    </row>
    <row r="3092" spans="12:18" x14ac:dyDescent="0.45">
      <c r="L3092" t="str">
        <f>IFERROR(INDEX(所属情報!$E:$E,MATCH(男子登録情報!A3092,所属情報!$A:$A,0)),"")</f>
        <v/>
      </c>
      <c r="M3092" t="str">
        <f t="shared" si="144"/>
        <v xml:space="preserve"> ()</v>
      </c>
      <c r="N3092">
        <f t="shared" si="145"/>
        <v>0</v>
      </c>
      <c r="O3092" t="str">
        <f t="shared" si="146"/>
        <v xml:space="preserve">  ()</v>
      </c>
      <c r="P3092" t="str">
        <f>IFERROR(INDEX(リスト!$AE:$AE,MATCH($G3092,リスト!$AD:$AD,0)),"")</f>
        <v/>
      </c>
      <c r="Q3092" t="str">
        <f>IFERROR(INDEX(リスト!$AH:$AH,MATCH($J3092,リスト!$AG:$AG,0)),"")</f>
        <v/>
      </c>
      <c r="R3092" s="118" t="str">
        <f>IF($B3092="","",TEXT(RIGHT($E3092,6)*1000+COUNTIF($E$2:$E3092,$E3092),"000000000"))</f>
        <v/>
      </c>
    </row>
    <row r="3093" spans="12:18" x14ac:dyDescent="0.45">
      <c r="L3093" t="str">
        <f>IFERROR(INDEX(所属情報!$E:$E,MATCH(男子登録情報!A3093,所属情報!$A:$A,0)),"")</f>
        <v/>
      </c>
      <c r="M3093" t="str">
        <f t="shared" si="144"/>
        <v xml:space="preserve"> ()</v>
      </c>
      <c r="N3093">
        <f t="shared" si="145"/>
        <v>0</v>
      </c>
      <c r="O3093" t="str">
        <f t="shared" si="146"/>
        <v xml:space="preserve">  ()</v>
      </c>
      <c r="P3093" t="str">
        <f>IFERROR(INDEX(リスト!$AE:$AE,MATCH($G3093,リスト!$AD:$AD,0)),"")</f>
        <v/>
      </c>
      <c r="Q3093" t="str">
        <f>IFERROR(INDEX(リスト!$AH:$AH,MATCH($J3093,リスト!$AG:$AG,0)),"")</f>
        <v/>
      </c>
      <c r="R3093" s="118" t="str">
        <f>IF($B3093="","",TEXT(RIGHT($E3093,6)*1000+COUNTIF($E$2:$E3093,$E3093),"000000000"))</f>
        <v/>
      </c>
    </row>
    <row r="3094" spans="12:18" x14ac:dyDescent="0.45">
      <c r="L3094" t="str">
        <f>IFERROR(INDEX(所属情報!$E:$E,MATCH(男子登録情報!A3094,所属情報!$A:$A,0)),"")</f>
        <v/>
      </c>
      <c r="M3094" t="str">
        <f t="shared" si="144"/>
        <v xml:space="preserve"> ()</v>
      </c>
      <c r="N3094">
        <f t="shared" si="145"/>
        <v>0</v>
      </c>
      <c r="O3094" t="str">
        <f t="shared" si="146"/>
        <v xml:space="preserve">  ()</v>
      </c>
      <c r="P3094" t="str">
        <f>IFERROR(INDEX(リスト!$AE:$AE,MATCH($G3094,リスト!$AD:$AD,0)),"")</f>
        <v/>
      </c>
      <c r="Q3094" t="str">
        <f>IFERROR(INDEX(リスト!$AH:$AH,MATCH($J3094,リスト!$AG:$AG,0)),"")</f>
        <v/>
      </c>
      <c r="R3094" s="118" t="str">
        <f>IF($B3094="","",TEXT(RIGHT($E3094,6)*1000+COUNTIF($E$2:$E3094,$E3094),"000000000"))</f>
        <v/>
      </c>
    </row>
    <row r="3095" spans="12:18" x14ac:dyDescent="0.45">
      <c r="L3095" t="str">
        <f>IFERROR(INDEX(所属情報!$E:$E,MATCH(男子登録情報!A3095,所属情報!$A:$A,0)),"")</f>
        <v/>
      </c>
      <c r="M3095" t="str">
        <f t="shared" si="144"/>
        <v xml:space="preserve"> ()</v>
      </c>
      <c r="N3095">
        <f t="shared" si="145"/>
        <v>0</v>
      </c>
      <c r="O3095" t="str">
        <f t="shared" si="146"/>
        <v xml:space="preserve">  ()</v>
      </c>
      <c r="P3095" t="str">
        <f>IFERROR(INDEX(リスト!$AE:$AE,MATCH($G3095,リスト!$AD:$AD,0)),"")</f>
        <v/>
      </c>
      <c r="Q3095" t="str">
        <f>IFERROR(INDEX(リスト!$AH:$AH,MATCH($J3095,リスト!$AG:$AG,0)),"")</f>
        <v/>
      </c>
      <c r="R3095" s="118" t="str">
        <f>IF($B3095="","",TEXT(RIGHT($E3095,6)*1000+COUNTIF($E$2:$E3095,$E3095),"000000000"))</f>
        <v/>
      </c>
    </row>
    <row r="3096" spans="12:18" x14ac:dyDescent="0.45">
      <c r="L3096" t="str">
        <f>IFERROR(INDEX(所属情報!$E:$E,MATCH(男子登録情報!A3096,所属情報!$A:$A,0)),"")</f>
        <v/>
      </c>
      <c r="M3096" t="str">
        <f t="shared" si="144"/>
        <v xml:space="preserve"> ()</v>
      </c>
      <c r="N3096">
        <f t="shared" si="145"/>
        <v>0</v>
      </c>
      <c r="O3096" t="str">
        <f t="shared" si="146"/>
        <v xml:space="preserve">  ()</v>
      </c>
      <c r="P3096" t="str">
        <f>IFERROR(INDEX(リスト!$AE:$AE,MATCH($G3096,リスト!$AD:$AD,0)),"")</f>
        <v/>
      </c>
      <c r="Q3096" t="str">
        <f>IFERROR(INDEX(リスト!$AH:$AH,MATCH($J3096,リスト!$AG:$AG,0)),"")</f>
        <v/>
      </c>
      <c r="R3096" s="118" t="str">
        <f>IF($B3096="","",TEXT(RIGHT($E3096,6)*1000+COUNTIF($E$2:$E3096,$E3096),"000000000"))</f>
        <v/>
      </c>
    </row>
    <row r="3097" spans="12:18" x14ac:dyDescent="0.45">
      <c r="L3097" t="str">
        <f>IFERROR(INDEX(所属情報!$E:$E,MATCH(男子登録情報!A3097,所属情報!$A:$A,0)),"")</f>
        <v/>
      </c>
      <c r="M3097" t="str">
        <f t="shared" si="144"/>
        <v xml:space="preserve"> ()</v>
      </c>
      <c r="N3097">
        <f t="shared" si="145"/>
        <v>0</v>
      </c>
      <c r="O3097" t="str">
        <f t="shared" si="146"/>
        <v xml:space="preserve">  ()</v>
      </c>
      <c r="P3097" t="str">
        <f>IFERROR(INDEX(リスト!$AE:$AE,MATCH($G3097,リスト!$AD:$AD,0)),"")</f>
        <v/>
      </c>
      <c r="Q3097" t="str">
        <f>IFERROR(INDEX(リスト!$AH:$AH,MATCH($J3097,リスト!$AG:$AG,0)),"")</f>
        <v/>
      </c>
      <c r="R3097" s="118" t="str">
        <f>IF($B3097="","",TEXT(RIGHT($E3097,6)*1000+COUNTIF($E$2:$E3097,$E3097),"000000000"))</f>
        <v/>
      </c>
    </row>
    <row r="3098" spans="12:18" x14ac:dyDescent="0.45">
      <c r="L3098" t="str">
        <f>IFERROR(INDEX(所属情報!$E:$E,MATCH(男子登録情報!A3098,所属情報!$A:$A,0)),"")</f>
        <v/>
      </c>
      <c r="M3098" t="str">
        <f t="shared" si="144"/>
        <v xml:space="preserve"> ()</v>
      </c>
      <c r="N3098">
        <f t="shared" si="145"/>
        <v>0</v>
      </c>
      <c r="O3098" t="str">
        <f t="shared" si="146"/>
        <v xml:space="preserve">  ()</v>
      </c>
      <c r="P3098" t="str">
        <f>IFERROR(INDEX(リスト!$AE:$AE,MATCH($G3098,リスト!$AD:$AD,0)),"")</f>
        <v/>
      </c>
      <c r="Q3098" t="str">
        <f>IFERROR(INDEX(リスト!$AH:$AH,MATCH($J3098,リスト!$AG:$AG,0)),"")</f>
        <v/>
      </c>
      <c r="R3098" s="118" t="str">
        <f>IF($B3098="","",TEXT(RIGHT($E3098,6)*1000+COUNTIF($E$2:$E3098,$E3098),"000000000"))</f>
        <v/>
      </c>
    </row>
    <row r="3099" spans="12:18" x14ac:dyDescent="0.45">
      <c r="L3099" t="str">
        <f>IFERROR(INDEX(所属情報!$E:$E,MATCH(男子登録情報!A3099,所属情報!$A:$A,0)),"")</f>
        <v/>
      </c>
      <c r="M3099" t="str">
        <f t="shared" si="144"/>
        <v xml:space="preserve"> ()</v>
      </c>
      <c r="N3099">
        <f t="shared" si="145"/>
        <v>0</v>
      </c>
      <c r="O3099" t="str">
        <f t="shared" si="146"/>
        <v xml:space="preserve">  ()</v>
      </c>
      <c r="P3099" t="str">
        <f>IFERROR(INDEX(リスト!$AE:$AE,MATCH($G3099,リスト!$AD:$AD,0)),"")</f>
        <v/>
      </c>
      <c r="Q3099" t="str">
        <f>IFERROR(INDEX(リスト!$AH:$AH,MATCH($J3099,リスト!$AG:$AG,0)),"")</f>
        <v/>
      </c>
      <c r="R3099" s="118" t="str">
        <f>IF($B3099="","",TEXT(RIGHT($E3099,6)*1000+COUNTIF($E$2:$E3099,$E3099),"000000000"))</f>
        <v/>
      </c>
    </row>
    <row r="3100" spans="12:18" x14ac:dyDescent="0.45">
      <c r="L3100" t="str">
        <f>IFERROR(INDEX(所属情報!$E:$E,MATCH(男子登録情報!A3100,所属情報!$A:$A,0)),"")</f>
        <v/>
      </c>
      <c r="M3100" t="str">
        <f t="shared" si="144"/>
        <v xml:space="preserve"> ()</v>
      </c>
      <c r="N3100">
        <f t="shared" si="145"/>
        <v>0</v>
      </c>
      <c r="O3100" t="str">
        <f t="shared" si="146"/>
        <v xml:space="preserve">  ()</v>
      </c>
      <c r="P3100" t="str">
        <f>IFERROR(INDEX(リスト!$AE:$AE,MATCH($G3100,リスト!$AD:$AD,0)),"")</f>
        <v/>
      </c>
      <c r="Q3100" t="str">
        <f>IFERROR(INDEX(リスト!$AH:$AH,MATCH($J3100,リスト!$AG:$AG,0)),"")</f>
        <v/>
      </c>
      <c r="R3100" s="118" t="str">
        <f>IF($B3100="","",TEXT(RIGHT($E3100,6)*1000+COUNTIF($E$2:$E3100,$E3100),"000000000"))</f>
        <v/>
      </c>
    </row>
    <row r="3101" spans="12:18" x14ac:dyDescent="0.45">
      <c r="L3101" t="str">
        <f>IFERROR(INDEX(所属情報!$E:$E,MATCH(男子登録情報!A3101,所属情報!$A:$A,0)),"")</f>
        <v/>
      </c>
      <c r="M3101" t="str">
        <f t="shared" si="144"/>
        <v xml:space="preserve"> ()</v>
      </c>
      <c r="N3101">
        <f t="shared" si="145"/>
        <v>0</v>
      </c>
      <c r="O3101" t="str">
        <f t="shared" si="146"/>
        <v xml:space="preserve">  ()</v>
      </c>
      <c r="P3101" t="str">
        <f>IFERROR(INDEX(リスト!$AE:$AE,MATCH($G3101,リスト!$AD:$AD,0)),"")</f>
        <v/>
      </c>
      <c r="Q3101" t="str">
        <f>IFERROR(INDEX(リスト!$AH:$AH,MATCH($J3101,リスト!$AG:$AG,0)),"")</f>
        <v/>
      </c>
      <c r="R3101" s="118" t="str">
        <f>IF($B3101="","",TEXT(RIGHT($E3101,6)*1000+COUNTIF($E$2:$E3101,$E3101),"000000000"))</f>
        <v/>
      </c>
    </row>
    <row r="3102" spans="12:18" x14ac:dyDescent="0.45">
      <c r="L3102" t="str">
        <f>IFERROR(INDEX(所属情報!$E:$E,MATCH(男子登録情報!A3102,所属情報!$A:$A,0)),"")</f>
        <v/>
      </c>
      <c r="M3102" t="str">
        <f t="shared" si="144"/>
        <v xml:space="preserve"> ()</v>
      </c>
      <c r="N3102">
        <f t="shared" si="145"/>
        <v>0</v>
      </c>
      <c r="O3102" t="str">
        <f t="shared" si="146"/>
        <v xml:space="preserve">  ()</v>
      </c>
      <c r="P3102" t="str">
        <f>IFERROR(INDEX(リスト!$AE:$AE,MATCH($G3102,リスト!$AD:$AD,0)),"")</f>
        <v/>
      </c>
      <c r="Q3102" t="str">
        <f>IFERROR(INDEX(リスト!$AH:$AH,MATCH($J3102,リスト!$AG:$AG,0)),"")</f>
        <v/>
      </c>
      <c r="R3102" s="118" t="str">
        <f>IF($B3102="","",TEXT(RIGHT($E3102,6)*1000+COUNTIF($E$2:$E3102,$E3102),"000000000"))</f>
        <v/>
      </c>
    </row>
    <row r="3103" spans="12:18" x14ac:dyDescent="0.45">
      <c r="L3103" t="str">
        <f>IFERROR(INDEX(所属情報!$E:$E,MATCH(男子登録情報!A3103,所属情報!$A:$A,0)),"")</f>
        <v/>
      </c>
      <c r="M3103" t="str">
        <f t="shared" si="144"/>
        <v xml:space="preserve"> ()</v>
      </c>
      <c r="N3103">
        <f t="shared" si="145"/>
        <v>0</v>
      </c>
      <c r="O3103" t="str">
        <f t="shared" si="146"/>
        <v xml:space="preserve">  ()</v>
      </c>
      <c r="P3103" t="str">
        <f>IFERROR(INDEX(リスト!$AE:$AE,MATCH($G3103,リスト!$AD:$AD,0)),"")</f>
        <v/>
      </c>
      <c r="Q3103" t="str">
        <f>IFERROR(INDEX(リスト!$AH:$AH,MATCH($J3103,リスト!$AG:$AG,0)),"")</f>
        <v/>
      </c>
      <c r="R3103" s="118" t="str">
        <f>IF($B3103="","",TEXT(RIGHT($E3103,6)*1000+COUNTIF($E$2:$E3103,$E3103),"000000000"))</f>
        <v/>
      </c>
    </row>
    <row r="3104" spans="12:18" x14ac:dyDescent="0.45">
      <c r="L3104" t="str">
        <f>IFERROR(INDEX(所属情報!$E:$E,MATCH(男子登録情報!A3104,所属情報!$A:$A,0)),"")</f>
        <v/>
      </c>
      <c r="M3104" t="str">
        <f t="shared" si="144"/>
        <v xml:space="preserve"> ()</v>
      </c>
      <c r="N3104">
        <f t="shared" si="145"/>
        <v>0</v>
      </c>
      <c r="O3104" t="str">
        <f t="shared" si="146"/>
        <v xml:space="preserve">  ()</v>
      </c>
      <c r="P3104" t="str">
        <f>IFERROR(INDEX(リスト!$AE:$AE,MATCH($G3104,リスト!$AD:$AD,0)),"")</f>
        <v/>
      </c>
      <c r="Q3104" t="str">
        <f>IFERROR(INDEX(リスト!$AH:$AH,MATCH($J3104,リスト!$AG:$AG,0)),"")</f>
        <v/>
      </c>
      <c r="R3104" s="118" t="str">
        <f>IF($B3104="","",TEXT(RIGHT($E3104,6)*1000+COUNTIF($E$2:$E3104,$E3104),"000000000"))</f>
        <v/>
      </c>
    </row>
    <row r="3105" spans="12:18" x14ac:dyDescent="0.45">
      <c r="L3105" t="str">
        <f>IFERROR(INDEX(所属情報!$E:$E,MATCH(男子登録情報!A3105,所属情報!$A:$A,0)),"")</f>
        <v/>
      </c>
      <c r="M3105" t="str">
        <f t="shared" si="144"/>
        <v xml:space="preserve"> ()</v>
      </c>
      <c r="N3105">
        <f t="shared" si="145"/>
        <v>0</v>
      </c>
      <c r="O3105" t="str">
        <f t="shared" si="146"/>
        <v xml:space="preserve">  ()</v>
      </c>
      <c r="P3105" t="str">
        <f>IFERROR(INDEX(リスト!$AE:$AE,MATCH($G3105,リスト!$AD:$AD,0)),"")</f>
        <v/>
      </c>
      <c r="Q3105" t="str">
        <f>IFERROR(INDEX(リスト!$AH:$AH,MATCH($J3105,リスト!$AG:$AG,0)),"")</f>
        <v/>
      </c>
      <c r="R3105" s="118" t="str">
        <f>IF($B3105="","",TEXT(RIGHT($E3105,6)*1000+COUNTIF($E$2:$E3105,$E3105),"000000000"))</f>
        <v/>
      </c>
    </row>
    <row r="3106" spans="12:18" x14ac:dyDescent="0.45">
      <c r="L3106" t="str">
        <f>IFERROR(INDEX(所属情報!$E:$E,MATCH(男子登録情報!A3106,所属情報!$A:$A,0)),"")</f>
        <v/>
      </c>
      <c r="M3106" t="str">
        <f t="shared" si="144"/>
        <v xml:space="preserve"> ()</v>
      </c>
      <c r="N3106">
        <f t="shared" si="145"/>
        <v>0</v>
      </c>
      <c r="O3106" t="str">
        <f t="shared" si="146"/>
        <v xml:space="preserve">  ()</v>
      </c>
      <c r="P3106" t="str">
        <f>IFERROR(INDEX(リスト!$AE:$AE,MATCH($G3106,リスト!$AD:$AD,0)),"")</f>
        <v/>
      </c>
      <c r="Q3106" t="str">
        <f>IFERROR(INDEX(リスト!$AH:$AH,MATCH($J3106,リスト!$AG:$AG,0)),"")</f>
        <v/>
      </c>
      <c r="R3106" s="118" t="str">
        <f>IF($B3106="","",TEXT(RIGHT($E3106,6)*1000+COUNTIF($E$2:$E3106,$E3106),"000000000"))</f>
        <v/>
      </c>
    </row>
    <row r="3107" spans="12:18" x14ac:dyDescent="0.45">
      <c r="L3107" t="str">
        <f>IFERROR(INDEX(所属情報!$E:$E,MATCH(男子登録情報!A3107,所属情報!$A:$A,0)),"")</f>
        <v/>
      </c>
      <c r="M3107" t="str">
        <f t="shared" si="144"/>
        <v xml:space="preserve"> ()</v>
      </c>
      <c r="N3107">
        <f t="shared" si="145"/>
        <v>0</v>
      </c>
      <c r="O3107" t="str">
        <f t="shared" si="146"/>
        <v xml:space="preserve">  ()</v>
      </c>
      <c r="P3107" t="str">
        <f>IFERROR(INDEX(リスト!$AE:$AE,MATCH($G3107,リスト!$AD:$AD,0)),"")</f>
        <v/>
      </c>
      <c r="Q3107" t="str">
        <f>IFERROR(INDEX(リスト!$AH:$AH,MATCH($J3107,リスト!$AG:$AG,0)),"")</f>
        <v/>
      </c>
      <c r="R3107" s="118" t="str">
        <f>IF($B3107="","",TEXT(RIGHT($E3107,6)*1000+COUNTIF($E$2:$E3107,$E3107),"000000000"))</f>
        <v/>
      </c>
    </row>
    <row r="3108" spans="12:18" x14ac:dyDescent="0.45">
      <c r="L3108" t="str">
        <f>IFERROR(INDEX(所属情報!$E:$E,MATCH(男子登録情報!A3108,所属情報!$A:$A,0)),"")</f>
        <v/>
      </c>
      <c r="M3108" t="str">
        <f t="shared" si="144"/>
        <v xml:space="preserve"> ()</v>
      </c>
      <c r="N3108">
        <f t="shared" si="145"/>
        <v>0</v>
      </c>
      <c r="O3108" t="str">
        <f t="shared" si="146"/>
        <v xml:space="preserve">  ()</v>
      </c>
      <c r="P3108" t="str">
        <f>IFERROR(INDEX(リスト!$AE:$AE,MATCH($G3108,リスト!$AD:$AD,0)),"")</f>
        <v/>
      </c>
      <c r="Q3108" t="str">
        <f>IFERROR(INDEX(リスト!$AH:$AH,MATCH($J3108,リスト!$AG:$AG,0)),"")</f>
        <v/>
      </c>
      <c r="R3108" s="118" t="str">
        <f>IF($B3108="","",TEXT(RIGHT($E3108,6)*1000+COUNTIF($E$2:$E3108,$E3108),"000000000"))</f>
        <v/>
      </c>
    </row>
    <row r="3109" spans="12:18" x14ac:dyDescent="0.45">
      <c r="L3109" t="str">
        <f>IFERROR(INDEX(所属情報!$E:$E,MATCH(男子登録情報!A3109,所属情報!$A:$A,0)),"")</f>
        <v/>
      </c>
      <c r="M3109" t="str">
        <f t="shared" si="144"/>
        <v xml:space="preserve"> ()</v>
      </c>
      <c r="N3109">
        <f t="shared" si="145"/>
        <v>0</v>
      </c>
      <c r="O3109" t="str">
        <f t="shared" si="146"/>
        <v xml:space="preserve">  ()</v>
      </c>
      <c r="P3109" t="str">
        <f>IFERROR(INDEX(リスト!$AE:$AE,MATCH($G3109,リスト!$AD:$AD,0)),"")</f>
        <v/>
      </c>
      <c r="Q3109" t="str">
        <f>IFERROR(INDEX(リスト!$AH:$AH,MATCH($J3109,リスト!$AG:$AG,0)),"")</f>
        <v/>
      </c>
      <c r="R3109" s="118" t="str">
        <f>IF($B3109="","",TEXT(RIGHT($E3109,6)*1000+COUNTIF($E$2:$E3109,$E3109),"000000000"))</f>
        <v/>
      </c>
    </row>
    <row r="3110" spans="12:18" x14ac:dyDescent="0.45">
      <c r="L3110" t="str">
        <f>IFERROR(INDEX(所属情報!$E:$E,MATCH(男子登録情報!A3110,所属情報!$A:$A,0)),"")</f>
        <v/>
      </c>
      <c r="M3110" t="str">
        <f t="shared" si="144"/>
        <v xml:space="preserve"> ()</v>
      </c>
      <c r="N3110">
        <f t="shared" si="145"/>
        <v>0</v>
      </c>
      <c r="O3110" t="str">
        <f t="shared" si="146"/>
        <v xml:space="preserve">  ()</v>
      </c>
      <c r="P3110" t="str">
        <f>IFERROR(INDEX(リスト!$AE:$AE,MATCH($G3110,リスト!$AD:$AD,0)),"")</f>
        <v/>
      </c>
      <c r="Q3110" t="str">
        <f>IFERROR(INDEX(リスト!$AH:$AH,MATCH($J3110,リスト!$AG:$AG,0)),"")</f>
        <v/>
      </c>
      <c r="R3110" s="118" t="str">
        <f>IF($B3110="","",TEXT(RIGHT($E3110,6)*1000+COUNTIF($E$2:$E3110,$E3110),"000000000"))</f>
        <v/>
      </c>
    </row>
    <row r="3111" spans="12:18" x14ac:dyDescent="0.45">
      <c r="L3111" t="str">
        <f>IFERROR(INDEX(所属情報!$E:$E,MATCH(男子登録情報!A3111,所属情報!$A:$A,0)),"")</f>
        <v/>
      </c>
      <c r="M3111" t="str">
        <f t="shared" si="144"/>
        <v xml:space="preserve"> ()</v>
      </c>
      <c r="N3111">
        <f t="shared" si="145"/>
        <v>0</v>
      </c>
      <c r="O3111" t="str">
        <f t="shared" si="146"/>
        <v xml:space="preserve">  ()</v>
      </c>
      <c r="P3111" t="str">
        <f>IFERROR(INDEX(リスト!$AE:$AE,MATCH($G3111,リスト!$AD:$AD,0)),"")</f>
        <v/>
      </c>
      <c r="Q3111" t="str">
        <f>IFERROR(INDEX(リスト!$AH:$AH,MATCH($J3111,リスト!$AG:$AG,0)),"")</f>
        <v/>
      </c>
      <c r="R3111" s="118" t="str">
        <f>IF($B3111="","",TEXT(RIGHT($E3111,6)*1000+COUNTIF($E$2:$E3111,$E3111),"000000000"))</f>
        <v/>
      </c>
    </row>
    <row r="3112" spans="12:18" x14ac:dyDescent="0.45">
      <c r="L3112" t="str">
        <f>IFERROR(INDEX(所属情報!$E:$E,MATCH(男子登録情報!A3112,所属情報!$A:$A,0)),"")</f>
        <v/>
      </c>
      <c r="M3112" t="str">
        <f t="shared" si="144"/>
        <v xml:space="preserve"> ()</v>
      </c>
      <c r="N3112">
        <f t="shared" si="145"/>
        <v>0</v>
      </c>
      <c r="O3112" t="str">
        <f t="shared" si="146"/>
        <v xml:space="preserve">  ()</v>
      </c>
      <c r="P3112" t="str">
        <f>IFERROR(INDEX(リスト!$AE:$AE,MATCH($G3112,リスト!$AD:$AD,0)),"")</f>
        <v/>
      </c>
      <c r="Q3112" t="str">
        <f>IFERROR(INDEX(リスト!$AH:$AH,MATCH($J3112,リスト!$AG:$AG,0)),"")</f>
        <v/>
      </c>
      <c r="R3112" s="118" t="str">
        <f>IF($B3112="","",TEXT(RIGHT($E3112,6)*1000+COUNTIF($E$2:$E3112,$E3112),"000000000"))</f>
        <v/>
      </c>
    </row>
    <row r="3113" spans="12:18" x14ac:dyDescent="0.45">
      <c r="L3113" t="str">
        <f>IFERROR(INDEX(所属情報!$E:$E,MATCH(男子登録情報!A3113,所属情報!$A:$A,0)),"")</f>
        <v/>
      </c>
      <c r="M3113" t="str">
        <f t="shared" si="144"/>
        <v xml:space="preserve"> ()</v>
      </c>
      <c r="N3113">
        <f t="shared" si="145"/>
        <v>0</v>
      </c>
      <c r="O3113" t="str">
        <f t="shared" si="146"/>
        <v xml:space="preserve">  ()</v>
      </c>
      <c r="P3113" t="str">
        <f>IFERROR(INDEX(リスト!$AE:$AE,MATCH($G3113,リスト!$AD:$AD,0)),"")</f>
        <v/>
      </c>
      <c r="Q3113" t="str">
        <f>IFERROR(INDEX(リスト!$AH:$AH,MATCH($J3113,リスト!$AG:$AG,0)),"")</f>
        <v/>
      </c>
      <c r="R3113" s="118" t="str">
        <f>IF($B3113="","",TEXT(RIGHT($E3113,6)*1000+COUNTIF($E$2:$E3113,$E3113),"000000000"))</f>
        <v/>
      </c>
    </row>
    <row r="3114" spans="12:18" x14ac:dyDescent="0.45">
      <c r="L3114" t="str">
        <f>IFERROR(INDEX(所属情報!$E:$E,MATCH(男子登録情報!A3114,所属情報!$A:$A,0)),"")</f>
        <v/>
      </c>
      <c r="M3114" t="str">
        <f t="shared" si="144"/>
        <v xml:space="preserve"> ()</v>
      </c>
      <c r="N3114">
        <f t="shared" si="145"/>
        <v>0</v>
      </c>
      <c r="O3114" t="str">
        <f t="shared" si="146"/>
        <v xml:space="preserve">  ()</v>
      </c>
      <c r="P3114" t="str">
        <f>IFERROR(INDEX(リスト!$AE:$AE,MATCH($G3114,リスト!$AD:$AD,0)),"")</f>
        <v/>
      </c>
      <c r="Q3114" t="str">
        <f>IFERROR(INDEX(リスト!$AH:$AH,MATCH($J3114,リスト!$AG:$AG,0)),"")</f>
        <v/>
      </c>
      <c r="R3114" s="118" t="str">
        <f>IF($B3114="","",TEXT(RIGHT($E3114,6)*1000+COUNTIF($E$2:$E3114,$E3114),"000000000"))</f>
        <v/>
      </c>
    </row>
    <row r="3115" spans="12:18" x14ac:dyDescent="0.45">
      <c r="L3115" t="str">
        <f>IFERROR(INDEX(所属情報!$E:$E,MATCH(男子登録情報!A3115,所属情報!$A:$A,0)),"")</f>
        <v/>
      </c>
      <c r="M3115" t="str">
        <f t="shared" si="144"/>
        <v xml:space="preserve"> ()</v>
      </c>
      <c r="N3115">
        <f t="shared" si="145"/>
        <v>0</v>
      </c>
      <c r="O3115" t="str">
        <f t="shared" si="146"/>
        <v xml:space="preserve">  ()</v>
      </c>
      <c r="P3115" t="str">
        <f>IFERROR(INDEX(リスト!$AE:$AE,MATCH($G3115,リスト!$AD:$AD,0)),"")</f>
        <v/>
      </c>
      <c r="Q3115" t="str">
        <f>IFERROR(INDEX(リスト!$AH:$AH,MATCH($J3115,リスト!$AG:$AG,0)),"")</f>
        <v/>
      </c>
      <c r="R3115" s="118" t="str">
        <f>IF($B3115="","",TEXT(RIGHT($E3115,6)*1000+COUNTIF($E$2:$E3115,$E3115),"000000000"))</f>
        <v/>
      </c>
    </row>
    <row r="3116" spans="12:18" x14ac:dyDescent="0.45">
      <c r="L3116" t="str">
        <f>IFERROR(INDEX(所属情報!$E:$E,MATCH(男子登録情報!A3116,所属情報!$A:$A,0)),"")</f>
        <v/>
      </c>
      <c r="M3116" t="str">
        <f t="shared" si="144"/>
        <v xml:space="preserve"> ()</v>
      </c>
      <c r="N3116">
        <f t="shared" si="145"/>
        <v>0</v>
      </c>
      <c r="O3116" t="str">
        <f t="shared" si="146"/>
        <v xml:space="preserve">  ()</v>
      </c>
      <c r="P3116" t="str">
        <f>IFERROR(INDEX(リスト!$AE:$AE,MATCH($G3116,リスト!$AD:$AD,0)),"")</f>
        <v/>
      </c>
      <c r="Q3116" t="str">
        <f>IFERROR(INDEX(リスト!$AH:$AH,MATCH($J3116,リスト!$AG:$AG,0)),"")</f>
        <v/>
      </c>
      <c r="R3116" s="118" t="str">
        <f>IF($B3116="","",TEXT(RIGHT($E3116,6)*1000+COUNTIF($E$2:$E3116,$E3116),"000000000"))</f>
        <v/>
      </c>
    </row>
    <row r="3117" spans="12:18" x14ac:dyDescent="0.45">
      <c r="L3117" t="str">
        <f>IFERROR(INDEX(所属情報!$E:$E,MATCH(男子登録情報!A3117,所属情報!$A:$A,0)),"")</f>
        <v/>
      </c>
      <c r="M3117" t="str">
        <f t="shared" si="144"/>
        <v xml:space="preserve"> ()</v>
      </c>
      <c r="N3117">
        <f t="shared" si="145"/>
        <v>0</v>
      </c>
      <c r="O3117" t="str">
        <f t="shared" si="146"/>
        <v xml:space="preserve">  ()</v>
      </c>
      <c r="P3117" t="str">
        <f>IFERROR(INDEX(リスト!$AE:$AE,MATCH($G3117,リスト!$AD:$AD,0)),"")</f>
        <v/>
      </c>
      <c r="Q3117" t="str">
        <f>IFERROR(INDEX(リスト!$AH:$AH,MATCH($J3117,リスト!$AG:$AG,0)),"")</f>
        <v/>
      </c>
      <c r="R3117" s="118" t="str">
        <f>IF($B3117="","",TEXT(RIGHT($E3117,6)*1000+COUNTIF($E$2:$E3117,$E3117),"000000000"))</f>
        <v/>
      </c>
    </row>
    <row r="3118" spans="12:18" x14ac:dyDescent="0.45">
      <c r="L3118" t="str">
        <f>IFERROR(INDEX(所属情報!$E:$E,MATCH(男子登録情報!A3118,所属情報!$A:$A,0)),"")</f>
        <v/>
      </c>
      <c r="M3118" t="str">
        <f t="shared" si="144"/>
        <v xml:space="preserve"> ()</v>
      </c>
      <c r="N3118">
        <f t="shared" si="145"/>
        <v>0</v>
      </c>
      <c r="O3118" t="str">
        <f t="shared" si="146"/>
        <v xml:space="preserve">  ()</v>
      </c>
      <c r="P3118" t="str">
        <f>IFERROR(INDEX(リスト!$AE:$AE,MATCH($G3118,リスト!$AD:$AD,0)),"")</f>
        <v/>
      </c>
      <c r="Q3118" t="str">
        <f>IFERROR(INDEX(リスト!$AH:$AH,MATCH($J3118,リスト!$AG:$AG,0)),"")</f>
        <v/>
      </c>
      <c r="R3118" s="118" t="str">
        <f>IF($B3118="","",TEXT(RIGHT($E3118,6)*1000+COUNTIF($E$2:$E3118,$E3118),"000000000"))</f>
        <v/>
      </c>
    </row>
    <row r="3119" spans="12:18" x14ac:dyDescent="0.45">
      <c r="L3119" t="str">
        <f>IFERROR(INDEX(所属情報!$E:$E,MATCH(男子登録情報!A3119,所属情報!$A:$A,0)),"")</f>
        <v/>
      </c>
      <c r="M3119" t="str">
        <f t="shared" si="144"/>
        <v xml:space="preserve"> ()</v>
      </c>
      <c r="N3119">
        <f t="shared" si="145"/>
        <v>0</v>
      </c>
      <c r="O3119" t="str">
        <f t="shared" si="146"/>
        <v xml:space="preserve">  ()</v>
      </c>
      <c r="P3119" t="str">
        <f>IFERROR(INDEX(リスト!$AE:$AE,MATCH($G3119,リスト!$AD:$AD,0)),"")</f>
        <v/>
      </c>
      <c r="Q3119" t="str">
        <f>IFERROR(INDEX(リスト!$AH:$AH,MATCH($J3119,リスト!$AG:$AG,0)),"")</f>
        <v/>
      </c>
      <c r="R3119" s="118" t="str">
        <f>IF($B3119="","",TEXT(RIGHT($E3119,6)*1000+COUNTIF($E$2:$E3119,$E3119),"000000000"))</f>
        <v/>
      </c>
    </row>
    <row r="3120" spans="12:18" x14ac:dyDescent="0.45">
      <c r="L3120" t="str">
        <f>IFERROR(INDEX(所属情報!$E:$E,MATCH(男子登録情報!A3120,所属情報!$A:$A,0)),"")</f>
        <v/>
      </c>
      <c r="M3120" t="str">
        <f t="shared" si="144"/>
        <v xml:space="preserve"> ()</v>
      </c>
      <c r="N3120">
        <f t="shared" si="145"/>
        <v>0</v>
      </c>
      <c r="O3120" t="str">
        <f t="shared" si="146"/>
        <v xml:space="preserve">  ()</v>
      </c>
      <c r="P3120" t="str">
        <f>IFERROR(INDEX(リスト!$AE:$AE,MATCH($G3120,リスト!$AD:$AD,0)),"")</f>
        <v/>
      </c>
      <c r="Q3120" t="str">
        <f>IFERROR(INDEX(リスト!$AH:$AH,MATCH($J3120,リスト!$AG:$AG,0)),"")</f>
        <v/>
      </c>
      <c r="R3120" s="118" t="str">
        <f>IF($B3120="","",TEXT(RIGHT($E3120,6)*1000+COUNTIF($E$2:$E3120,$E3120),"000000000"))</f>
        <v/>
      </c>
    </row>
    <row r="3121" spans="12:18" x14ac:dyDescent="0.45">
      <c r="L3121" t="str">
        <f>IFERROR(INDEX(所属情報!$E:$E,MATCH(男子登録情報!A3121,所属情報!$A:$A,0)),"")</f>
        <v/>
      </c>
      <c r="M3121" t="str">
        <f t="shared" si="144"/>
        <v xml:space="preserve"> ()</v>
      </c>
      <c r="N3121">
        <f t="shared" si="145"/>
        <v>0</v>
      </c>
      <c r="O3121" t="str">
        <f t="shared" si="146"/>
        <v xml:space="preserve">  ()</v>
      </c>
      <c r="P3121" t="str">
        <f>IFERROR(INDEX(リスト!$AE:$AE,MATCH($G3121,リスト!$AD:$AD,0)),"")</f>
        <v/>
      </c>
      <c r="Q3121" t="str">
        <f>IFERROR(INDEX(リスト!$AH:$AH,MATCH($J3121,リスト!$AG:$AG,0)),"")</f>
        <v/>
      </c>
      <c r="R3121" s="118" t="str">
        <f>IF($B3121="","",TEXT(RIGHT($E3121,6)*1000+COUNTIF($E$2:$E3121,$E3121),"000000000"))</f>
        <v/>
      </c>
    </row>
    <row r="3122" spans="12:18" x14ac:dyDescent="0.45">
      <c r="L3122" t="str">
        <f>IFERROR(INDEX(所属情報!$E:$E,MATCH(男子登録情報!A3122,所属情報!$A:$A,0)),"")</f>
        <v/>
      </c>
      <c r="M3122" t="str">
        <f t="shared" si="144"/>
        <v xml:space="preserve"> ()</v>
      </c>
      <c r="N3122">
        <f t="shared" si="145"/>
        <v>0</v>
      </c>
      <c r="O3122" t="str">
        <f t="shared" si="146"/>
        <v xml:space="preserve">  ()</v>
      </c>
      <c r="P3122" t="str">
        <f>IFERROR(INDEX(リスト!$AE:$AE,MATCH($G3122,リスト!$AD:$AD,0)),"")</f>
        <v/>
      </c>
      <c r="Q3122" t="str">
        <f>IFERROR(INDEX(リスト!$AH:$AH,MATCH($J3122,リスト!$AG:$AG,0)),"")</f>
        <v/>
      </c>
      <c r="R3122" s="118" t="str">
        <f>IF($B3122="","",TEXT(RIGHT($E3122,6)*1000+COUNTIF($E$2:$E3122,$E3122),"000000000"))</f>
        <v/>
      </c>
    </row>
    <row r="3123" spans="12:18" x14ac:dyDescent="0.45">
      <c r="L3123" t="str">
        <f>IFERROR(INDEX(所属情報!$E:$E,MATCH(男子登録情報!A3123,所属情報!$A:$A,0)),"")</f>
        <v/>
      </c>
      <c r="M3123" t="str">
        <f t="shared" si="144"/>
        <v xml:space="preserve"> ()</v>
      </c>
      <c r="N3123">
        <f t="shared" si="145"/>
        <v>0</v>
      </c>
      <c r="O3123" t="str">
        <f t="shared" si="146"/>
        <v xml:space="preserve">  ()</v>
      </c>
      <c r="P3123" t="str">
        <f>IFERROR(INDEX(リスト!$AE:$AE,MATCH($G3123,リスト!$AD:$AD,0)),"")</f>
        <v/>
      </c>
      <c r="Q3123" t="str">
        <f>IFERROR(INDEX(リスト!$AH:$AH,MATCH($J3123,リスト!$AG:$AG,0)),"")</f>
        <v/>
      </c>
      <c r="R3123" s="118" t="str">
        <f>IF($B3123="","",TEXT(RIGHT($E3123,6)*1000+COUNTIF($E$2:$E3123,$E3123),"000000000"))</f>
        <v/>
      </c>
    </row>
    <row r="3124" spans="12:18" x14ac:dyDescent="0.45">
      <c r="L3124" t="str">
        <f>IFERROR(INDEX(所属情報!$E:$E,MATCH(男子登録情報!A3124,所属情報!$A:$A,0)),"")</f>
        <v/>
      </c>
      <c r="M3124" t="str">
        <f t="shared" si="144"/>
        <v xml:space="preserve"> ()</v>
      </c>
      <c r="N3124">
        <f t="shared" si="145"/>
        <v>0</v>
      </c>
      <c r="O3124" t="str">
        <f t="shared" si="146"/>
        <v xml:space="preserve">  ()</v>
      </c>
      <c r="P3124" t="str">
        <f>IFERROR(INDEX(リスト!$AE:$AE,MATCH($G3124,リスト!$AD:$AD,0)),"")</f>
        <v/>
      </c>
      <c r="Q3124" t="str">
        <f>IFERROR(INDEX(リスト!$AH:$AH,MATCH($J3124,リスト!$AG:$AG,0)),"")</f>
        <v/>
      </c>
      <c r="R3124" s="118" t="str">
        <f>IF($B3124="","",TEXT(RIGHT($E3124,6)*1000+COUNTIF($E$2:$E3124,$E3124),"000000000"))</f>
        <v/>
      </c>
    </row>
    <row r="3125" spans="12:18" x14ac:dyDescent="0.45">
      <c r="L3125" t="str">
        <f>IFERROR(INDEX(所属情報!$E:$E,MATCH(男子登録情報!A3125,所属情報!$A:$A,0)),"")</f>
        <v/>
      </c>
      <c r="M3125" t="str">
        <f t="shared" si="144"/>
        <v xml:space="preserve"> ()</v>
      </c>
      <c r="N3125">
        <f t="shared" si="145"/>
        <v>0</v>
      </c>
      <c r="O3125" t="str">
        <f t="shared" si="146"/>
        <v xml:space="preserve">  ()</v>
      </c>
      <c r="P3125" t="str">
        <f>IFERROR(INDEX(リスト!$AE:$AE,MATCH($G3125,リスト!$AD:$AD,0)),"")</f>
        <v/>
      </c>
      <c r="Q3125" t="str">
        <f>IFERROR(INDEX(リスト!$AH:$AH,MATCH($J3125,リスト!$AG:$AG,0)),"")</f>
        <v/>
      </c>
      <c r="R3125" s="118" t="str">
        <f>IF($B3125="","",TEXT(RIGHT($E3125,6)*1000+COUNTIF($E$2:$E3125,$E3125),"000000000"))</f>
        <v/>
      </c>
    </row>
    <row r="3126" spans="12:18" x14ac:dyDescent="0.45">
      <c r="L3126" t="str">
        <f>IFERROR(INDEX(所属情報!$E:$E,MATCH(男子登録情報!A3126,所属情報!$A:$A,0)),"")</f>
        <v/>
      </c>
      <c r="M3126" t="str">
        <f t="shared" si="144"/>
        <v xml:space="preserve"> ()</v>
      </c>
      <c r="N3126">
        <f t="shared" si="145"/>
        <v>0</v>
      </c>
      <c r="O3126" t="str">
        <f t="shared" si="146"/>
        <v xml:space="preserve">  ()</v>
      </c>
      <c r="P3126" t="str">
        <f>IFERROR(INDEX(リスト!$AE:$AE,MATCH($G3126,リスト!$AD:$AD,0)),"")</f>
        <v/>
      </c>
      <c r="Q3126" t="str">
        <f>IFERROR(INDEX(リスト!$AH:$AH,MATCH($J3126,リスト!$AG:$AG,0)),"")</f>
        <v/>
      </c>
      <c r="R3126" s="118" t="str">
        <f>IF($B3126="","",TEXT(RIGHT($E3126,6)*1000+COUNTIF($E$2:$E3126,$E3126),"000000000"))</f>
        <v/>
      </c>
    </row>
    <row r="3127" spans="12:18" x14ac:dyDescent="0.45">
      <c r="L3127" t="str">
        <f>IFERROR(INDEX(所属情報!$E:$E,MATCH(男子登録情報!A3127,所属情報!$A:$A,0)),"")</f>
        <v/>
      </c>
      <c r="M3127" t="str">
        <f t="shared" si="144"/>
        <v xml:space="preserve"> ()</v>
      </c>
      <c r="N3127">
        <f t="shared" si="145"/>
        <v>0</v>
      </c>
      <c r="O3127" t="str">
        <f t="shared" si="146"/>
        <v xml:space="preserve">  ()</v>
      </c>
      <c r="P3127" t="str">
        <f>IFERROR(INDEX(リスト!$AE:$AE,MATCH($G3127,リスト!$AD:$AD,0)),"")</f>
        <v/>
      </c>
      <c r="Q3127" t="str">
        <f>IFERROR(INDEX(リスト!$AH:$AH,MATCH($J3127,リスト!$AG:$AG,0)),"")</f>
        <v/>
      </c>
      <c r="R3127" s="118" t="str">
        <f>IF($B3127="","",TEXT(RIGHT($E3127,6)*1000+COUNTIF($E$2:$E3127,$E3127),"000000000"))</f>
        <v/>
      </c>
    </row>
    <row r="3128" spans="12:18" x14ac:dyDescent="0.45">
      <c r="L3128" t="str">
        <f>IFERROR(INDEX(所属情報!$E:$E,MATCH(男子登録情報!A3128,所属情報!$A:$A,0)),"")</f>
        <v/>
      </c>
      <c r="M3128" t="str">
        <f t="shared" si="144"/>
        <v xml:space="preserve"> ()</v>
      </c>
      <c r="N3128">
        <f t="shared" si="145"/>
        <v>0</v>
      </c>
      <c r="O3128" t="str">
        <f t="shared" si="146"/>
        <v xml:space="preserve">  ()</v>
      </c>
      <c r="P3128" t="str">
        <f>IFERROR(INDEX(リスト!$AE:$AE,MATCH($G3128,リスト!$AD:$AD,0)),"")</f>
        <v/>
      </c>
      <c r="Q3128" t="str">
        <f>IFERROR(INDEX(リスト!$AH:$AH,MATCH($J3128,リスト!$AG:$AG,0)),"")</f>
        <v/>
      </c>
      <c r="R3128" s="118" t="str">
        <f>IF($B3128="","",TEXT(RIGHT($E3128,6)*1000+COUNTIF($E$2:$E3128,$E3128),"000000000"))</f>
        <v/>
      </c>
    </row>
    <row r="3129" spans="12:18" x14ac:dyDescent="0.45">
      <c r="L3129" t="str">
        <f>IFERROR(INDEX(所属情報!$E:$E,MATCH(男子登録情報!A3129,所属情報!$A:$A,0)),"")</f>
        <v/>
      </c>
      <c r="M3129" t="str">
        <f t="shared" si="144"/>
        <v xml:space="preserve"> ()</v>
      </c>
      <c r="N3129">
        <f t="shared" si="145"/>
        <v>0</v>
      </c>
      <c r="O3129" t="str">
        <f t="shared" si="146"/>
        <v xml:space="preserve">  ()</v>
      </c>
      <c r="P3129" t="str">
        <f>IFERROR(INDEX(リスト!$AE:$AE,MATCH($G3129,リスト!$AD:$AD,0)),"")</f>
        <v/>
      </c>
      <c r="Q3129" t="str">
        <f>IFERROR(INDEX(リスト!$AH:$AH,MATCH($J3129,リスト!$AG:$AG,0)),"")</f>
        <v/>
      </c>
      <c r="R3129" s="118" t="str">
        <f>IF($B3129="","",TEXT(RIGHT($E3129,6)*1000+COUNTIF($E$2:$E3129,$E3129),"000000000"))</f>
        <v/>
      </c>
    </row>
    <row r="3130" spans="12:18" x14ac:dyDescent="0.45">
      <c r="L3130" t="str">
        <f>IFERROR(INDEX(所属情報!$E:$E,MATCH(男子登録情報!A3130,所属情報!$A:$A,0)),"")</f>
        <v/>
      </c>
      <c r="M3130" t="str">
        <f t="shared" si="144"/>
        <v xml:space="preserve"> ()</v>
      </c>
      <c r="N3130">
        <f t="shared" si="145"/>
        <v>0</v>
      </c>
      <c r="O3130" t="str">
        <f t="shared" si="146"/>
        <v xml:space="preserve">  ()</v>
      </c>
      <c r="P3130" t="str">
        <f>IFERROR(INDEX(リスト!$AE:$AE,MATCH($G3130,リスト!$AD:$AD,0)),"")</f>
        <v/>
      </c>
      <c r="Q3130" t="str">
        <f>IFERROR(INDEX(リスト!$AH:$AH,MATCH($J3130,リスト!$AG:$AG,0)),"")</f>
        <v/>
      </c>
      <c r="R3130" s="118" t="str">
        <f>IF($B3130="","",TEXT(RIGHT($E3130,6)*1000+COUNTIF($E$2:$E3130,$E3130),"000000000"))</f>
        <v/>
      </c>
    </row>
    <row r="3131" spans="12:18" x14ac:dyDescent="0.45">
      <c r="L3131" t="str">
        <f>IFERROR(INDEX(所属情報!$E:$E,MATCH(男子登録情報!A3131,所属情報!$A:$A,0)),"")</f>
        <v/>
      </c>
      <c r="M3131" t="str">
        <f t="shared" si="144"/>
        <v xml:space="preserve"> ()</v>
      </c>
      <c r="N3131">
        <f t="shared" si="145"/>
        <v>0</v>
      </c>
      <c r="O3131" t="str">
        <f t="shared" si="146"/>
        <v xml:space="preserve">  ()</v>
      </c>
      <c r="P3131" t="str">
        <f>IFERROR(INDEX(リスト!$AE:$AE,MATCH($G3131,リスト!$AD:$AD,0)),"")</f>
        <v/>
      </c>
      <c r="Q3131" t="str">
        <f>IFERROR(INDEX(リスト!$AH:$AH,MATCH($J3131,リスト!$AG:$AG,0)),"")</f>
        <v/>
      </c>
      <c r="R3131" s="118" t="str">
        <f>IF($B3131="","",TEXT(RIGHT($E3131,6)*1000+COUNTIF($E$2:$E3131,$E3131),"000000000"))</f>
        <v/>
      </c>
    </row>
    <row r="3132" spans="12:18" x14ac:dyDescent="0.45">
      <c r="L3132" t="str">
        <f>IFERROR(INDEX(所属情報!$E:$E,MATCH(男子登録情報!A3132,所属情報!$A:$A,0)),"")</f>
        <v/>
      </c>
      <c r="M3132" t="str">
        <f t="shared" si="144"/>
        <v xml:space="preserve"> ()</v>
      </c>
      <c r="N3132">
        <f t="shared" si="145"/>
        <v>0</v>
      </c>
      <c r="O3132" t="str">
        <f t="shared" si="146"/>
        <v xml:space="preserve">  ()</v>
      </c>
      <c r="P3132" t="str">
        <f>IFERROR(INDEX(リスト!$AE:$AE,MATCH($G3132,リスト!$AD:$AD,0)),"")</f>
        <v/>
      </c>
      <c r="Q3132" t="str">
        <f>IFERROR(INDEX(リスト!$AH:$AH,MATCH($J3132,リスト!$AG:$AG,0)),"")</f>
        <v/>
      </c>
      <c r="R3132" s="118" t="str">
        <f>IF($B3132="","",TEXT(RIGHT($E3132,6)*1000+COUNTIF($E$2:$E3132,$E3132),"000000000"))</f>
        <v/>
      </c>
    </row>
    <row r="3133" spans="12:18" x14ac:dyDescent="0.45">
      <c r="L3133" t="str">
        <f>IFERROR(INDEX(所属情報!$E:$E,MATCH(男子登録情報!A3133,所属情報!$A:$A,0)),"")</f>
        <v/>
      </c>
      <c r="M3133" t="str">
        <f t="shared" si="144"/>
        <v xml:space="preserve"> ()</v>
      </c>
      <c r="N3133">
        <f t="shared" si="145"/>
        <v>0</v>
      </c>
      <c r="O3133" t="str">
        <f t="shared" si="146"/>
        <v xml:space="preserve">  ()</v>
      </c>
      <c r="P3133" t="str">
        <f>IFERROR(INDEX(リスト!$AE:$AE,MATCH($G3133,リスト!$AD:$AD,0)),"")</f>
        <v/>
      </c>
      <c r="Q3133" t="str">
        <f>IFERROR(INDEX(リスト!$AH:$AH,MATCH($J3133,リスト!$AG:$AG,0)),"")</f>
        <v/>
      </c>
      <c r="R3133" s="118" t="str">
        <f>IF($B3133="","",TEXT(RIGHT($E3133,6)*1000+COUNTIF($E$2:$E3133,$E3133),"000000000"))</f>
        <v/>
      </c>
    </row>
    <row r="3134" spans="12:18" x14ac:dyDescent="0.45">
      <c r="L3134" t="str">
        <f>IFERROR(INDEX(所属情報!$E:$E,MATCH(男子登録情報!A3134,所属情報!$A:$A,0)),"")</f>
        <v/>
      </c>
      <c r="M3134" t="str">
        <f t="shared" si="144"/>
        <v xml:space="preserve"> ()</v>
      </c>
      <c r="N3134">
        <f t="shared" si="145"/>
        <v>0</v>
      </c>
      <c r="O3134" t="str">
        <f t="shared" si="146"/>
        <v xml:space="preserve">  ()</v>
      </c>
      <c r="P3134" t="str">
        <f>IFERROR(INDEX(リスト!$AE:$AE,MATCH($G3134,リスト!$AD:$AD,0)),"")</f>
        <v/>
      </c>
      <c r="Q3134" t="str">
        <f>IFERROR(INDEX(リスト!$AH:$AH,MATCH($J3134,リスト!$AG:$AG,0)),"")</f>
        <v/>
      </c>
      <c r="R3134" s="118" t="str">
        <f>IF($B3134="","",TEXT(RIGHT($E3134,6)*1000+COUNTIF($E$2:$E3134,$E3134),"000000000"))</f>
        <v/>
      </c>
    </row>
    <row r="3135" spans="12:18" x14ac:dyDescent="0.45">
      <c r="L3135" t="str">
        <f>IFERROR(INDEX(所属情報!$E:$E,MATCH(男子登録情報!A3135,所属情報!$A:$A,0)),"")</f>
        <v/>
      </c>
      <c r="M3135" t="str">
        <f t="shared" si="144"/>
        <v xml:space="preserve"> ()</v>
      </c>
      <c r="N3135">
        <f t="shared" si="145"/>
        <v>0</v>
      </c>
      <c r="O3135" t="str">
        <f t="shared" si="146"/>
        <v xml:space="preserve">  ()</v>
      </c>
      <c r="P3135" t="str">
        <f>IFERROR(INDEX(リスト!$AE:$AE,MATCH($G3135,リスト!$AD:$AD,0)),"")</f>
        <v/>
      </c>
      <c r="Q3135" t="str">
        <f>IFERROR(INDEX(リスト!$AH:$AH,MATCH($J3135,リスト!$AG:$AG,0)),"")</f>
        <v/>
      </c>
      <c r="R3135" s="118" t="str">
        <f>IF($B3135="","",TEXT(RIGHT($E3135,6)*1000+COUNTIF($E$2:$E3135,$E3135),"000000000"))</f>
        <v/>
      </c>
    </row>
    <row r="3136" spans="12:18" x14ac:dyDescent="0.45">
      <c r="L3136" t="str">
        <f>IFERROR(INDEX(所属情報!$E:$E,MATCH(男子登録情報!A3136,所属情報!$A:$A,0)),"")</f>
        <v/>
      </c>
      <c r="M3136" t="str">
        <f t="shared" si="144"/>
        <v xml:space="preserve"> ()</v>
      </c>
      <c r="N3136">
        <f t="shared" si="145"/>
        <v>0</v>
      </c>
      <c r="O3136" t="str">
        <f t="shared" si="146"/>
        <v xml:space="preserve">  ()</v>
      </c>
      <c r="P3136" t="str">
        <f>IFERROR(INDEX(リスト!$AE:$AE,MATCH($G3136,リスト!$AD:$AD,0)),"")</f>
        <v/>
      </c>
      <c r="Q3136" t="str">
        <f>IFERROR(INDEX(リスト!$AH:$AH,MATCH($J3136,リスト!$AG:$AG,0)),"")</f>
        <v/>
      </c>
      <c r="R3136" s="118" t="str">
        <f>IF($B3136="","",TEXT(RIGHT($E3136,6)*1000+COUNTIF($E$2:$E3136,$E3136),"000000000"))</f>
        <v/>
      </c>
    </row>
    <row r="3137" spans="12:18" x14ac:dyDescent="0.45">
      <c r="L3137" t="str">
        <f>IFERROR(INDEX(所属情報!$E:$E,MATCH(男子登録情報!A3137,所属情報!$A:$A,0)),"")</f>
        <v/>
      </c>
      <c r="M3137" t="str">
        <f t="shared" si="144"/>
        <v xml:space="preserve"> ()</v>
      </c>
      <c r="N3137">
        <f t="shared" si="145"/>
        <v>0</v>
      </c>
      <c r="O3137" t="str">
        <f t="shared" si="146"/>
        <v xml:space="preserve">  ()</v>
      </c>
      <c r="P3137" t="str">
        <f>IFERROR(INDEX(リスト!$AE:$AE,MATCH($G3137,リスト!$AD:$AD,0)),"")</f>
        <v/>
      </c>
      <c r="Q3137" t="str">
        <f>IFERROR(INDEX(リスト!$AH:$AH,MATCH($J3137,リスト!$AG:$AG,0)),"")</f>
        <v/>
      </c>
      <c r="R3137" s="118" t="str">
        <f>IF($B3137="","",TEXT(RIGHT($E3137,6)*1000+COUNTIF($E$2:$E3137,$E3137),"000000000"))</f>
        <v/>
      </c>
    </row>
    <row r="3138" spans="12:18" x14ac:dyDescent="0.45">
      <c r="L3138" t="str">
        <f>IFERROR(INDEX(所属情報!$E:$E,MATCH(男子登録情報!A3138,所属情報!$A:$A,0)),"")</f>
        <v/>
      </c>
      <c r="M3138" t="str">
        <f t="shared" si="144"/>
        <v xml:space="preserve"> ()</v>
      </c>
      <c r="N3138">
        <f t="shared" si="145"/>
        <v>0</v>
      </c>
      <c r="O3138" t="str">
        <f t="shared" si="146"/>
        <v xml:space="preserve">  ()</v>
      </c>
      <c r="P3138" t="str">
        <f>IFERROR(INDEX(リスト!$AE:$AE,MATCH($G3138,リスト!$AD:$AD,0)),"")</f>
        <v/>
      </c>
      <c r="Q3138" t="str">
        <f>IFERROR(INDEX(リスト!$AH:$AH,MATCH($J3138,リスト!$AG:$AG,0)),"")</f>
        <v/>
      </c>
      <c r="R3138" s="118" t="str">
        <f>IF($B3138="","",TEXT(RIGHT($E3138,6)*1000+COUNTIF($E$2:$E3138,$E3138),"000000000"))</f>
        <v/>
      </c>
    </row>
    <row r="3139" spans="12:18" x14ac:dyDescent="0.45">
      <c r="L3139" t="str">
        <f>IFERROR(INDEX(所属情報!$E:$E,MATCH(男子登録情報!A3139,所属情報!$A:$A,0)),"")</f>
        <v/>
      </c>
      <c r="M3139" t="str">
        <f t="shared" ref="M3139:M3202" si="147">$C3139&amp;" "&amp;"("&amp;$F3139&amp;")"</f>
        <v xml:space="preserve"> ()</v>
      </c>
      <c r="N3139">
        <f t="shared" ref="N3139:N3202" si="148">$D3139</f>
        <v>0</v>
      </c>
      <c r="O3139" t="str">
        <f t="shared" ref="O3139:O3202" si="149">$H3139&amp;" "&amp;$I3139&amp;" "&amp;"("&amp;MID($E3139,3,2)&amp;")"</f>
        <v xml:space="preserve">  ()</v>
      </c>
      <c r="P3139" t="str">
        <f>IFERROR(INDEX(リスト!$AE:$AE,MATCH($G3139,リスト!$AD:$AD,0)),"")</f>
        <v/>
      </c>
      <c r="Q3139" t="str">
        <f>IFERROR(INDEX(リスト!$AH:$AH,MATCH($J3139,リスト!$AG:$AG,0)),"")</f>
        <v/>
      </c>
      <c r="R3139" s="118" t="str">
        <f>IF($B3139="","",TEXT(RIGHT($E3139,6)*1000+COUNTIF($E$2:$E3139,$E3139),"000000000"))</f>
        <v/>
      </c>
    </row>
    <row r="3140" spans="12:18" x14ac:dyDescent="0.45">
      <c r="L3140" t="str">
        <f>IFERROR(INDEX(所属情報!$E:$E,MATCH(男子登録情報!A3140,所属情報!$A:$A,0)),"")</f>
        <v/>
      </c>
      <c r="M3140" t="str">
        <f t="shared" si="147"/>
        <v xml:space="preserve"> ()</v>
      </c>
      <c r="N3140">
        <f t="shared" si="148"/>
        <v>0</v>
      </c>
      <c r="O3140" t="str">
        <f t="shared" si="149"/>
        <v xml:space="preserve">  ()</v>
      </c>
      <c r="P3140" t="str">
        <f>IFERROR(INDEX(リスト!$AE:$AE,MATCH($G3140,リスト!$AD:$AD,0)),"")</f>
        <v/>
      </c>
      <c r="Q3140" t="str">
        <f>IFERROR(INDEX(リスト!$AH:$AH,MATCH($J3140,リスト!$AG:$AG,0)),"")</f>
        <v/>
      </c>
      <c r="R3140" s="118" t="str">
        <f>IF($B3140="","",TEXT(RIGHT($E3140,6)*1000+COUNTIF($E$2:$E3140,$E3140),"000000000"))</f>
        <v/>
      </c>
    </row>
    <row r="3141" spans="12:18" x14ac:dyDescent="0.45">
      <c r="L3141" t="str">
        <f>IFERROR(INDEX(所属情報!$E:$E,MATCH(男子登録情報!A3141,所属情報!$A:$A,0)),"")</f>
        <v/>
      </c>
      <c r="M3141" t="str">
        <f t="shared" si="147"/>
        <v xml:space="preserve"> ()</v>
      </c>
      <c r="N3141">
        <f t="shared" si="148"/>
        <v>0</v>
      </c>
      <c r="O3141" t="str">
        <f t="shared" si="149"/>
        <v xml:space="preserve">  ()</v>
      </c>
      <c r="P3141" t="str">
        <f>IFERROR(INDEX(リスト!$AE:$AE,MATCH($G3141,リスト!$AD:$AD,0)),"")</f>
        <v/>
      </c>
      <c r="Q3141" t="str">
        <f>IFERROR(INDEX(リスト!$AH:$AH,MATCH($J3141,リスト!$AG:$AG,0)),"")</f>
        <v/>
      </c>
      <c r="R3141" s="118" t="str">
        <f>IF($B3141="","",TEXT(RIGHT($E3141,6)*1000+COUNTIF($E$2:$E3141,$E3141),"000000000"))</f>
        <v/>
      </c>
    </row>
    <row r="3142" spans="12:18" x14ac:dyDescent="0.45">
      <c r="L3142" t="str">
        <f>IFERROR(INDEX(所属情報!$E:$E,MATCH(男子登録情報!A3142,所属情報!$A:$A,0)),"")</f>
        <v/>
      </c>
      <c r="M3142" t="str">
        <f t="shared" si="147"/>
        <v xml:space="preserve"> ()</v>
      </c>
      <c r="N3142">
        <f t="shared" si="148"/>
        <v>0</v>
      </c>
      <c r="O3142" t="str">
        <f t="shared" si="149"/>
        <v xml:space="preserve">  ()</v>
      </c>
      <c r="P3142" t="str">
        <f>IFERROR(INDEX(リスト!$AE:$AE,MATCH($G3142,リスト!$AD:$AD,0)),"")</f>
        <v/>
      </c>
      <c r="Q3142" t="str">
        <f>IFERROR(INDEX(リスト!$AH:$AH,MATCH($J3142,リスト!$AG:$AG,0)),"")</f>
        <v/>
      </c>
      <c r="R3142" s="118" t="str">
        <f>IF($B3142="","",TEXT(RIGHT($E3142,6)*1000+COUNTIF($E$2:$E3142,$E3142),"000000000"))</f>
        <v/>
      </c>
    </row>
    <row r="3143" spans="12:18" x14ac:dyDescent="0.45">
      <c r="L3143" t="str">
        <f>IFERROR(INDEX(所属情報!$E:$E,MATCH(男子登録情報!A3143,所属情報!$A:$A,0)),"")</f>
        <v/>
      </c>
      <c r="M3143" t="str">
        <f t="shared" si="147"/>
        <v xml:space="preserve"> ()</v>
      </c>
      <c r="N3143">
        <f t="shared" si="148"/>
        <v>0</v>
      </c>
      <c r="O3143" t="str">
        <f t="shared" si="149"/>
        <v xml:space="preserve">  ()</v>
      </c>
      <c r="P3143" t="str">
        <f>IFERROR(INDEX(リスト!$AE:$AE,MATCH($G3143,リスト!$AD:$AD,0)),"")</f>
        <v/>
      </c>
      <c r="Q3143" t="str">
        <f>IFERROR(INDEX(リスト!$AH:$AH,MATCH($J3143,リスト!$AG:$AG,0)),"")</f>
        <v/>
      </c>
      <c r="R3143" s="118" t="str">
        <f>IF($B3143="","",TEXT(RIGHT($E3143,6)*1000+COUNTIF($E$2:$E3143,$E3143),"000000000"))</f>
        <v/>
      </c>
    </row>
    <row r="3144" spans="12:18" x14ac:dyDescent="0.45">
      <c r="L3144" t="str">
        <f>IFERROR(INDEX(所属情報!$E:$E,MATCH(男子登録情報!A3144,所属情報!$A:$A,0)),"")</f>
        <v/>
      </c>
      <c r="M3144" t="str">
        <f t="shared" si="147"/>
        <v xml:space="preserve"> ()</v>
      </c>
      <c r="N3144">
        <f t="shared" si="148"/>
        <v>0</v>
      </c>
      <c r="O3144" t="str">
        <f t="shared" si="149"/>
        <v xml:space="preserve">  ()</v>
      </c>
      <c r="P3144" t="str">
        <f>IFERROR(INDEX(リスト!$AE:$AE,MATCH($G3144,リスト!$AD:$AD,0)),"")</f>
        <v/>
      </c>
      <c r="Q3144" t="str">
        <f>IFERROR(INDEX(リスト!$AH:$AH,MATCH($J3144,リスト!$AG:$AG,0)),"")</f>
        <v/>
      </c>
      <c r="R3144" s="118" t="str">
        <f>IF($B3144="","",TEXT(RIGHT($E3144,6)*1000+COUNTIF($E$2:$E3144,$E3144),"000000000"))</f>
        <v/>
      </c>
    </row>
    <row r="3145" spans="12:18" x14ac:dyDescent="0.45">
      <c r="L3145" t="str">
        <f>IFERROR(INDEX(所属情報!$E:$E,MATCH(男子登録情報!A3145,所属情報!$A:$A,0)),"")</f>
        <v/>
      </c>
      <c r="M3145" t="str">
        <f t="shared" si="147"/>
        <v xml:space="preserve"> ()</v>
      </c>
      <c r="N3145">
        <f t="shared" si="148"/>
        <v>0</v>
      </c>
      <c r="O3145" t="str">
        <f t="shared" si="149"/>
        <v xml:space="preserve">  ()</v>
      </c>
      <c r="P3145" t="str">
        <f>IFERROR(INDEX(リスト!$AE:$AE,MATCH($G3145,リスト!$AD:$AD,0)),"")</f>
        <v/>
      </c>
      <c r="Q3145" t="str">
        <f>IFERROR(INDEX(リスト!$AH:$AH,MATCH($J3145,リスト!$AG:$AG,0)),"")</f>
        <v/>
      </c>
      <c r="R3145" s="118" t="str">
        <f>IF($B3145="","",TEXT(RIGHT($E3145,6)*1000+COUNTIF($E$2:$E3145,$E3145),"000000000"))</f>
        <v/>
      </c>
    </row>
    <row r="3146" spans="12:18" x14ac:dyDescent="0.45">
      <c r="L3146" t="str">
        <f>IFERROR(INDEX(所属情報!$E:$E,MATCH(男子登録情報!A3146,所属情報!$A:$A,0)),"")</f>
        <v/>
      </c>
      <c r="M3146" t="str">
        <f t="shared" si="147"/>
        <v xml:space="preserve"> ()</v>
      </c>
      <c r="N3146">
        <f t="shared" si="148"/>
        <v>0</v>
      </c>
      <c r="O3146" t="str">
        <f t="shared" si="149"/>
        <v xml:space="preserve">  ()</v>
      </c>
      <c r="P3146" t="str">
        <f>IFERROR(INDEX(リスト!$AE:$AE,MATCH($G3146,リスト!$AD:$AD,0)),"")</f>
        <v/>
      </c>
      <c r="Q3146" t="str">
        <f>IFERROR(INDEX(リスト!$AH:$AH,MATCH($J3146,リスト!$AG:$AG,0)),"")</f>
        <v/>
      </c>
      <c r="R3146" s="118" t="str">
        <f>IF($B3146="","",TEXT(RIGHT($E3146,6)*1000+COUNTIF($E$2:$E3146,$E3146),"000000000"))</f>
        <v/>
      </c>
    </row>
    <row r="3147" spans="12:18" x14ac:dyDescent="0.45">
      <c r="L3147" t="str">
        <f>IFERROR(INDEX(所属情報!$E:$E,MATCH(男子登録情報!A3147,所属情報!$A:$A,0)),"")</f>
        <v/>
      </c>
      <c r="M3147" t="str">
        <f t="shared" si="147"/>
        <v xml:space="preserve"> ()</v>
      </c>
      <c r="N3147">
        <f t="shared" si="148"/>
        <v>0</v>
      </c>
      <c r="O3147" t="str">
        <f t="shared" si="149"/>
        <v xml:space="preserve">  ()</v>
      </c>
      <c r="P3147" t="str">
        <f>IFERROR(INDEX(リスト!$AE:$AE,MATCH($G3147,リスト!$AD:$AD,0)),"")</f>
        <v/>
      </c>
      <c r="Q3147" t="str">
        <f>IFERROR(INDEX(リスト!$AH:$AH,MATCH($J3147,リスト!$AG:$AG,0)),"")</f>
        <v/>
      </c>
      <c r="R3147" s="118" t="str">
        <f>IF($B3147="","",TEXT(RIGHT($E3147,6)*1000+COUNTIF($E$2:$E3147,$E3147),"000000000"))</f>
        <v/>
      </c>
    </row>
    <row r="3148" spans="12:18" x14ac:dyDescent="0.45">
      <c r="L3148" t="str">
        <f>IFERROR(INDEX(所属情報!$E:$E,MATCH(男子登録情報!A3148,所属情報!$A:$A,0)),"")</f>
        <v/>
      </c>
      <c r="M3148" t="str">
        <f t="shared" si="147"/>
        <v xml:space="preserve"> ()</v>
      </c>
      <c r="N3148">
        <f t="shared" si="148"/>
        <v>0</v>
      </c>
      <c r="O3148" t="str">
        <f t="shared" si="149"/>
        <v xml:space="preserve">  ()</v>
      </c>
      <c r="P3148" t="str">
        <f>IFERROR(INDEX(リスト!$AE:$AE,MATCH($G3148,リスト!$AD:$AD,0)),"")</f>
        <v/>
      </c>
      <c r="Q3148" t="str">
        <f>IFERROR(INDEX(リスト!$AH:$AH,MATCH($J3148,リスト!$AG:$AG,0)),"")</f>
        <v/>
      </c>
      <c r="R3148" s="118" t="str">
        <f>IF($B3148="","",TEXT(RIGHT($E3148,6)*1000+COUNTIF($E$2:$E3148,$E3148),"000000000"))</f>
        <v/>
      </c>
    </row>
    <row r="3149" spans="12:18" x14ac:dyDescent="0.45">
      <c r="L3149" t="str">
        <f>IFERROR(INDEX(所属情報!$E:$E,MATCH(男子登録情報!A3149,所属情報!$A:$A,0)),"")</f>
        <v/>
      </c>
      <c r="M3149" t="str">
        <f t="shared" si="147"/>
        <v xml:space="preserve"> ()</v>
      </c>
      <c r="N3149">
        <f t="shared" si="148"/>
        <v>0</v>
      </c>
      <c r="O3149" t="str">
        <f t="shared" si="149"/>
        <v xml:space="preserve">  ()</v>
      </c>
      <c r="P3149" t="str">
        <f>IFERROR(INDEX(リスト!$AE:$AE,MATCH($G3149,リスト!$AD:$AD,0)),"")</f>
        <v/>
      </c>
      <c r="Q3149" t="str">
        <f>IFERROR(INDEX(リスト!$AH:$AH,MATCH($J3149,リスト!$AG:$AG,0)),"")</f>
        <v/>
      </c>
      <c r="R3149" s="118" t="str">
        <f>IF($B3149="","",TEXT(RIGHT($E3149,6)*1000+COUNTIF($E$2:$E3149,$E3149),"000000000"))</f>
        <v/>
      </c>
    </row>
    <row r="3150" spans="12:18" x14ac:dyDescent="0.45">
      <c r="L3150" t="str">
        <f>IFERROR(INDEX(所属情報!$E:$E,MATCH(男子登録情報!A3150,所属情報!$A:$A,0)),"")</f>
        <v/>
      </c>
      <c r="M3150" t="str">
        <f t="shared" si="147"/>
        <v xml:space="preserve"> ()</v>
      </c>
      <c r="N3150">
        <f t="shared" si="148"/>
        <v>0</v>
      </c>
      <c r="O3150" t="str">
        <f t="shared" si="149"/>
        <v xml:space="preserve">  ()</v>
      </c>
      <c r="P3150" t="str">
        <f>IFERROR(INDEX(リスト!$AE:$AE,MATCH($G3150,リスト!$AD:$AD,0)),"")</f>
        <v/>
      </c>
      <c r="Q3150" t="str">
        <f>IFERROR(INDEX(リスト!$AH:$AH,MATCH($J3150,リスト!$AG:$AG,0)),"")</f>
        <v/>
      </c>
      <c r="R3150" s="118" t="str">
        <f>IF($B3150="","",TEXT(RIGHT($E3150,6)*1000+COUNTIF($E$2:$E3150,$E3150),"000000000"))</f>
        <v/>
      </c>
    </row>
    <row r="3151" spans="12:18" x14ac:dyDescent="0.45">
      <c r="L3151" t="str">
        <f>IFERROR(INDEX(所属情報!$E:$E,MATCH(男子登録情報!A3151,所属情報!$A:$A,0)),"")</f>
        <v/>
      </c>
      <c r="M3151" t="str">
        <f t="shared" si="147"/>
        <v xml:space="preserve"> ()</v>
      </c>
      <c r="N3151">
        <f t="shared" si="148"/>
        <v>0</v>
      </c>
      <c r="O3151" t="str">
        <f t="shared" si="149"/>
        <v xml:space="preserve">  ()</v>
      </c>
      <c r="P3151" t="str">
        <f>IFERROR(INDEX(リスト!$AE:$AE,MATCH($G3151,リスト!$AD:$AD,0)),"")</f>
        <v/>
      </c>
      <c r="Q3151" t="str">
        <f>IFERROR(INDEX(リスト!$AH:$AH,MATCH($J3151,リスト!$AG:$AG,0)),"")</f>
        <v/>
      </c>
      <c r="R3151" s="118" t="str">
        <f>IF($B3151="","",TEXT(RIGHT($E3151,6)*1000+COUNTIF($E$2:$E3151,$E3151),"000000000"))</f>
        <v/>
      </c>
    </row>
    <row r="3152" spans="12:18" x14ac:dyDescent="0.45">
      <c r="L3152" t="str">
        <f>IFERROR(INDEX(所属情報!$E:$E,MATCH(男子登録情報!A3152,所属情報!$A:$A,0)),"")</f>
        <v/>
      </c>
      <c r="M3152" t="str">
        <f t="shared" si="147"/>
        <v xml:space="preserve"> ()</v>
      </c>
      <c r="N3152">
        <f t="shared" si="148"/>
        <v>0</v>
      </c>
      <c r="O3152" t="str">
        <f t="shared" si="149"/>
        <v xml:space="preserve">  ()</v>
      </c>
      <c r="P3152" t="str">
        <f>IFERROR(INDEX(リスト!$AE:$AE,MATCH($G3152,リスト!$AD:$AD,0)),"")</f>
        <v/>
      </c>
      <c r="Q3152" t="str">
        <f>IFERROR(INDEX(リスト!$AH:$AH,MATCH($J3152,リスト!$AG:$AG,0)),"")</f>
        <v/>
      </c>
      <c r="R3152" s="118" t="str">
        <f>IF($B3152="","",TEXT(RIGHT($E3152,6)*1000+COUNTIF($E$2:$E3152,$E3152),"000000000"))</f>
        <v/>
      </c>
    </row>
    <row r="3153" spans="12:18" x14ac:dyDescent="0.45">
      <c r="L3153" t="str">
        <f>IFERROR(INDEX(所属情報!$E:$E,MATCH(男子登録情報!A3153,所属情報!$A:$A,0)),"")</f>
        <v/>
      </c>
      <c r="M3153" t="str">
        <f t="shared" si="147"/>
        <v xml:space="preserve"> ()</v>
      </c>
      <c r="N3153">
        <f t="shared" si="148"/>
        <v>0</v>
      </c>
      <c r="O3153" t="str">
        <f t="shared" si="149"/>
        <v xml:space="preserve">  ()</v>
      </c>
      <c r="P3153" t="str">
        <f>IFERROR(INDEX(リスト!$AE:$AE,MATCH($G3153,リスト!$AD:$AD,0)),"")</f>
        <v/>
      </c>
      <c r="Q3153" t="str">
        <f>IFERROR(INDEX(リスト!$AH:$AH,MATCH($J3153,リスト!$AG:$AG,0)),"")</f>
        <v/>
      </c>
      <c r="R3153" s="118" t="str">
        <f>IF($B3153="","",TEXT(RIGHT($E3153,6)*1000+COUNTIF($E$2:$E3153,$E3153),"000000000"))</f>
        <v/>
      </c>
    </row>
    <row r="3154" spans="12:18" x14ac:dyDescent="0.45">
      <c r="L3154" t="str">
        <f>IFERROR(INDEX(所属情報!$E:$E,MATCH(男子登録情報!A3154,所属情報!$A:$A,0)),"")</f>
        <v/>
      </c>
      <c r="M3154" t="str">
        <f t="shared" si="147"/>
        <v xml:space="preserve"> ()</v>
      </c>
      <c r="N3154">
        <f t="shared" si="148"/>
        <v>0</v>
      </c>
      <c r="O3154" t="str">
        <f t="shared" si="149"/>
        <v xml:space="preserve">  ()</v>
      </c>
      <c r="P3154" t="str">
        <f>IFERROR(INDEX(リスト!$AE:$AE,MATCH($G3154,リスト!$AD:$AD,0)),"")</f>
        <v/>
      </c>
      <c r="Q3154" t="str">
        <f>IFERROR(INDEX(リスト!$AH:$AH,MATCH($J3154,リスト!$AG:$AG,0)),"")</f>
        <v/>
      </c>
      <c r="R3154" s="118" t="str">
        <f>IF($B3154="","",TEXT(RIGHT($E3154,6)*1000+COUNTIF($E$2:$E3154,$E3154),"000000000"))</f>
        <v/>
      </c>
    </row>
    <row r="3155" spans="12:18" x14ac:dyDescent="0.45">
      <c r="L3155" t="str">
        <f>IFERROR(INDEX(所属情報!$E:$E,MATCH(男子登録情報!A3155,所属情報!$A:$A,0)),"")</f>
        <v/>
      </c>
      <c r="M3155" t="str">
        <f t="shared" si="147"/>
        <v xml:space="preserve"> ()</v>
      </c>
      <c r="N3155">
        <f t="shared" si="148"/>
        <v>0</v>
      </c>
      <c r="O3155" t="str">
        <f t="shared" si="149"/>
        <v xml:space="preserve">  ()</v>
      </c>
      <c r="P3155" t="str">
        <f>IFERROR(INDEX(リスト!$AE:$AE,MATCH($G3155,リスト!$AD:$AD,0)),"")</f>
        <v/>
      </c>
      <c r="Q3155" t="str">
        <f>IFERROR(INDEX(リスト!$AH:$AH,MATCH($J3155,リスト!$AG:$AG,0)),"")</f>
        <v/>
      </c>
      <c r="R3155" s="118" t="str">
        <f>IF($B3155="","",TEXT(RIGHT($E3155,6)*1000+COUNTIF($E$2:$E3155,$E3155),"000000000"))</f>
        <v/>
      </c>
    </row>
    <row r="3156" spans="12:18" x14ac:dyDescent="0.45">
      <c r="L3156" t="str">
        <f>IFERROR(INDEX(所属情報!$E:$E,MATCH(男子登録情報!A3156,所属情報!$A:$A,0)),"")</f>
        <v/>
      </c>
      <c r="M3156" t="str">
        <f t="shared" si="147"/>
        <v xml:space="preserve"> ()</v>
      </c>
      <c r="N3156">
        <f t="shared" si="148"/>
        <v>0</v>
      </c>
      <c r="O3156" t="str">
        <f t="shared" si="149"/>
        <v xml:space="preserve">  ()</v>
      </c>
      <c r="P3156" t="str">
        <f>IFERROR(INDEX(リスト!$AE:$AE,MATCH($G3156,リスト!$AD:$AD,0)),"")</f>
        <v/>
      </c>
      <c r="Q3156" t="str">
        <f>IFERROR(INDEX(リスト!$AH:$AH,MATCH($J3156,リスト!$AG:$AG,0)),"")</f>
        <v/>
      </c>
      <c r="R3156" s="118" t="str">
        <f>IF($B3156="","",TEXT(RIGHT($E3156,6)*1000+COUNTIF($E$2:$E3156,$E3156),"000000000"))</f>
        <v/>
      </c>
    </row>
    <row r="3157" spans="12:18" x14ac:dyDescent="0.45">
      <c r="L3157" t="str">
        <f>IFERROR(INDEX(所属情報!$E:$E,MATCH(男子登録情報!A3157,所属情報!$A:$A,0)),"")</f>
        <v/>
      </c>
      <c r="M3157" t="str">
        <f t="shared" si="147"/>
        <v xml:space="preserve"> ()</v>
      </c>
      <c r="N3157">
        <f t="shared" si="148"/>
        <v>0</v>
      </c>
      <c r="O3157" t="str">
        <f t="shared" si="149"/>
        <v xml:space="preserve">  ()</v>
      </c>
      <c r="P3157" t="str">
        <f>IFERROR(INDEX(リスト!$AE:$AE,MATCH($G3157,リスト!$AD:$AD,0)),"")</f>
        <v/>
      </c>
      <c r="Q3157" t="str">
        <f>IFERROR(INDEX(リスト!$AH:$AH,MATCH($J3157,リスト!$AG:$AG,0)),"")</f>
        <v/>
      </c>
      <c r="R3157" s="118" t="str">
        <f>IF($B3157="","",TEXT(RIGHT($E3157,6)*1000+COUNTIF($E$2:$E3157,$E3157),"000000000"))</f>
        <v/>
      </c>
    </row>
    <row r="3158" spans="12:18" x14ac:dyDescent="0.45">
      <c r="L3158" t="str">
        <f>IFERROR(INDEX(所属情報!$E:$E,MATCH(男子登録情報!A3158,所属情報!$A:$A,0)),"")</f>
        <v/>
      </c>
      <c r="M3158" t="str">
        <f t="shared" si="147"/>
        <v xml:space="preserve"> ()</v>
      </c>
      <c r="N3158">
        <f t="shared" si="148"/>
        <v>0</v>
      </c>
      <c r="O3158" t="str">
        <f t="shared" si="149"/>
        <v xml:space="preserve">  ()</v>
      </c>
      <c r="P3158" t="str">
        <f>IFERROR(INDEX(リスト!$AE:$AE,MATCH($G3158,リスト!$AD:$AD,0)),"")</f>
        <v/>
      </c>
      <c r="Q3158" t="str">
        <f>IFERROR(INDEX(リスト!$AH:$AH,MATCH($J3158,リスト!$AG:$AG,0)),"")</f>
        <v/>
      </c>
      <c r="R3158" s="118" t="str">
        <f>IF($B3158="","",TEXT(RIGHT($E3158,6)*1000+COUNTIF($E$2:$E3158,$E3158),"000000000"))</f>
        <v/>
      </c>
    </row>
    <row r="3159" spans="12:18" x14ac:dyDescent="0.45">
      <c r="L3159" t="str">
        <f>IFERROR(INDEX(所属情報!$E:$E,MATCH(男子登録情報!A3159,所属情報!$A:$A,0)),"")</f>
        <v/>
      </c>
      <c r="M3159" t="str">
        <f t="shared" si="147"/>
        <v xml:space="preserve"> ()</v>
      </c>
      <c r="N3159">
        <f t="shared" si="148"/>
        <v>0</v>
      </c>
      <c r="O3159" t="str">
        <f t="shared" si="149"/>
        <v xml:space="preserve">  ()</v>
      </c>
      <c r="P3159" t="str">
        <f>IFERROR(INDEX(リスト!$AE:$AE,MATCH($G3159,リスト!$AD:$AD,0)),"")</f>
        <v/>
      </c>
      <c r="Q3159" t="str">
        <f>IFERROR(INDEX(リスト!$AH:$AH,MATCH($J3159,リスト!$AG:$AG,0)),"")</f>
        <v/>
      </c>
      <c r="R3159" s="118" t="str">
        <f>IF($B3159="","",TEXT(RIGHT($E3159,6)*1000+COUNTIF($E$2:$E3159,$E3159),"000000000"))</f>
        <v/>
      </c>
    </row>
    <row r="3160" spans="12:18" x14ac:dyDescent="0.45">
      <c r="L3160" t="str">
        <f>IFERROR(INDEX(所属情報!$E:$E,MATCH(男子登録情報!A3160,所属情報!$A:$A,0)),"")</f>
        <v/>
      </c>
      <c r="M3160" t="str">
        <f t="shared" si="147"/>
        <v xml:space="preserve"> ()</v>
      </c>
      <c r="N3160">
        <f t="shared" si="148"/>
        <v>0</v>
      </c>
      <c r="O3160" t="str">
        <f t="shared" si="149"/>
        <v xml:space="preserve">  ()</v>
      </c>
      <c r="P3160" t="str">
        <f>IFERROR(INDEX(リスト!$AE:$AE,MATCH($G3160,リスト!$AD:$AD,0)),"")</f>
        <v/>
      </c>
      <c r="Q3160" t="str">
        <f>IFERROR(INDEX(リスト!$AH:$AH,MATCH($J3160,リスト!$AG:$AG,0)),"")</f>
        <v/>
      </c>
      <c r="R3160" s="118" t="str">
        <f>IF($B3160="","",TEXT(RIGHT($E3160,6)*1000+COUNTIF($E$2:$E3160,$E3160),"000000000"))</f>
        <v/>
      </c>
    </row>
    <row r="3161" spans="12:18" x14ac:dyDescent="0.45">
      <c r="L3161" t="str">
        <f>IFERROR(INDEX(所属情報!$E:$E,MATCH(男子登録情報!A3161,所属情報!$A:$A,0)),"")</f>
        <v/>
      </c>
      <c r="M3161" t="str">
        <f t="shared" si="147"/>
        <v xml:space="preserve"> ()</v>
      </c>
      <c r="N3161">
        <f t="shared" si="148"/>
        <v>0</v>
      </c>
      <c r="O3161" t="str">
        <f t="shared" si="149"/>
        <v xml:space="preserve">  ()</v>
      </c>
      <c r="P3161" t="str">
        <f>IFERROR(INDEX(リスト!$AE:$AE,MATCH($G3161,リスト!$AD:$AD,0)),"")</f>
        <v/>
      </c>
      <c r="Q3161" t="str">
        <f>IFERROR(INDEX(リスト!$AH:$AH,MATCH($J3161,リスト!$AG:$AG,0)),"")</f>
        <v/>
      </c>
      <c r="R3161" s="118" t="str">
        <f>IF($B3161="","",TEXT(RIGHT($E3161,6)*1000+COUNTIF($E$2:$E3161,$E3161),"000000000"))</f>
        <v/>
      </c>
    </row>
    <row r="3162" spans="12:18" x14ac:dyDescent="0.45">
      <c r="L3162" t="str">
        <f>IFERROR(INDEX(所属情報!$E:$E,MATCH(男子登録情報!A3162,所属情報!$A:$A,0)),"")</f>
        <v/>
      </c>
      <c r="M3162" t="str">
        <f t="shared" si="147"/>
        <v xml:space="preserve"> ()</v>
      </c>
      <c r="N3162">
        <f t="shared" si="148"/>
        <v>0</v>
      </c>
      <c r="O3162" t="str">
        <f t="shared" si="149"/>
        <v xml:space="preserve">  ()</v>
      </c>
      <c r="P3162" t="str">
        <f>IFERROR(INDEX(リスト!$AE:$AE,MATCH($G3162,リスト!$AD:$AD,0)),"")</f>
        <v/>
      </c>
      <c r="Q3162" t="str">
        <f>IFERROR(INDEX(リスト!$AH:$AH,MATCH($J3162,リスト!$AG:$AG,0)),"")</f>
        <v/>
      </c>
      <c r="R3162" s="118" t="str">
        <f>IF($B3162="","",TEXT(RIGHT($E3162,6)*1000+COUNTIF($E$2:$E3162,$E3162),"000000000"))</f>
        <v/>
      </c>
    </row>
    <row r="3163" spans="12:18" x14ac:dyDescent="0.45">
      <c r="L3163" t="str">
        <f>IFERROR(INDEX(所属情報!$E:$E,MATCH(男子登録情報!A3163,所属情報!$A:$A,0)),"")</f>
        <v/>
      </c>
      <c r="M3163" t="str">
        <f t="shared" si="147"/>
        <v xml:space="preserve"> ()</v>
      </c>
      <c r="N3163">
        <f t="shared" si="148"/>
        <v>0</v>
      </c>
      <c r="O3163" t="str">
        <f t="shared" si="149"/>
        <v xml:space="preserve">  ()</v>
      </c>
      <c r="P3163" t="str">
        <f>IFERROR(INDEX(リスト!$AE:$AE,MATCH($G3163,リスト!$AD:$AD,0)),"")</f>
        <v/>
      </c>
      <c r="Q3163" t="str">
        <f>IFERROR(INDEX(リスト!$AH:$AH,MATCH($J3163,リスト!$AG:$AG,0)),"")</f>
        <v/>
      </c>
      <c r="R3163" s="118" t="str">
        <f>IF($B3163="","",TEXT(RIGHT($E3163,6)*1000+COUNTIF($E$2:$E3163,$E3163),"000000000"))</f>
        <v/>
      </c>
    </row>
    <row r="3164" spans="12:18" x14ac:dyDescent="0.45">
      <c r="L3164" t="str">
        <f>IFERROR(INDEX(所属情報!$E:$E,MATCH(男子登録情報!A3164,所属情報!$A:$A,0)),"")</f>
        <v/>
      </c>
      <c r="M3164" t="str">
        <f t="shared" si="147"/>
        <v xml:space="preserve"> ()</v>
      </c>
      <c r="N3164">
        <f t="shared" si="148"/>
        <v>0</v>
      </c>
      <c r="O3164" t="str">
        <f t="shared" si="149"/>
        <v xml:space="preserve">  ()</v>
      </c>
      <c r="P3164" t="str">
        <f>IFERROR(INDEX(リスト!$AE:$AE,MATCH($G3164,リスト!$AD:$AD,0)),"")</f>
        <v/>
      </c>
      <c r="Q3164" t="str">
        <f>IFERROR(INDEX(リスト!$AH:$AH,MATCH($J3164,リスト!$AG:$AG,0)),"")</f>
        <v/>
      </c>
      <c r="R3164" s="118" t="str">
        <f>IF($B3164="","",TEXT(RIGHT($E3164,6)*1000+COUNTIF($E$2:$E3164,$E3164),"000000000"))</f>
        <v/>
      </c>
    </row>
    <row r="3165" spans="12:18" x14ac:dyDescent="0.45">
      <c r="L3165" t="str">
        <f>IFERROR(INDEX(所属情報!$E:$E,MATCH(男子登録情報!A3165,所属情報!$A:$A,0)),"")</f>
        <v/>
      </c>
      <c r="M3165" t="str">
        <f t="shared" si="147"/>
        <v xml:space="preserve"> ()</v>
      </c>
      <c r="N3165">
        <f t="shared" si="148"/>
        <v>0</v>
      </c>
      <c r="O3165" t="str">
        <f t="shared" si="149"/>
        <v xml:space="preserve">  ()</v>
      </c>
      <c r="P3165" t="str">
        <f>IFERROR(INDEX(リスト!$AE:$AE,MATCH($G3165,リスト!$AD:$AD,0)),"")</f>
        <v/>
      </c>
      <c r="Q3165" t="str">
        <f>IFERROR(INDEX(リスト!$AH:$AH,MATCH($J3165,リスト!$AG:$AG,0)),"")</f>
        <v/>
      </c>
      <c r="R3165" s="118" t="str">
        <f>IF($B3165="","",TEXT(RIGHT($E3165,6)*1000+COUNTIF($E$2:$E3165,$E3165),"000000000"))</f>
        <v/>
      </c>
    </row>
    <row r="3166" spans="12:18" x14ac:dyDescent="0.45">
      <c r="L3166" t="str">
        <f>IFERROR(INDEX(所属情報!$E:$E,MATCH(男子登録情報!A3166,所属情報!$A:$A,0)),"")</f>
        <v/>
      </c>
      <c r="M3166" t="str">
        <f t="shared" si="147"/>
        <v xml:space="preserve"> ()</v>
      </c>
      <c r="N3166">
        <f t="shared" si="148"/>
        <v>0</v>
      </c>
      <c r="O3166" t="str">
        <f t="shared" si="149"/>
        <v xml:space="preserve">  ()</v>
      </c>
      <c r="P3166" t="str">
        <f>IFERROR(INDEX(リスト!$AE:$AE,MATCH($G3166,リスト!$AD:$AD,0)),"")</f>
        <v/>
      </c>
      <c r="Q3166" t="str">
        <f>IFERROR(INDEX(リスト!$AH:$AH,MATCH($J3166,リスト!$AG:$AG,0)),"")</f>
        <v/>
      </c>
      <c r="R3166" s="118" t="str">
        <f>IF($B3166="","",TEXT(RIGHT($E3166,6)*1000+COUNTIF($E$2:$E3166,$E3166),"000000000"))</f>
        <v/>
      </c>
    </row>
    <row r="3167" spans="12:18" x14ac:dyDescent="0.45">
      <c r="L3167" t="str">
        <f>IFERROR(INDEX(所属情報!$E:$E,MATCH(男子登録情報!A3167,所属情報!$A:$A,0)),"")</f>
        <v/>
      </c>
      <c r="M3167" t="str">
        <f t="shared" si="147"/>
        <v xml:space="preserve"> ()</v>
      </c>
      <c r="N3167">
        <f t="shared" si="148"/>
        <v>0</v>
      </c>
      <c r="O3167" t="str">
        <f t="shared" si="149"/>
        <v xml:space="preserve">  ()</v>
      </c>
      <c r="P3167" t="str">
        <f>IFERROR(INDEX(リスト!$AE:$AE,MATCH($G3167,リスト!$AD:$AD,0)),"")</f>
        <v/>
      </c>
      <c r="Q3167" t="str">
        <f>IFERROR(INDEX(リスト!$AH:$AH,MATCH($J3167,リスト!$AG:$AG,0)),"")</f>
        <v/>
      </c>
      <c r="R3167" s="118" t="str">
        <f>IF($B3167="","",TEXT(RIGHT($E3167,6)*1000+COUNTIF($E$2:$E3167,$E3167),"000000000"))</f>
        <v/>
      </c>
    </row>
    <row r="3168" spans="12:18" x14ac:dyDescent="0.45">
      <c r="L3168" t="str">
        <f>IFERROR(INDEX(所属情報!$E:$E,MATCH(男子登録情報!A3168,所属情報!$A:$A,0)),"")</f>
        <v/>
      </c>
      <c r="M3168" t="str">
        <f t="shared" si="147"/>
        <v xml:space="preserve"> ()</v>
      </c>
      <c r="N3168">
        <f t="shared" si="148"/>
        <v>0</v>
      </c>
      <c r="O3168" t="str">
        <f t="shared" si="149"/>
        <v xml:space="preserve">  ()</v>
      </c>
      <c r="P3168" t="str">
        <f>IFERROR(INDEX(リスト!$AE:$AE,MATCH($G3168,リスト!$AD:$AD,0)),"")</f>
        <v/>
      </c>
      <c r="Q3168" t="str">
        <f>IFERROR(INDEX(リスト!$AH:$AH,MATCH($J3168,リスト!$AG:$AG,0)),"")</f>
        <v/>
      </c>
      <c r="R3168" s="118" t="str">
        <f>IF($B3168="","",TEXT(RIGHT($E3168,6)*1000+COUNTIF($E$2:$E3168,$E3168),"000000000"))</f>
        <v/>
      </c>
    </row>
    <row r="3169" spans="12:18" x14ac:dyDescent="0.45">
      <c r="L3169" t="str">
        <f>IFERROR(INDEX(所属情報!$E:$E,MATCH(男子登録情報!A3169,所属情報!$A:$A,0)),"")</f>
        <v/>
      </c>
      <c r="M3169" t="str">
        <f t="shared" si="147"/>
        <v xml:space="preserve"> ()</v>
      </c>
      <c r="N3169">
        <f t="shared" si="148"/>
        <v>0</v>
      </c>
      <c r="O3169" t="str">
        <f t="shared" si="149"/>
        <v xml:space="preserve">  ()</v>
      </c>
      <c r="P3169" t="str">
        <f>IFERROR(INDEX(リスト!$AE:$AE,MATCH($G3169,リスト!$AD:$AD,0)),"")</f>
        <v/>
      </c>
      <c r="Q3169" t="str">
        <f>IFERROR(INDEX(リスト!$AH:$AH,MATCH($J3169,リスト!$AG:$AG,0)),"")</f>
        <v/>
      </c>
      <c r="R3169" s="118" t="str">
        <f>IF($B3169="","",TEXT(RIGHT($E3169,6)*1000+COUNTIF($E$2:$E3169,$E3169),"000000000"))</f>
        <v/>
      </c>
    </row>
    <row r="3170" spans="12:18" x14ac:dyDescent="0.45">
      <c r="L3170" t="str">
        <f>IFERROR(INDEX(所属情報!$E:$E,MATCH(男子登録情報!A3170,所属情報!$A:$A,0)),"")</f>
        <v/>
      </c>
      <c r="M3170" t="str">
        <f t="shared" si="147"/>
        <v xml:space="preserve"> ()</v>
      </c>
      <c r="N3170">
        <f t="shared" si="148"/>
        <v>0</v>
      </c>
      <c r="O3170" t="str">
        <f t="shared" si="149"/>
        <v xml:space="preserve">  ()</v>
      </c>
      <c r="P3170" t="str">
        <f>IFERROR(INDEX(リスト!$AE:$AE,MATCH($G3170,リスト!$AD:$AD,0)),"")</f>
        <v/>
      </c>
      <c r="Q3170" t="str">
        <f>IFERROR(INDEX(リスト!$AH:$AH,MATCH($J3170,リスト!$AG:$AG,0)),"")</f>
        <v/>
      </c>
      <c r="R3170" s="118" t="str">
        <f>IF($B3170="","",TEXT(RIGHT($E3170,6)*1000+COUNTIF($E$2:$E3170,$E3170),"000000000"))</f>
        <v/>
      </c>
    </row>
    <row r="3171" spans="12:18" x14ac:dyDescent="0.45">
      <c r="L3171" t="str">
        <f>IFERROR(INDEX(所属情報!$E:$E,MATCH(男子登録情報!A3171,所属情報!$A:$A,0)),"")</f>
        <v/>
      </c>
      <c r="M3171" t="str">
        <f t="shared" si="147"/>
        <v xml:space="preserve"> ()</v>
      </c>
      <c r="N3171">
        <f t="shared" si="148"/>
        <v>0</v>
      </c>
      <c r="O3171" t="str">
        <f t="shared" si="149"/>
        <v xml:space="preserve">  ()</v>
      </c>
      <c r="P3171" t="str">
        <f>IFERROR(INDEX(リスト!$AE:$AE,MATCH($G3171,リスト!$AD:$AD,0)),"")</f>
        <v/>
      </c>
      <c r="Q3171" t="str">
        <f>IFERROR(INDEX(リスト!$AH:$AH,MATCH($J3171,リスト!$AG:$AG,0)),"")</f>
        <v/>
      </c>
      <c r="R3171" s="118" t="str">
        <f>IF($B3171="","",TEXT(RIGHT($E3171,6)*1000+COUNTIF($E$2:$E3171,$E3171),"000000000"))</f>
        <v/>
      </c>
    </row>
    <row r="3172" spans="12:18" x14ac:dyDescent="0.45">
      <c r="L3172" t="str">
        <f>IFERROR(INDEX(所属情報!$E:$E,MATCH(男子登録情報!A3172,所属情報!$A:$A,0)),"")</f>
        <v/>
      </c>
      <c r="M3172" t="str">
        <f t="shared" si="147"/>
        <v xml:space="preserve"> ()</v>
      </c>
      <c r="N3172">
        <f t="shared" si="148"/>
        <v>0</v>
      </c>
      <c r="O3172" t="str">
        <f t="shared" si="149"/>
        <v xml:space="preserve">  ()</v>
      </c>
      <c r="P3172" t="str">
        <f>IFERROR(INDEX(リスト!$AE:$AE,MATCH($G3172,リスト!$AD:$AD,0)),"")</f>
        <v/>
      </c>
      <c r="Q3172" t="str">
        <f>IFERROR(INDEX(リスト!$AH:$AH,MATCH($J3172,リスト!$AG:$AG,0)),"")</f>
        <v/>
      </c>
      <c r="R3172" s="118" t="str">
        <f>IF($B3172="","",TEXT(RIGHT($E3172,6)*1000+COUNTIF($E$2:$E3172,$E3172),"000000000"))</f>
        <v/>
      </c>
    </row>
    <row r="3173" spans="12:18" x14ac:dyDescent="0.45">
      <c r="L3173" t="str">
        <f>IFERROR(INDEX(所属情報!$E:$E,MATCH(男子登録情報!A3173,所属情報!$A:$A,0)),"")</f>
        <v/>
      </c>
      <c r="M3173" t="str">
        <f t="shared" si="147"/>
        <v xml:space="preserve"> ()</v>
      </c>
      <c r="N3173">
        <f t="shared" si="148"/>
        <v>0</v>
      </c>
      <c r="O3173" t="str">
        <f t="shared" si="149"/>
        <v xml:space="preserve">  ()</v>
      </c>
      <c r="P3173" t="str">
        <f>IFERROR(INDEX(リスト!$AE:$AE,MATCH($G3173,リスト!$AD:$AD,0)),"")</f>
        <v/>
      </c>
      <c r="Q3173" t="str">
        <f>IFERROR(INDEX(リスト!$AH:$AH,MATCH($J3173,リスト!$AG:$AG,0)),"")</f>
        <v/>
      </c>
      <c r="R3173" s="118" t="str">
        <f>IF($B3173="","",TEXT(RIGHT($E3173,6)*1000+COUNTIF($E$2:$E3173,$E3173),"000000000"))</f>
        <v/>
      </c>
    </row>
    <row r="3174" spans="12:18" x14ac:dyDescent="0.45">
      <c r="L3174" t="str">
        <f>IFERROR(INDEX(所属情報!$E:$E,MATCH(男子登録情報!A3174,所属情報!$A:$A,0)),"")</f>
        <v/>
      </c>
      <c r="M3174" t="str">
        <f t="shared" si="147"/>
        <v xml:space="preserve"> ()</v>
      </c>
      <c r="N3174">
        <f t="shared" si="148"/>
        <v>0</v>
      </c>
      <c r="O3174" t="str">
        <f t="shared" si="149"/>
        <v xml:space="preserve">  ()</v>
      </c>
      <c r="P3174" t="str">
        <f>IFERROR(INDEX(リスト!$AE:$AE,MATCH($G3174,リスト!$AD:$AD,0)),"")</f>
        <v/>
      </c>
      <c r="Q3174" t="str">
        <f>IFERROR(INDEX(リスト!$AH:$AH,MATCH($J3174,リスト!$AG:$AG,0)),"")</f>
        <v/>
      </c>
      <c r="R3174" s="118" t="str">
        <f>IF($B3174="","",TEXT(RIGHT($E3174,6)*1000+COUNTIF($E$2:$E3174,$E3174),"000000000"))</f>
        <v/>
      </c>
    </row>
    <row r="3175" spans="12:18" x14ac:dyDescent="0.45">
      <c r="L3175" t="str">
        <f>IFERROR(INDEX(所属情報!$E:$E,MATCH(男子登録情報!A3175,所属情報!$A:$A,0)),"")</f>
        <v/>
      </c>
      <c r="M3175" t="str">
        <f t="shared" si="147"/>
        <v xml:space="preserve"> ()</v>
      </c>
      <c r="N3175">
        <f t="shared" si="148"/>
        <v>0</v>
      </c>
      <c r="O3175" t="str">
        <f t="shared" si="149"/>
        <v xml:space="preserve">  ()</v>
      </c>
      <c r="P3175" t="str">
        <f>IFERROR(INDEX(リスト!$AE:$AE,MATCH($G3175,リスト!$AD:$AD,0)),"")</f>
        <v/>
      </c>
      <c r="Q3175" t="str">
        <f>IFERROR(INDEX(リスト!$AH:$AH,MATCH($J3175,リスト!$AG:$AG,0)),"")</f>
        <v/>
      </c>
      <c r="R3175" s="118" t="str">
        <f>IF($B3175="","",TEXT(RIGHT($E3175,6)*1000+COUNTIF($E$2:$E3175,$E3175),"000000000"))</f>
        <v/>
      </c>
    </row>
    <row r="3176" spans="12:18" x14ac:dyDescent="0.45">
      <c r="L3176" t="str">
        <f>IFERROR(INDEX(所属情報!$E:$E,MATCH(男子登録情報!A3176,所属情報!$A:$A,0)),"")</f>
        <v/>
      </c>
      <c r="M3176" t="str">
        <f t="shared" si="147"/>
        <v xml:space="preserve"> ()</v>
      </c>
      <c r="N3176">
        <f t="shared" si="148"/>
        <v>0</v>
      </c>
      <c r="O3176" t="str">
        <f t="shared" si="149"/>
        <v xml:space="preserve">  ()</v>
      </c>
      <c r="P3176" t="str">
        <f>IFERROR(INDEX(リスト!$AE:$AE,MATCH($G3176,リスト!$AD:$AD,0)),"")</f>
        <v/>
      </c>
      <c r="Q3176" t="str">
        <f>IFERROR(INDEX(リスト!$AH:$AH,MATCH($J3176,リスト!$AG:$AG,0)),"")</f>
        <v/>
      </c>
      <c r="R3176" s="118" t="str">
        <f>IF($B3176="","",TEXT(RIGHT($E3176,6)*1000+COUNTIF($E$2:$E3176,$E3176),"000000000"))</f>
        <v/>
      </c>
    </row>
    <row r="3177" spans="12:18" x14ac:dyDescent="0.45">
      <c r="L3177" t="str">
        <f>IFERROR(INDEX(所属情報!$E:$E,MATCH(男子登録情報!A3177,所属情報!$A:$A,0)),"")</f>
        <v/>
      </c>
      <c r="M3177" t="str">
        <f t="shared" si="147"/>
        <v xml:space="preserve"> ()</v>
      </c>
      <c r="N3177">
        <f t="shared" si="148"/>
        <v>0</v>
      </c>
      <c r="O3177" t="str">
        <f t="shared" si="149"/>
        <v xml:space="preserve">  ()</v>
      </c>
      <c r="P3177" t="str">
        <f>IFERROR(INDEX(リスト!$AE:$AE,MATCH($G3177,リスト!$AD:$AD,0)),"")</f>
        <v/>
      </c>
      <c r="Q3177" t="str">
        <f>IFERROR(INDEX(リスト!$AH:$AH,MATCH($J3177,リスト!$AG:$AG,0)),"")</f>
        <v/>
      </c>
      <c r="R3177" s="118" t="str">
        <f>IF($B3177="","",TEXT(RIGHT($E3177,6)*1000+COUNTIF($E$2:$E3177,$E3177),"000000000"))</f>
        <v/>
      </c>
    </row>
    <row r="3178" spans="12:18" x14ac:dyDescent="0.45">
      <c r="L3178" t="str">
        <f>IFERROR(INDEX(所属情報!$E:$E,MATCH(男子登録情報!A3178,所属情報!$A:$A,0)),"")</f>
        <v/>
      </c>
      <c r="M3178" t="str">
        <f t="shared" si="147"/>
        <v xml:space="preserve"> ()</v>
      </c>
      <c r="N3178">
        <f t="shared" si="148"/>
        <v>0</v>
      </c>
      <c r="O3178" t="str">
        <f t="shared" si="149"/>
        <v xml:space="preserve">  ()</v>
      </c>
      <c r="P3178" t="str">
        <f>IFERROR(INDEX(リスト!$AE:$AE,MATCH($G3178,リスト!$AD:$AD,0)),"")</f>
        <v/>
      </c>
      <c r="Q3178" t="str">
        <f>IFERROR(INDEX(リスト!$AH:$AH,MATCH($J3178,リスト!$AG:$AG,0)),"")</f>
        <v/>
      </c>
      <c r="R3178" s="118" t="str">
        <f>IF($B3178="","",TEXT(RIGHT($E3178,6)*1000+COUNTIF($E$2:$E3178,$E3178),"000000000"))</f>
        <v/>
      </c>
    </row>
    <row r="3179" spans="12:18" x14ac:dyDescent="0.45">
      <c r="L3179" t="str">
        <f>IFERROR(INDEX(所属情報!$E:$E,MATCH(男子登録情報!A3179,所属情報!$A:$A,0)),"")</f>
        <v/>
      </c>
      <c r="M3179" t="str">
        <f t="shared" si="147"/>
        <v xml:space="preserve"> ()</v>
      </c>
      <c r="N3179">
        <f t="shared" si="148"/>
        <v>0</v>
      </c>
      <c r="O3179" t="str">
        <f t="shared" si="149"/>
        <v xml:space="preserve">  ()</v>
      </c>
      <c r="P3179" t="str">
        <f>IFERROR(INDEX(リスト!$AE:$AE,MATCH($G3179,リスト!$AD:$AD,0)),"")</f>
        <v/>
      </c>
      <c r="Q3179" t="str">
        <f>IFERROR(INDEX(リスト!$AH:$AH,MATCH($J3179,リスト!$AG:$AG,0)),"")</f>
        <v/>
      </c>
      <c r="R3179" s="118" t="str">
        <f>IF($B3179="","",TEXT(RIGHT($E3179,6)*1000+COUNTIF($E$2:$E3179,$E3179),"000000000"))</f>
        <v/>
      </c>
    </row>
    <row r="3180" spans="12:18" x14ac:dyDescent="0.45">
      <c r="L3180" t="str">
        <f>IFERROR(INDEX(所属情報!$E:$E,MATCH(男子登録情報!A3180,所属情報!$A:$A,0)),"")</f>
        <v/>
      </c>
      <c r="M3180" t="str">
        <f t="shared" si="147"/>
        <v xml:space="preserve"> ()</v>
      </c>
      <c r="N3180">
        <f t="shared" si="148"/>
        <v>0</v>
      </c>
      <c r="O3180" t="str">
        <f t="shared" si="149"/>
        <v xml:space="preserve">  ()</v>
      </c>
      <c r="P3180" t="str">
        <f>IFERROR(INDEX(リスト!$AE:$AE,MATCH($G3180,リスト!$AD:$AD,0)),"")</f>
        <v/>
      </c>
      <c r="Q3180" t="str">
        <f>IFERROR(INDEX(リスト!$AH:$AH,MATCH($J3180,リスト!$AG:$AG,0)),"")</f>
        <v/>
      </c>
      <c r="R3180" s="118" t="str">
        <f>IF($B3180="","",TEXT(RIGHT($E3180,6)*1000+COUNTIF($E$2:$E3180,$E3180),"000000000"))</f>
        <v/>
      </c>
    </row>
    <row r="3181" spans="12:18" x14ac:dyDescent="0.45">
      <c r="L3181" t="str">
        <f>IFERROR(INDEX(所属情報!$E:$E,MATCH(男子登録情報!A3181,所属情報!$A:$A,0)),"")</f>
        <v/>
      </c>
      <c r="M3181" t="str">
        <f t="shared" si="147"/>
        <v xml:space="preserve"> ()</v>
      </c>
      <c r="N3181">
        <f t="shared" si="148"/>
        <v>0</v>
      </c>
      <c r="O3181" t="str">
        <f t="shared" si="149"/>
        <v xml:space="preserve">  ()</v>
      </c>
      <c r="P3181" t="str">
        <f>IFERROR(INDEX(リスト!$AE:$AE,MATCH($G3181,リスト!$AD:$AD,0)),"")</f>
        <v/>
      </c>
      <c r="Q3181" t="str">
        <f>IFERROR(INDEX(リスト!$AH:$AH,MATCH($J3181,リスト!$AG:$AG,0)),"")</f>
        <v/>
      </c>
      <c r="R3181" s="118" t="str">
        <f>IF($B3181="","",TEXT(RIGHT($E3181,6)*1000+COUNTIF($E$2:$E3181,$E3181),"000000000"))</f>
        <v/>
      </c>
    </row>
    <row r="3182" spans="12:18" x14ac:dyDescent="0.45">
      <c r="L3182" t="str">
        <f>IFERROR(INDEX(所属情報!$E:$E,MATCH(男子登録情報!A3182,所属情報!$A:$A,0)),"")</f>
        <v/>
      </c>
      <c r="M3182" t="str">
        <f t="shared" si="147"/>
        <v xml:space="preserve"> ()</v>
      </c>
      <c r="N3182">
        <f t="shared" si="148"/>
        <v>0</v>
      </c>
      <c r="O3182" t="str">
        <f t="shared" si="149"/>
        <v xml:space="preserve">  ()</v>
      </c>
      <c r="P3182" t="str">
        <f>IFERROR(INDEX(リスト!$AE:$AE,MATCH($G3182,リスト!$AD:$AD,0)),"")</f>
        <v/>
      </c>
      <c r="Q3182" t="str">
        <f>IFERROR(INDEX(リスト!$AH:$AH,MATCH($J3182,リスト!$AG:$AG,0)),"")</f>
        <v/>
      </c>
      <c r="R3182" s="118" t="str">
        <f>IF($B3182="","",TEXT(RIGHT($E3182,6)*1000+COUNTIF($E$2:$E3182,$E3182),"000000000"))</f>
        <v/>
      </c>
    </row>
    <row r="3183" spans="12:18" x14ac:dyDescent="0.45">
      <c r="L3183" t="str">
        <f>IFERROR(INDEX(所属情報!$E:$E,MATCH(男子登録情報!A3183,所属情報!$A:$A,0)),"")</f>
        <v/>
      </c>
      <c r="M3183" t="str">
        <f t="shared" si="147"/>
        <v xml:space="preserve"> ()</v>
      </c>
      <c r="N3183">
        <f t="shared" si="148"/>
        <v>0</v>
      </c>
      <c r="O3183" t="str">
        <f t="shared" si="149"/>
        <v xml:space="preserve">  ()</v>
      </c>
      <c r="P3183" t="str">
        <f>IFERROR(INDEX(リスト!$AE:$AE,MATCH($G3183,リスト!$AD:$AD,0)),"")</f>
        <v/>
      </c>
      <c r="Q3183" t="str">
        <f>IFERROR(INDEX(リスト!$AH:$AH,MATCH($J3183,リスト!$AG:$AG,0)),"")</f>
        <v/>
      </c>
      <c r="R3183" s="118" t="str">
        <f>IF($B3183="","",TEXT(RIGHT($E3183,6)*1000+COUNTIF($E$2:$E3183,$E3183),"000000000"))</f>
        <v/>
      </c>
    </row>
    <row r="3184" spans="12:18" x14ac:dyDescent="0.45">
      <c r="L3184" t="str">
        <f>IFERROR(INDEX(所属情報!$E:$E,MATCH(男子登録情報!A3184,所属情報!$A:$A,0)),"")</f>
        <v/>
      </c>
      <c r="M3184" t="str">
        <f t="shared" si="147"/>
        <v xml:space="preserve"> ()</v>
      </c>
      <c r="N3184">
        <f t="shared" si="148"/>
        <v>0</v>
      </c>
      <c r="O3184" t="str">
        <f t="shared" si="149"/>
        <v xml:space="preserve">  ()</v>
      </c>
      <c r="P3184" t="str">
        <f>IFERROR(INDEX(リスト!$AE:$AE,MATCH($G3184,リスト!$AD:$AD,0)),"")</f>
        <v/>
      </c>
      <c r="Q3184" t="str">
        <f>IFERROR(INDEX(リスト!$AH:$AH,MATCH($J3184,リスト!$AG:$AG,0)),"")</f>
        <v/>
      </c>
      <c r="R3184" s="118" t="str">
        <f>IF($B3184="","",TEXT(RIGHT($E3184,6)*1000+COUNTIF($E$2:$E3184,$E3184),"000000000"))</f>
        <v/>
      </c>
    </row>
    <row r="3185" spans="12:18" x14ac:dyDescent="0.45">
      <c r="L3185" t="str">
        <f>IFERROR(INDEX(所属情報!$E:$E,MATCH(男子登録情報!A3185,所属情報!$A:$A,0)),"")</f>
        <v/>
      </c>
      <c r="M3185" t="str">
        <f t="shared" si="147"/>
        <v xml:space="preserve"> ()</v>
      </c>
      <c r="N3185">
        <f t="shared" si="148"/>
        <v>0</v>
      </c>
      <c r="O3185" t="str">
        <f t="shared" si="149"/>
        <v xml:space="preserve">  ()</v>
      </c>
      <c r="P3185" t="str">
        <f>IFERROR(INDEX(リスト!$AE:$AE,MATCH($G3185,リスト!$AD:$AD,0)),"")</f>
        <v/>
      </c>
      <c r="Q3185" t="str">
        <f>IFERROR(INDEX(リスト!$AH:$AH,MATCH($J3185,リスト!$AG:$AG,0)),"")</f>
        <v/>
      </c>
      <c r="R3185" s="118" t="str">
        <f>IF($B3185="","",TEXT(RIGHT($E3185,6)*1000+COUNTIF($E$2:$E3185,$E3185),"000000000"))</f>
        <v/>
      </c>
    </row>
    <row r="3186" spans="12:18" x14ac:dyDescent="0.45">
      <c r="L3186" t="str">
        <f>IFERROR(INDEX(所属情報!$E:$E,MATCH(男子登録情報!A3186,所属情報!$A:$A,0)),"")</f>
        <v/>
      </c>
      <c r="M3186" t="str">
        <f t="shared" si="147"/>
        <v xml:space="preserve"> ()</v>
      </c>
      <c r="N3186">
        <f t="shared" si="148"/>
        <v>0</v>
      </c>
      <c r="O3186" t="str">
        <f t="shared" si="149"/>
        <v xml:space="preserve">  ()</v>
      </c>
      <c r="P3186" t="str">
        <f>IFERROR(INDEX(リスト!$AE:$AE,MATCH($G3186,リスト!$AD:$AD,0)),"")</f>
        <v/>
      </c>
      <c r="Q3186" t="str">
        <f>IFERROR(INDEX(リスト!$AH:$AH,MATCH($J3186,リスト!$AG:$AG,0)),"")</f>
        <v/>
      </c>
      <c r="R3186" s="118" t="str">
        <f>IF($B3186="","",TEXT(RIGHT($E3186,6)*1000+COUNTIF($E$2:$E3186,$E3186),"000000000"))</f>
        <v/>
      </c>
    </row>
    <row r="3187" spans="12:18" x14ac:dyDescent="0.45">
      <c r="L3187" t="str">
        <f>IFERROR(INDEX(所属情報!$E:$E,MATCH(男子登録情報!A3187,所属情報!$A:$A,0)),"")</f>
        <v/>
      </c>
      <c r="M3187" t="str">
        <f t="shared" si="147"/>
        <v xml:space="preserve"> ()</v>
      </c>
      <c r="N3187">
        <f t="shared" si="148"/>
        <v>0</v>
      </c>
      <c r="O3187" t="str">
        <f t="shared" si="149"/>
        <v xml:space="preserve">  ()</v>
      </c>
      <c r="P3187" t="str">
        <f>IFERROR(INDEX(リスト!$AE:$AE,MATCH($G3187,リスト!$AD:$AD,0)),"")</f>
        <v/>
      </c>
      <c r="Q3187" t="str">
        <f>IFERROR(INDEX(リスト!$AH:$AH,MATCH($J3187,リスト!$AG:$AG,0)),"")</f>
        <v/>
      </c>
      <c r="R3187" s="118" t="str">
        <f>IF($B3187="","",TEXT(RIGHT($E3187,6)*1000+COUNTIF($E$2:$E3187,$E3187),"000000000"))</f>
        <v/>
      </c>
    </row>
    <row r="3188" spans="12:18" x14ac:dyDescent="0.45">
      <c r="L3188" t="str">
        <f>IFERROR(INDEX(所属情報!$E:$E,MATCH(男子登録情報!A3188,所属情報!$A:$A,0)),"")</f>
        <v/>
      </c>
      <c r="M3188" t="str">
        <f t="shared" si="147"/>
        <v xml:space="preserve"> ()</v>
      </c>
      <c r="N3188">
        <f t="shared" si="148"/>
        <v>0</v>
      </c>
      <c r="O3188" t="str">
        <f t="shared" si="149"/>
        <v xml:space="preserve">  ()</v>
      </c>
      <c r="P3188" t="str">
        <f>IFERROR(INDEX(リスト!$AE:$AE,MATCH($G3188,リスト!$AD:$AD,0)),"")</f>
        <v/>
      </c>
      <c r="Q3188" t="str">
        <f>IFERROR(INDEX(リスト!$AH:$AH,MATCH($J3188,リスト!$AG:$AG,0)),"")</f>
        <v/>
      </c>
      <c r="R3188" s="118" t="str">
        <f>IF($B3188="","",TEXT(RIGHT($E3188,6)*1000+COUNTIF($E$2:$E3188,$E3188),"000000000"))</f>
        <v/>
      </c>
    </row>
    <row r="3189" spans="12:18" x14ac:dyDescent="0.45">
      <c r="L3189" t="str">
        <f>IFERROR(INDEX(所属情報!$E:$E,MATCH(男子登録情報!A3189,所属情報!$A:$A,0)),"")</f>
        <v/>
      </c>
      <c r="M3189" t="str">
        <f t="shared" si="147"/>
        <v xml:space="preserve"> ()</v>
      </c>
      <c r="N3189">
        <f t="shared" si="148"/>
        <v>0</v>
      </c>
      <c r="O3189" t="str">
        <f t="shared" si="149"/>
        <v xml:space="preserve">  ()</v>
      </c>
      <c r="P3189" t="str">
        <f>IFERROR(INDEX(リスト!$AE:$AE,MATCH($G3189,リスト!$AD:$AD,0)),"")</f>
        <v/>
      </c>
      <c r="Q3189" t="str">
        <f>IFERROR(INDEX(リスト!$AH:$AH,MATCH($J3189,リスト!$AG:$AG,0)),"")</f>
        <v/>
      </c>
      <c r="R3189" s="118" t="str">
        <f>IF($B3189="","",TEXT(RIGHT($E3189,6)*1000+COUNTIF($E$2:$E3189,$E3189),"000000000"))</f>
        <v/>
      </c>
    </row>
    <row r="3190" spans="12:18" x14ac:dyDescent="0.45">
      <c r="L3190" t="str">
        <f>IFERROR(INDEX(所属情報!$E:$E,MATCH(男子登録情報!A3190,所属情報!$A:$A,0)),"")</f>
        <v/>
      </c>
      <c r="M3190" t="str">
        <f t="shared" si="147"/>
        <v xml:space="preserve"> ()</v>
      </c>
      <c r="N3190">
        <f t="shared" si="148"/>
        <v>0</v>
      </c>
      <c r="O3190" t="str">
        <f t="shared" si="149"/>
        <v xml:space="preserve">  ()</v>
      </c>
      <c r="P3190" t="str">
        <f>IFERROR(INDEX(リスト!$AE:$AE,MATCH($G3190,リスト!$AD:$AD,0)),"")</f>
        <v/>
      </c>
      <c r="Q3190" t="str">
        <f>IFERROR(INDEX(リスト!$AH:$AH,MATCH($J3190,リスト!$AG:$AG,0)),"")</f>
        <v/>
      </c>
      <c r="R3190" s="118" t="str">
        <f>IF($B3190="","",TEXT(RIGHT($E3190,6)*1000+COUNTIF($E$2:$E3190,$E3190),"000000000"))</f>
        <v/>
      </c>
    </row>
    <row r="3191" spans="12:18" x14ac:dyDescent="0.45">
      <c r="L3191" t="str">
        <f>IFERROR(INDEX(所属情報!$E:$E,MATCH(男子登録情報!A3191,所属情報!$A:$A,0)),"")</f>
        <v/>
      </c>
      <c r="M3191" t="str">
        <f t="shared" si="147"/>
        <v xml:space="preserve"> ()</v>
      </c>
      <c r="N3191">
        <f t="shared" si="148"/>
        <v>0</v>
      </c>
      <c r="O3191" t="str">
        <f t="shared" si="149"/>
        <v xml:space="preserve">  ()</v>
      </c>
      <c r="P3191" t="str">
        <f>IFERROR(INDEX(リスト!$AE:$AE,MATCH($G3191,リスト!$AD:$AD,0)),"")</f>
        <v/>
      </c>
      <c r="Q3191" t="str">
        <f>IFERROR(INDEX(リスト!$AH:$AH,MATCH($J3191,リスト!$AG:$AG,0)),"")</f>
        <v/>
      </c>
      <c r="R3191" s="118" t="str">
        <f>IF($B3191="","",TEXT(RIGHT($E3191,6)*1000+COUNTIF($E$2:$E3191,$E3191),"000000000"))</f>
        <v/>
      </c>
    </row>
    <row r="3192" spans="12:18" x14ac:dyDescent="0.45">
      <c r="L3192" t="str">
        <f>IFERROR(INDEX(所属情報!$E:$E,MATCH(男子登録情報!A3192,所属情報!$A:$A,0)),"")</f>
        <v/>
      </c>
      <c r="M3192" t="str">
        <f t="shared" si="147"/>
        <v xml:space="preserve"> ()</v>
      </c>
      <c r="N3192">
        <f t="shared" si="148"/>
        <v>0</v>
      </c>
      <c r="O3192" t="str">
        <f t="shared" si="149"/>
        <v xml:space="preserve">  ()</v>
      </c>
      <c r="P3192" t="str">
        <f>IFERROR(INDEX(リスト!$AE:$AE,MATCH($G3192,リスト!$AD:$AD,0)),"")</f>
        <v/>
      </c>
      <c r="Q3192" t="str">
        <f>IFERROR(INDEX(リスト!$AH:$AH,MATCH($J3192,リスト!$AG:$AG,0)),"")</f>
        <v/>
      </c>
      <c r="R3192" s="118" t="str">
        <f>IF($B3192="","",TEXT(RIGHT($E3192,6)*1000+COUNTIF($E$2:$E3192,$E3192),"000000000"))</f>
        <v/>
      </c>
    </row>
    <row r="3193" spans="12:18" x14ac:dyDescent="0.45">
      <c r="L3193" t="str">
        <f>IFERROR(INDEX(所属情報!$E:$E,MATCH(男子登録情報!A3193,所属情報!$A:$A,0)),"")</f>
        <v/>
      </c>
      <c r="M3193" t="str">
        <f t="shared" si="147"/>
        <v xml:space="preserve"> ()</v>
      </c>
      <c r="N3193">
        <f t="shared" si="148"/>
        <v>0</v>
      </c>
      <c r="O3193" t="str">
        <f t="shared" si="149"/>
        <v xml:space="preserve">  ()</v>
      </c>
      <c r="P3193" t="str">
        <f>IFERROR(INDEX(リスト!$AE:$AE,MATCH($G3193,リスト!$AD:$AD,0)),"")</f>
        <v/>
      </c>
      <c r="Q3193" t="str">
        <f>IFERROR(INDEX(リスト!$AH:$AH,MATCH($J3193,リスト!$AG:$AG,0)),"")</f>
        <v/>
      </c>
      <c r="R3193" s="118" t="str">
        <f>IF($B3193="","",TEXT(RIGHT($E3193,6)*1000+COUNTIF($E$2:$E3193,$E3193),"000000000"))</f>
        <v/>
      </c>
    </row>
    <row r="3194" spans="12:18" x14ac:dyDescent="0.45">
      <c r="L3194" t="str">
        <f>IFERROR(INDEX(所属情報!$E:$E,MATCH(男子登録情報!A3194,所属情報!$A:$A,0)),"")</f>
        <v/>
      </c>
      <c r="M3194" t="str">
        <f t="shared" si="147"/>
        <v xml:space="preserve"> ()</v>
      </c>
      <c r="N3194">
        <f t="shared" si="148"/>
        <v>0</v>
      </c>
      <c r="O3194" t="str">
        <f t="shared" si="149"/>
        <v xml:space="preserve">  ()</v>
      </c>
      <c r="P3194" t="str">
        <f>IFERROR(INDEX(リスト!$AE:$AE,MATCH($G3194,リスト!$AD:$AD,0)),"")</f>
        <v/>
      </c>
      <c r="Q3194" t="str">
        <f>IFERROR(INDEX(リスト!$AH:$AH,MATCH($J3194,リスト!$AG:$AG,0)),"")</f>
        <v/>
      </c>
      <c r="R3194" s="118" t="str">
        <f>IF($B3194="","",TEXT(RIGHT($E3194,6)*1000+COUNTIF($E$2:$E3194,$E3194),"000000000"))</f>
        <v/>
      </c>
    </row>
    <row r="3195" spans="12:18" x14ac:dyDescent="0.45">
      <c r="L3195" t="str">
        <f>IFERROR(INDEX(所属情報!$E:$E,MATCH(男子登録情報!A3195,所属情報!$A:$A,0)),"")</f>
        <v/>
      </c>
      <c r="M3195" t="str">
        <f t="shared" si="147"/>
        <v xml:space="preserve"> ()</v>
      </c>
      <c r="N3195">
        <f t="shared" si="148"/>
        <v>0</v>
      </c>
      <c r="O3195" t="str">
        <f t="shared" si="149"/>
        <v xml:space="preserve">  ()</v>
      </c>
      <c r="P3195" t="str">
        <f>IFERROR(INDEX(リスト!$AE:$AE,MATCH($G3195,リスト!$AD:$AD,0)),"")</f>
        <v/>
      </c>
      <c r="Q3195" t="str">
        <f>IFERROR(INDEX(リスト!$AH:$AH,MATCH($J3195,リスト!$AG:$AG,0)),"")</f>
        <v/>
      </c>
      <c r="R3195" s="118" t="str">
        <f>IF($B3195="","",TEXT(RIGHT($E3195,6)*1000+COUNTIF($E$2:$E3195,$E3195),"000000000"))</f>
        <v/>
      </c>
    </row>
    <row r="3196" spans="12:18" x14ac:dyDescent="0.45">
      <c r="L3196" t="str">
        <f>IFERROR(INDEX(所属情報!$E:$E,MATCH(男子登録情報!A3196,所属情報!$A:$A,0)),"")</f>
        <v/>
      </c>
      <c r="M3196" t="str">
        <f t="shared" si="147"/>
        <v xml:space="preserve"> ()</v>
      </c>
      <c r="N3196">
        <f t="shared" si="148"/>
        <v>0</v>
      </c>
      <c r="O3196" t="str">
        <f t="shared" si="149"/>
        <v xml:space="preserve">  ()</v>
      </c>
      <c r="P3196" t="str">
        <f>IFERROR(INDEX(リスト!$AE:$AE,MATCH($G3196,リスト!$AD:$AD,0)),"")</f>
        <v/>
      </c>
      <c r="Q3196" t="str">
        <f>IFERROR(INDEX(リスト!$AH:$AH,MATCH($J3196,リスト!$AG:$AG,0)),"")</f>
        <v/>
      </c>
      <c r="R3196" s="118" t="str">
        <f>IF($B3196="","",TEXT(RIGHT($E3196,6)*1000+COUNTIF($E$2:$E3196,$E3196),"000000000"))</f>
        <v/>
      </c>
    </row>
    <row r="3197" spans="12:18" x14ac:dyDescent="0.45">
      <c r="L3197" t="str">
        <f>IFERROR(INDEX(所属情報!$E:$E,MATCH(男子登録情報!A3197,所属情報!$A:$A,0)),"")</f>
        <v/>
      </c>
      <c r="M3197" t="str">
        <f t="shared" si="147"/>
        <v xml:space="preserve"> ()</v>
      </c>
      <c r="N3197">
        <f t="shared" si="148"/>
        <v>0</v>
      </c>
      <c r="O3197" t="str">
        <f t="shared" si="149"/>
        <v xml:space="preserve">  ()</v>
      </c>
      <c r="P3197" t="str">
        <f>IFERROR(INDEX(リスト!$AE:$AE,MATCH($G3197,リスト!$AD:$AD,0)),"")</f>
        <v/>
      </c>
      <c r="Q3197" t="str">
        <f>IFERROR(INDEX(リスト!$AH:$AH,MATCH($J3197,リスト!$AG:$AG,0)),"")</f>
        <v/>
      </c>
      <c r="R3197" s="118" t="str">
        <f>IF($B3197="","",TEXT(RIGHT($E3197,6)*1000+COUNTIF($E$2:$E3197,$E3197),"000000000"))</f>
        <v/>
      </c>
    </row>
    <row r="3198" spans="12:18" x14ac:dyDescent="0.45">
      <c r="L3198" t="str">
        <f>IFERROR(INDEX(所属情報!$E:$E,MATCH(男子登録情報!A3198,所属情報!$A:$A,0)),"")</f>
        <v/>
      </c>
      <c r="M3198" t="str">
        <f t="shared" si="147"/>
        <v xml:space="preserve"> ()</v>
      </c>
      <c r="N3198">
        <f t="shared" si="148"/>
        <v>0</v>
      </c>
      <c r="O3198" t="str">
        <f t="shared" si="149"/>
        <v xml:space="preserve">  ()</v>
      </c>
      <c r="P3198" t="str">
        <f>IFERROR(INDEX(リスト!$AE:$AE,MATCH($G3198,リスト!$AD:$AD,0)),"")</f>
        <v/>
      </c>
      <c r="Q3198" t="str">
        <f>IFERROR(INDEX(リスト!$AH:$AH,MATCH($J3198,リスト!$AG:$AG,0)),"")</f>
        <v/>
      </c>
      <c r="R3198" s="118" t="str">
        <f>IF($B3198="","",TEXT(RIGHT($E3198,6)*1000+COUNTIF($E$2:$E3198,$E3198),"000000000"))</f>
        <v/>
      </c>
    </row>
    <row r="3199" spans="12:18" x14ac:dyDescent="0.45">
      <c r="L3199" t="str">
        <f>IFERROR(INDEX(所属情報!$E:$E,MATCH(男子登録情報!A3199,所属情報!$A:$A,0)),"")</f>
        <v/>
      </c>
      <c r="M3199" t="str">
        <f t="shared" si="147"/>
        <v xml:space="preserve"> ()</v>
      </c>
      <c r="N3199">
        <f t="shared" si="148"/>
        <v>0</v>
      </c>
      <c r="O3199" t="str">
        <f t="shared" si="149"/>
        <v xml:space="preserve">  ()</v>
      </c>
      <c r="P3199" t="str">
        <f>IFERROR(INDEX(リスト!$AE:$AE,MATCH($G3199,リスト!$AD:$AD,0)),"")</f>
        <v/>
      </c>
      <c r="Q3199" t="str">
        <f>IFERROR(INDEX(リスト!$AH:$AH,MATCH($J3199,リスト!$AG:$AG,0)),"")</f>
        <v/>
      </c>
      <c r="R3199" s="118" t="str">
        <f>IF($B3199="","",TEXT(RIGHT($E3199,6)*1000+COUNTIF($E$2:$E3199,$E3199),"000000000"))</f>
        <v/>
      </c>
    </row>
    <row r="3200" spans="12:18" x14ac:dyDescent="0.45">
      <c r="L3200" t="str">
        <f>IFERROR(INDEX(所属情報!$E:$E,MATCH(男子登録情報!A3200,所属情報!$A:$A,0)),"")</f>
        <v/>
      </c>
      <c r="M3200" t="str">
        <f t="shared" si="147"/>
        <v xml:space="preserve"> ()</v>
      </c>
      <c r="N3200">
        <f t="shared" si="148"/>
        <v>0</v>
      </c>
      <c r="O3200" t="str">
        <f t="shared" si="149"/>
        <v xml:space="preserve">  ()</v>
      </c>
      <c r="P3200" t="str">
        <f>IFERROR(INDEX(リスト!$AE:$AE,MATCH($G3200,リスト!$AD:$AD,0)),"")</f>
        <v/>
      </c>
      <c r="Q3200" t="str">
        <f>IFERROR(INDEX(リスト!$AH:$AH,MATCH($J3200,リスト!$AG:$AG,0)),"")</f>
        <v/>
      </c>
      <c r="R3200" s="118" t="str">
        <f>IF($B3200="","",TEXT(RIGHT($E3200,6)*1000+COUNTIF($E$2:$E3200,$E3200),"000000000"))</f>
        <v/>
      </c>
    </row>
    <row r="3201" spans="12:18" x14ac:dyDescent="0.45">
      <c r="L3201" t="str">
        <f>IFERROR(INDEX(所属情報!$E:$E,MATCH(男子登録情報!A3201,所属情報!$A:$A,0)),"")</f>
        <v/>
      </c>
      <c r="M3201" t="str">
        <f t="shared" si="147"/>
        <v xml:space="preserve"> ()</v>
      </c>
      <c r="N3201">
        <f t="shared" si="148"/>
        <v>0</v>
      </c>
      <c r="O3201" t="str">
        <f t="shared" si="149"/>
        <v xml:space="preserve">  ()</v>
      </c>
      <c r="P3201" t="str">
        <f>IFERROR(INDEX(リスト!$AE:$AE,MATCH($G3201,リスト!$AD:$AD,0)),"")</f>
        <v/>
      </c>
      <c r="Q3201" t="str">
        <f>IFERROR(INDEX(リスト!$AH:$AH,MATCH($J3201,リスト!$AG:$AG,0)),"")</f>
        <v/>
      </c>
      <c r="R3201" s="118" t="str">
        <f>IF($B3201="","",TEXT(RIGHT($E3201,6)*1000+COUNTIF($E$2:$E3201,$E3201),"000000000"))</f>
        <v/>
      </c>
    </row>
    <row r="3202" spans="12:18" x14ac:dyDescent="0.45">
      <c r="L3202" t="str">
        <f>IFERROR(INDEX(所属情報!$E:$E,MATCH(男子登録情報!A3202,所属情報!$A:$A,0)),"")</f>
        <v/>
      </c>
      <c r="M3202" t="str">
        <f t="shared" si="147"/>
        <v xml:space="preserve"> ()</v>
      </c>
      <c r="N3202">
        <f t="shared" si="148"/>
        <v>0</v>
      </c>
      <c r="O3202" t="str">
        <f t="shared" si="149"/>
        <v xml:space="preserve">  ()</v>
      </c>
      <c r="P3202" t="str">
        <f>IFERROR(INDEX(リスト!$AE:$AE,MATCH($G3202,リスト!$AD:$AD,0)),"")</f>
        <v/>
      </c>
      <c r="Q3202" t="str">
        <f>IFERROR(INDEX(リスト!$AH:$AH,MATCH($J3202,リスト!$AG:$AG,0)),"")</f>
        <v/>
      </c>
      <c r="R3202" s="118" t="str">
        <f>IF($B3202="","",TEXT(RIGHT($E3202,6)*1000+COUNTIF($E$2:$E3202,$E3202),"000000000"))</f>
        <v/>
      </c>
    </row>
    <row r="3203" spans="12:18" x14ac:dyDescent="0.45">
      <c r="L3203" t="str">
        <f>IFERROR(INDEX(所属情報!$E:$E,MATCH(男子登録情報!A3203,所属情報!$A:$A,0)),"")</f>
        <v/>
      </c>
      <c r="M3203" t="str">
        <f t="shared" ref="M3203:M3266" si="150">$C3203&amp;" "&amp;"("&amp;$F3203&amp;")"</f>
        <v xml:space="preserve"> ()</v>
      </c>
      <c r="N3203">
        <f t="shared" ref="N3203:N3266" si="151">$D3203</f>
        <v>0</v>
      </c>
      <c r="O3203" t="str">
        <f t="shared" ref="O3203:O3266" si="152">$H3203&amp;" "&amp;$I3203&amp;" "&amp;"("&amp;MID($E3203,3,2)&amp;")"</f>
        <v xml:space="preserve">  ()</v>
      </c>
      <c r="P3203" t="str">
        <f>IFERROR(INDEX(リスト!$AE:$AE,MATCH($G3203,リスト!$AD:$AD,0)),"")</f>
        <v/>
      </c>
      <c r="Q3203" t="str">
        <f>IFERROR(INDEX(リスト!$AH:$AH,MATCH($J3203,リスト!$AG:$AG,0)),"")</f>
        <v/>
      </c>
      <c r="R3203" s="118" t="str">
        <f>IF($B3203="","",TEXT(RIGHT($E3203,6)*1000+COUNTIF($E$2:$E3203,$E3203),"000000000"))</f>
        <v/>
      </c>
    </row>
    <row r="3204" spans="12:18" x14ac:dyDescent="0.45">
      <c r="L3204" t="str">
        <f>IFERROR(INDEX(所属情報!$E:$E,MATCH(男子登録情報!A3204,所属情報!$A:$A,0)),"")</f>
        <v/>
      </c>
      <c r="M3204" t="str">
        <f t="shared" si="150"/>
        <v xml:space="preserve"> ()</v>
      </c>
      <c r="N3204">
        <f t="shared" si="151"/>
        <v>0</v>
      </c>
      <c r="O3204" t="str">
        <f t="shared" si="152"/>
        <v xml:space="preserve">  ()</v>
      </c>
      <c r="P3204" t="str">
        <f>IFERROR(INDEX(リスト!$AE:$AE,MATCH($G3204,リスト!$AD:$AD,0)),"")</f>
        <v/>
      </c>
      <c r="Q3204" t="str">
        <f>IFERROR(INDEX(リスト!$AH:$AH,MATCH($J3204,リスト!$AG:$AG,0)),"")</f>
        <v/>
      </c>
      <c r="R3204" s="118" t="str">
        <f>IF($B3204="","",TEXT(RIGHT($E3204,6)*1000+COUNTIF($E$2:$E3204,$E3204),"000000000"))</f>
        <v/>
      </c>
    </row>
    <row r="3205" spans="12:18" x14ac:dyDescent="0.45">
      <c r="L3205" t="str">
        <f>IFERROR(INDEX(所属情報!$E:$E,MATCH(男子登録情報!A3205,所属情報!$A:$A,0)),"")</f>
        <v/>
      </c>
      <c r="M3205" t="str">
        <f t="shared" si="150"/>
        <v xml:space="preserve"> ()</v>
      </c>
      <c r="N3205">
        <f t="shared" si="151"/>
        <v>0</v>
      </c>
      <c r="O3205" t="str">
        <f t="shared" si="152"/>
        <v xml:space="preserve">  ()</v>
      </c>
      <c r="P3205" t="str">
        <f>IFERROR(INDEX(リスト!$AE:$AE,MATCH($G3205,リスト!$AD:$AD,0)),"")</f>
        <v/>
      </c>
      <c r="Q3205" t="str">
        <f>IFERROR(INDEX(リスト!$AH:$AH,MATCH($J3205,リスト!$AG:$AG,0)),"")</f>
        <v/>
      </c>
      <c r="R3205" s="118" t="str">
        <f>IF($B3205="","",TEXT(RIGHT($E3205,6)*1000+COUNTIF($E$2:$E3205,$E3205),"000000000"))</f>
        <v/>
      </c>
    </row>
    <row r="3206" spans="12:18" x14ac:dyDescent="0.45">
      <c r="L3206" t="str">
        <f>IFERROR(INDEX(所属情報!$E:$E,MATCH(男子登録情報!A3206,所属情報!$A:$A,0)),"")</f>
        <v/>
      </c>
      <c r="M3206" t="str">
        <f t="shared" si="150"/>
        <v xml:space="preserve"> ()</v>
      </c>
      <c r="N3206">
        <f t="shared" si="151"/>
        <v>0</v>
      </c>
      <c r="O3206" t="str">
        <f t="shared" si="152"/>
        <v xml:space="preserve">  ()</v>
      </c>
      <c r="P3206" t="str">
        <f>IFERROR(INDEX(リスト!$AE:$AE,MATCH($G3206,リスト!$AD:$AD,0)),"")</f>
        <v/>
      </c>
      <c r="Q3206" t="str">
        <f>IFERROR(INDEX(リスト!$AH:$AH,MATCH($J3206,リスト!$AG:$AG,0)),"")</f>
        <v/>
      </c>
      <c r="R3206" s="118" t="str">
        <f>IF($B3206="","",TEXT(RIGHT($E3206,6)*1000+COUNTIF($E$2:$E3206,$E3206),"000000000"))</f>
        <v/>
      </c>
    </row>
    <row r="3207" spans="12:18" x14ac:dyDescent="0.45">
      <c r="L3207" t="str">
        <f>IFERROR(INDEX(所属情報!$E:$E,MATCH(男子登録情報!A3207,所属情報!$A:$A,0)),"")</f>
        <v/>
      </c>
      <c r="M3207" t="str">
        <f t="shared" si="150"/>
        <v xml:space="preserve"> ()</v>
      </c>
      <c r="N3207">
        <f t="shared" si="151"/>
        <v>0</v>
      </c>
      <c r="O3207" t="str">
        <f t="shared" si="152"/>
        <v xml:space="preserve">  ()</v>
      </c>
      <c r="P3207" t="str">
        <f>IFERROR(INDEX(リスト!$AE:$AE,MATCH($G3207,リスト!$AD:$AD,0)),"")</f>
        <v/>
      </c>
      <c r="Q3207" t="str">
        <f>IFERROR(INDEX(リスト!$AH:$AH,MATCH($J3207,リスト!$AG:$AG,0)),"")</f>
        <v/>
      </c>
      <c r="R3207" s="118" t="str">
        <f>IF($B3207="","",TEXT(RIGHT($E3207,6)*1000+COUNTIF($E$2:$E3207,$E3207),"000000000"))</f>
        <v/>
      </c>
    </row>
    <row r="3208" spans="12:18" x14ac:dyDescent="0.45">
      <c r="L3208" t="str">
        <f>IFERROR(INDEX(所属情報!$E:$E,MATCH(男子登録情報!A3208,所属情報!$A:$A,0)),"")</f>
        <v/>
      </c>
      <c r="M3208" t="str">
        <f t="shared" si="150"/>
        <v xml:space="preserve"> ()</v>
      </c>
      <c r="N3208">
        <f t="shared" si="151"/>
        <v>0</v>
      </c>
      <c r="O3208" t="str">
        <f t="shared" si="152"/>
        <v xml:space="preserve">  ()</v>
      </c>
      <c r="P3208" t="str">
        <f>IFERROR(INDEX(リスト!$AE:$AE,MATCH($G3208,リスト!$AD:$AD,0)),"")</f>
        <v/>
      </c>
      <c r="Q3208" t="str">
        <f>IFERROR(INDEX(リスト!$AH:$AH,MATCH($J3208,リスト!$AG:$AG,0)),"")</f>
        <v/>
      </c>
      <c r="R3208" s="118" t="str">
        <f>IF($B3208="","",TEXT(RIGHT($E3208,6)*1000+COUNTIF($E$2:$E3208,$E3208),"000000000"))</f>
        <v/>
      </c>
    </row>
    <row r="3209" spans="12:18" x14ac:dyDescent="0.45">
      <c r="L3209" t="str">
        <f>IFERROR(INDEX(所属情報!$E:$E,MATCH(男子登録情報!A3209,所属情報!$A:$A,0)),"")</f>
        <v/>
      </c>
      <c r="M3209" t="str">
        <f t="shared" si="150"/>
        <v xml:space="preserve"> ()</v>
      </c>
      <c r="N3209">
        <f t="shared" si="151"/>
        <v>0</v>
      </c>
      <c r="O3209" t="str">
        <f t="shared" si="152"/>
        <v xml:space="preserve">  ()</v>
      </c>
      <c r="P3209" t="str">
        <f>IFERROR(INDEX(リスト!$AE:$AE,MATCH($G3209,リスト!$AD:$AD,0)),"")</f>
        <v/>
      </c>
      <c r="Q3209" t="str">
        <f>IFERROR(INDEX(リスト!$AH:$AH,MATCH($J3209,リスト!$AG:$AG,0)),"")</f>
        <v/>
      </c>
      <c r="R3209" s="118" t="str">
        <f>IF($B3209="","",TEXT(RIGHT($E3209,6)*1000+COUNTIF($E$2:$E3209,$E3209),"000000000"))</f>
        <v/>
      </c>
    </row>
    <row r="3210" spans="12:18" x14ac:dyDescent="0.45">
      <c r="L3210" t="str">
        <f>IFERROR(INDEX(所属情報!$E:$E,MATCH(男子登録情報!A3210,所属情報!$A:$A,0)),"")</f>
        <v/>
      </c>
      <c r="M3210" t="str">
        <f t="shared" si="150"/>
        <v xml:space="preserve"> ()</v>
      </c>
      <c r="N3210">
        <f t="shared" si="151"/>
        <v>0</v>
      </c>
      <c r="O3210" t="str">
        <f t="shared" si="152"/>
        <v xml:space="preserve">  ()</v>
      </c>
      <c r="P3210" t="str">
        <f>IFERROR(INDEX(リスト!$AE:$AE,MATCH($G3210,リスト!$AD:$AD,0)),"")</f>
        <v/>
      </c>
      <c r="Q3210" t="str">
        <f>IFERROR(INDEX(リスト!$AH:$AH,MATCH($J3210,リスト!$AG:$AG,0)),"")</f>
        <v/>
      </c>
      <c r="R3210" s="118" t="str">
        <f>IF($B3210="","",TEXT(RIGHT($E3210,6)*1000+COUNTIF($E$2:$E3210,$E3210),"000000000"))</f>
        <v/>
      </c>
    </row>
    <row r="3211" spans="12:18" x14ac:dyDescent="0.45">
      <c r="L3211" t="str">
        <f>IFERROR(INDEX(所属情報!$E:$E,MATCH(男子登録情報!A3211,所属情報!$A:$A,0)),"")</f>
        <v/>
      </c>
      <c r="M3211" t="str">
        <f t="shared" si="150"/>
        <v xml:space="preserve"> ()</v>
      </c>
      <c r="N3211">
        <f t="shared" si="151"/>
        <v>0</v>
      </c>
      <c r="O3211" t="str">
        <f t="shared" si="152"/>
        <v xml:space="preserve">  ()</v>
      </c>
      <c r="P3211" t="str">
        <f>IFERROR(INDEX(リスト!$AE:$AE,MATCH($G3211,リスト!$AD:$AD,0)),"")</f>
        <v/>
      </c>
      <c r="Q3211" t="str">
        <f>IFERROR(INDEX(リスト!$AH:$AH,MATCH($J3211,リスト!$AG:$AG,0)),"")</f>
        <v/>
      </c>
      <c r="R3211" s="118" t="str">
        <f>IF($B3211="","",TEXT(RIGHT($E3211,6)*1000+COUNTIF($E$2:$E3211,$E3211),"000000000"))</f>
        <v/>
      </c>
    </row>
    <row r="3212" spans="12:18" x14ac:dyDescent="0.45">
      <c r="L3212" t="str">
        <f>IFERROR(INDEX(所属情報!$E:$E,MATCH(男子登録情報!A3212,所属情報!$A:$A,0)),"")</f>
        <v/>
      </c>
      <c r="M3212" t="str">
        <f t="shared" si="150"/>
        <v xml:space="preserve"> ()</v>
      </c>
      <c r="N3212">
        <f t="shared" si="151"/>
        <v>0</v>
      </c>
      <c r="O3212" t="str">
        <f t="shared" si="152"/>
        <v xml:space="preserve">  ()</v>
      </c>
      <c r="P3212" t="str">
        <f>IFERROR(INDEX(リスト!$AE:$AE,MATCH($G3212,リスト!$AD:$AD,0)),"")</f>
        <v/>
      </c>
      <c r="Q3212" t="str">
        <f>IFERROR(INDEX(リスト!$AH:$AH,MATCH($J3212,リスト!$AG:$AG,0)),"")</f>
        <v/>
      </c>
      <c r="R3212" s="118" t="str">
        <f>IF($B3212="","",TEXT(RIGHT($E3212,6)*1000+COUNTIF($E$2:$E3212,$E3212),"000000000"))</f>
        <v/>
      </c>
    </row>
    <row r="3213" spans="12:18" x14ac:dyDescent="0.45">
      <c r="L3213" t="str">
        <f>IFERROR(INDEX(所属情報!$E:$E,MATCH(男子登録情報!A3213,所属情報!$A:$A,0)),"")</f>
        <v/>
      </c>
      <c r="M3213" t="str">
        <f t="shared" si="150"/>
        <v xml:space="preserve"> ()</v>
      </c>
      <c r="N3213">
        <f t="shared" si="151"/>
        <v>0</v>
      </c>
      <c r="O3213" t="str">
        <f t="shared" si="152"/>
        <v xml:space="preserve">  ()</v>
      </c>
      <c r="P3213" t="str">
        <f>IFERROR(INDEX(リスト!$AE:$AE,MATCH($G3213,リスト!$AD:$AD,0)),"")</f>
        <v/>
      </c>
      <c r="Q3213" t="str">
        <f>IFERROR(INDEX(リスト!$AH:$AH,MATCH($J3213,リスト!$AG:$AG,0)),"")</f>
        <v/>
      </c>
      <c r="R3213" s="118" t="str">
        <f>IF($B3213="","",TEXT(RIGHT($E3213,6)*1000+COUNTIF($E$2:$E3213,$E3213),"000000000"))</f>
        <v/>
      </c>
    </row>
    <row r="3214" spans="12:18" x14ac:dyDescent="0.45">
      <c r="L3214" t="str">
        <f>IFERROR(INDEX(所属情報!$E:$E,MATCH(男子登録情報!A3214,所属情報!$A:$A,0)),"")</f>
        <v/>
      </c>
      <c r="M3214" t="str">
        <f t="shared" si="150"/>
        <v xml:space="preserve"> ()</v>
      </c>
      <c r="N3214">
        <f t="shared" si="151"/>
        <v>0</v>
      </c>
      <c r="O3214" t="str">
        <f t="shared" si="152"/>
        <v xml:space="preserve">  ()</v>
      </c>
      <c r="P3214" t="str">
        <f>IFERROR(INDEX(リスト!$AE:$AE,MATCH($G3214,リスト!$AD:$AD,0)),"")</f>
        <v/>
      </c>
      <c r="Q3214" t="str">
        <f>IFERROR(INDEX(リスト!$AH:$AH,MATCH($J3214,リスト!$AG:$AG,0)),"")</f>
        <v/>
      </c>
      <c r="R3214" s="118" t="str">
        <f>IF($B3214="","",TEXT(RIGHT($E3214,6)*1000+COUNTIF($E$2:$E3214,$E3214),"000000000"))</f>
        <v/>
      </c>
    </row>
    <row r="3215" spans="12:18" x14ac:dyDescent="0.45">
      <c r="L3215" t="str">
        <f>IFERROR(INDEX(所属情報!$E:$E,MATCH(男子登録情報!A3215,所属情報!$A:$A,0)),"")</f>
        <v/>
      </c>
      <c r="M3215" t="str">
        <f t="shared" si="150"/>
        <v xml:space="preserve"> ()</v>
      </c>
      <c r="N3215">
        <f t="shared" si="151"/>
        <v>0</v>
      </c>
      <c r="O3215" t="str">
        <f t="shared" si="152"/>
        <v xml:space="preserve">  ()</v>
      </c>
      <c r="P3215" t="str">
        <f>IFERROR(INDEX(リスト!$AE:$AE,MATCH($G3215,リスト!$AD:$AD,0)),"")</f>
        <v/>
      </c>
      <c r="Q3215" t="str">
        <f>IFERROR(INDEX(リスト!$AH:$AH,MATCH($J3215,リスト!$AG:$AG,0)),"")</f>
        <v/>
      </c>
      <c r="R3215" s="118" t="str">
        <f>IF($B3215="","",TEXT(RIGHT($E3215,6)*1000+COUNTIF($E$2:$E3215,$E3215),"000000000"))</f>
        <v/>
      </c>
    </row>
    <row r="3216" spans="12:18" x14ac:dyDescent="0.45">
      <c r="L3216" t="str">
        <f>IFERROR(INDEX(所属情報!$E:$E,MATCH(男子登録情報!A3216,所属情報!$A:$A,0)),"")</f>
        <v/>
      </c>
      <c r="M3216" t="str">
        <f t="shared" si="150"/>
        <v xml:space="preserve"> ()</v>
      </c>
      <c r="N3216">
        <f t="shared" si="151"/>
        <v>0</v>
      </c>
      <c r="O3216" t="str">
        <f t="shared" si="152"/>
        <v xml:space="preserve">  ()</v>
      </c>
      <c r="P3216" t="str">
        <f>IFERROR(INDEX(リスト!$AE:$AE,MATCH($G3216,リスト!$AD:$AD,0)),"")</f>
        <v/>
      </c>
      <c r="Q3216" t="str">
        <f>IFERROR(INDEX(リスト!$AH:$AH,MATCH($J3216,リスト!$AG:$AG,0)),"")</f>
        <v/>
      </c>
      <c r="R3216" s="118" t="str">
        <f>IF($B3216="","",TEXT(RIGHT($E3216,6)*1000+COUNTIF($E$2:$E3216,$E3216),"000000000"))</f>
        <v/>
      </c>
    </row>
    <row r="3217" spans="12:18" x14ac:dyDescent="0.45">
      <c r="L3217" t="str">
        <f>IFERROR(INDEX(所属情報!$E:$E,MATCH(男子登録情報!A3217,所属情報!$A:$A,0)),"")</f>
        <v/>
      </c>
      <c r="M3217" t="str">
        <f t="shared" si="150"/>
        <v xml:space="preserve"> ()</v>
      </c>
      <c r="N3217">
        <f t="shared" si="151"/>
        <v>0</v>
      </c>
      <c r="O3217" t="str">
        <f t="shared" si="152"/>
        <v xml:space="preserve">  ()</v>
      </c>
      <c r="P3217" t="str">
        <f>IFERROR(INDEX(リスト!$AE:$AE,MATCH($G3217,リスト!$AD:$AD,0)),"")</f>
        <v/>
      </c>
      <c r="Q3217" t="str">
        <f>IFERROR(INDEX(リスト!$AH:$AH,MATCH($J3217,リスト!$AG:$AG,0)),"")</f>
        <v/>
      </c>
      <c r="R3217" s="118" t="str">
        <f>IF($B3217="","",TEXT(RIGHT($E3217,6)*1000+COUNTIF($E$2:$E3217,$E3217),"000000000"))</f>
        <v/>
      </c>
    </row>
    <row r="3218" spans="12:18" x14ac:dyDescent="0.45">
      <c r="L3218" t="str">
        <f>IFERROR(INDEX(所属情報!$E:$E,MATCH(男子登録情報!A3218,所属情報!$A:$A,0)),"")</f>
        <v/>
      </c>
      <c r="M3218" t="str">
        <f t="shared" si="150"/>
        <v xml:space="preserve"> ()</v>
      </c>
      <c r="N3218">
        <f t="shared" si="151"/>
        <v>0</v>
      </c>
      <c r="O3218" t="str">
        <f t="shared" si="152"/>
        <v xml:space="preserve">  ()</v>
      </c>
      <c r="P3218" t="str">
        <f>IFERROR(INDEX(リスト!$AE:$AE,MATCH($G3218,リスト!$AD:$AD,0)),"")</f>
        <v/>
      </c>
      <c r="Q3218" t="str">
        <f>IFERROR(INDEX(リスト!$AH:$AH,MATCH($J3218,リスト!$AG:$AG,0)),"")</f>
        <v/>
      </c>
      <c r="R3218" s="118" t="str">
        <f>IF($B3218="","",TEXT(RIGHT($E3218,6)*1000+COUNTIF($E$2:$E3218,$E3218),"000000000"))</f>
        <v/>
      </c>
    </row>
    <row r="3219" spans="12:18" x14ac:dyDescent="0.45">
      <c r="L3219" t="str">
        <f>IFERROR(INDEX(所属情報!$E:$E,MATCH(男子登録情報!A3219,所属情報!$A:$A,0)),"")</f>
        <v/>
      </c>
      <c r="M3219" t="str">
        <f t="shared" si="150"/>
        <v xml:space="preserve"> ()</v>
      </c>
      <c r="N3219">
        <f t="shared" si="151"/>
        <v>0</v>
      </c>
      <c r="O3219" t="str">
        <f t="shared" si="152"/>
        <v xml:space="preserve">  ()</v>
      </c>
      <c r="P3219" t="str">
        <f>IFERROR(INDEX(リスト!$AE:$AE,MATCH($G3219,リスト!$AD:$AD,0)),"")</f>
        <v/>
      </c>
      <c r="Q3219" t="str">
        <f>IFERROR(INDEX(リスト!$AH:$AH,MATCH($J3219,リスト!$AG:$AG,0)),"")</f>
        <v/>
      </c>
      <c r="R3219" s="118" t="str">
        <f>IF($B3219="","",TEXT(RIGHT($E3219,6)*1000+COUNTIF($E$2:$E3219,$E3219),"000000000"))</f>
        <v/>
      </c>
    </row>
    <row r="3220" spans="12:18" x14ac:dyDescent="0.45">
      <c r="L3220" t="str">
        <f>IFERROR(INDEX(所属情報!$E:$E,MATCH(男子登録情報!A3220,所属情報!$A:$A,0)),"")</f>
        <v/>
      </c>
      <c r="M3220" t="str">
        <f t="shared" si="150"/>
        <v xml:space="preserve"> ()</v>
      </c>
      <c r="N3220">
        <f t="shared" si="151"/>
        <v>0</v>
      </c>
      <c r="O3220" t="str">
        <f t="shared" si="152"/>
        <v xml:space="preserve">  ()</v>
      </c>
      <c r="P3220" t="str">
        <f>IFERROR(INDEX(リスト!$AE:$AE,MATCH($G3220,リスト!$AD:$AD,0)),"")</f>
        <v/>
      </c>
      <c r="Q3220" t="str">
        <f>IFERROR(INDEX(リスト!$AH:$AH,MATCH($J3220,リスト!$AG:$AG,0)),"")</f>
        <v/>
      </c>
      <c r="R3220" s="118" t="str">
        <f>IF($B3220="","",TEXT(RIGHT($E3220,6)*1000+COUNTIF($E$2:$E3220,$E3220),"000000000"))</f>
        <v/>
      </c>
    </row>
    <row r="3221" spans="12:18" x14ac:dyDescent="0.45">
      <c r="L3221" t="str">
        <f>IFERROR(INDEX(所属情報!$E:$E,MATCH(男子登録情報!A3221,所属情報!$A:$A,0)),"")</f>
        <v/>
      </c>
      <c r="M3221" t="str">
        <f t="shared" si="150"/>
        <v xml:space="preserve"> ()</v>
      </c>
      <c r="N3221">
        <f t="shared" si="151"/>
        <v>0</v>
      </c>
      <c r="O3221" t="str">
        <f t="shared" si="152"/>
        <v xml:space="preserve">  ()</v>
      </c>
      <c r="P3221" t="str">
        <f>IFERROR(INDEX(リスト!$AE:$AE,MATCH($G3221,リスト!$AD:$AD,0)),"")</f>
        <v/>
      </c>
      <c r="Q3221" t="str">
        <f>IFERROR(INDEX(リスト!$AH:$AH,MATCH($J3221,リスト!$AG:$AG,0)),"")</f>
        <v/>
      </c>
      <c r="R3221" s="118" t="str">
        <f>IF($B3221="","",TEXT(RIGHT($E3221,6)*1000+COUNTIF($E$2:$E3221,$E3221),"000000000"))</f>
        <v/>
      </c>
    </row>
    <row r="3222" spans="12:18" x14ac:dyDescent="0.45">
      <c r="L3222" t="str">
        <f>IFERROR(INDEX(所属情報!$E:$E,MATCH(男子登録情報!A3222,所属情報!$A:$A,0)),"")</f>
        <v/>
      </c>
      <c r="M3222" t="str">
        <f t="shared" si="150"/>
        <v xml:space="preserve"> ()</v>
      </c>
      <c r="N3222">
        <f t="shared" si="151"/>
        <v>0</v>
      </c>
      <c r="O3222" t="str">
        <f t="shared" si="152"/>
        <v xml:space="preserve">  ()</v>
      </c>
      <c r="P3222" t="str">
        <f>IFERROR(INDEX(リスト!$AE:$AE,MATCH($G3222,リスト!$AD:$AD,0)),"")</f>
        <v/>
      </c>
      <c r="Q3222" t="str">
        <f>IFERROR(INDEX(リスト!$AH:$AH,MATCH($J3222,リスト!$AG:$AG,0)),"")</f>
        <v/>
      </c>
      <c r="R3222" s="118" t="str">
        <f>IF($B3222="","",TEXT(RIGHT($E3222,6)*1000+COUNTIF($E$2:$E3222,$E3222),"000000000"))</f>
        <v/>
      </c>
    </row>
    <row r="3223" spans="12:18" x14ac:dyDescent="0.45">
      <c r="L3223" t="str">
        <f>IFERROR(INDEX(所属情報!$E:$E,MATCH(男子登録情報!A3223,所属情報!$A:$A,0)),"")</f>
        <v/>
      </c>
      <c r="M3223" t="str">
        <f t="shared" si="150"/>
        <v xml:space="preserve"> ()</v>
      </c>
      <c r="N3223">
        <f t="shared" si="151"/>
        <v>0</v>
      </c>
      <c r="O3223" t="str">
        <f t="shared" si="152"/>
        <v xml:space="preserve">  ()</v>
      </c>
      <c r="P3223" t="str">
        <f>IFERROR(INDEX(リスト!$AE:$AE,MATCH($G3223,リスト!$AD:$AD,0)),"")</f>
        <v/>
      </c>
      <c r="Q3223" t="str">
        <f>IFERROR(INDEX(リスト!$AH:$AH,MATCH($J3223,リスト!$AG:$AG,0)),"")</f>
        <v/>
      </c>
      <c r="R3223" s="118" t="str">
        <f>IF($B3223="","",TEXT(RIGHT($E3223,6)*1000+COUNTIF($E$2:$E3223,$E3223),"000000000"))</f>
        <v/>
      </c>
    </row>
    <row r="3224" spans="12:18" x14ac:dyDescent="0.45">
      <c r="L3224" t="str">
        <f>IFERROR(INDEX(所属情報!$E:$E,MATCH(男子登録情報!A3224,所属情報!$A:$A,0)),"")</f>
        <v/>
      </c>
      <c r="M3224" t="str">
        <f t="shared" si="150"/>
        <v xml:space="preserve"> ()</v>
      </c>
      <c r="N3224">
        <f t="shared" si="151"/>
        <v>0</v>
      </c>
      <c r="O3224" t="str">
        <f t="shared" si="152"/>
        <v xml:space="preserve">  ()</v>
      </c>
      <c r="P3224" t="str">
        <f>IFERROR(INDEX(リスト!$AE:$AE,MATCH($G3224,リスト!$AD:$AD,0)),"")</f>
        <v/>
      </c>
      <c r="Q3224" t="str">
        <f>IFERROR(INDEX(リスト!$AH:$AH,MATCH($J3224,リスト!$AG:$AG,0)),"")</f>
        <v/>
      </c>
      <c r="R3224" s="118" t="str">
        <f>IF($B3224="","",TEXT(RIGHT($E3224,6)*1000+COUNTIF($E$2:$E3224,$E3224),"000000000"))</f>
        <v/>
      </c>
    </row>
    <row r="3225" spans="12:18" x14ac:dyDescent="0.45">
      <c r="L3225" t="str">
        <f>IFERROR(INDEX(所属情報!$E:$E,MATCH(男子登録情報!A3225,所属情報!$A:$A,0)),"")</f>
        <v/>
      </c>
      <c r="M3225" t="str">
        <f t="shared" si="150"/>
        <v xml:space="preserve"> ()</v>
      </c>
      <c r="N3225">
        <f t="shared" si="151"/>
        <v>0</v>
      </c>
      <c r="O3225" t="str">
        <f t="shared" si="152"/>
        <v xml:space="preserve">  ()</v>
      </c>
      <c r="P3225" t="str">
        <f>IFERROR(INDEX(リスト!$AE:$AE,MATCH($G3225,リスト!$AD:$AD,0)),"")</f>
        <v/>
      </c>
      <c r="Q3225" t="str">
        <f>IFERROR(INDEX(リスト!$AH:$AH,MATCH($J3225,リスト!$AG:$AG,0)),"")</f>
        <v/>
      </c>
      <c r="R3225" s="118" t="str">
        <f>IF($B3225="","",TEXT(RIGHT($E3225,6)*1000+COUNTIF($E$2:$E3225,$E3225),"000000000"))</f>
        <v/>
      </c>
    </row>
    <row r="3226" spans="12:18" x14ac:dyDescent="0.45">
      <c r="L3226" t="str">
        <f>IFERROR(INDEX(所属情報!$E:$E,MATCH(男子登録情報!A3226,所属情報!$A:$A,0)),"")</f>
        <v/>
      </c>
      <c r="M3226" t="str">
        <f t="shared" si="150"/>
        <v xml:space="preserve"> ()</v>
      </c>
      <c r="N3226">
        <f t="shared" si="151"/>
        <v>0</v>
      </c>
      <c r="O3226" t="str">
        <f t="shared" si="152"/>
        <v xml:space="preserve">  ()</v>
      </c>
      <c r="P3226" t="str">
        <f>IFERROR(INDEX(リスト!$AE:$AE,MATCH($G3226,リスト!$AD:$AD,0)),"")</f>
        <v/>
      </c>
      <c r="Q3226" t="str">
        <f>IFERROR(INDEX(リスト!$AH:$AH,MATCH($J3226,リスト!$AG:$AG,0)),"")</f>
        <v/>
      </c>
      <c r="R3226" s="118" t="str">
        <f>IF($B3226="","",TEXT(RIGHT($E3226,6)*1000+COUNTIF($E$2:$E3226,$E3226),"000000000"))</f>
        <v/>
      </c>
    </row>
    <row r="3227" spans="12:18" x14ac:dyDescent="0.45">
      <c r="L3227" t="str">
        <f>IFERROR(INDEX(所属情報!$E:$E,MATCH(男子登録情報!A3227,所属情報!$A:$A,0)),"")</f>
        <v/>
      </c>
      <c r="M3227" t="str">
        <f t="shared" si="150"/>
        <v xml:space="preserve"> ()</v>
      </c>
      <c r="N3227">
        <f t="shared" si="151"/>
        <v>0</v>
      </c>
      <c r="O3227" t="str">
        <f t="shared" si="152"/>
        <v xml:space="preserve">  ()</v>
      </c>
      <c r="P3227" t="str">
        <f>IFERROR(INDEX(リスト!$AE:$AE,MATCH($G3227,リスト!$AD:$AD,0)),"")</f>
        <v/>
      </c>
      <c r="Q3227" t="str">
        <f>IFERROR(INDEX(リスト!$AH:$AH,MATCH($J3227,リスト!$AG:$AG,0)),"")</f>
        <v/>
      </c>
      <c r="R3227" s="118" t="str">
        <f>IF($B3227="","",TEXT(RIGHT($E3227,6)*1000+COUNTIF($E$2:$E3227,$E3227),"000000000"))</f>
        <v/>
      </c>
    </row>
    <row r="3228" spans="12:18" x14ac:dyDescent="0.45">
      <c r="L3228" t="str">
        <f>IFERROR(INDEX(所属情報!$E:$E,MATCH(男子登録情報!A3228,所属情報!$A:$A,0)),"")</f>
        <v/>
      </c>
      <c r="M3228" t="str">
        <f t="shared" si="150"/>
        <v xml:space="preserve"> ()</v>
      </c>
      <c r="N3228">
        <f t="shared" si="151"/>
        <v>0</v>
      </c>
      <c r="O3228" t="str">
        <f t="shared" si="152"/>
        <v xml:space="preserve">  ()</v>
      </c>
      <c r="P3228" t="str">
        <f>IFERROR(INDEX(リスト!$AE:$AE,MATCH($G3228,リスト!$AD:$AD,0)),"")</f>
        <v/>
      </c>
      <c r="Q3228" t="str">
        <f>IFERROR(INDEX(リスト!$AH:$AH,MATCH($J3228,リスト!$AG:$AG,0)),"")</f>
        <v/>
      </c>
      <c r="R3228" s="118" t="str">
        <f>IF($B3228="","",TEXT(RIGHT($E3228,6)*1000+COUNTIF($E$2:$E3228,$E3228),"000000000"))</f>
        <v/>
      </c>
    </row>
    <row r="3229" spans="12:18" x14ac:dyDescent="0.45">
      <c r="L3229" t="str">
        <f>IFERROR(INDEX(所属情報!$E:$E,MATCH(男子登録情報!A3229,所属情報!$A:$A,0)),"")</f>
        <v/>
      </c>
      <c r="M3229" t="str">
        <f t="shared" si="150"/>
        <v xml:space="preserve"> ()</v>
      </c>
      <c r="N3229">
        <f t="shared" si="151"/>
        <v>0</v>
      </c>
      <c r="O3229" t="str">
        <f t="shared" si="152"/>
        <v xml:space="preserve">  ()</v>
      </c>
      <c r="P3229" t="str">
        <f>IFERROR(INDEX(リスト!$AE:$AE,MATCH($G3229,リスト!$AD:$AD,0)),"")</f>
        <v/>
      </c>
      <c r="Q3229" t="str">
        <f>IFERROR(INDEX(リスト!$AH:$AH,MATCH($J3229,リスト!$AG:$AG,0)),"")</f>
        <v/>
      </c>
      <c r="R3229" s="118" t="str">
        <f>IF($B3229="","",TEXT(RIGHT($E3229,6)*1000+COUNTIF($E$2:$E3229,$E3229),"000000000"))</f>
        <v/>
      </c>
    </row>
    <row r="3230" spans="12:18" x14ac:dyDescent="0.45">
      <c r="L3230" t="str">
        <f>IFERROR(INDEX(所属情報!$E:$E,MATCH(男子登録情報!A3230,所属情報!$A:$A,0)),"")</f>
        <v/>
      </c>
      <c r="M3230" t="str">
        <f t="shared" si="150"/>
        <v xml:space="preserve"> ()</v>
      </c>
      <c r="N3230">
        <f t="shared" si="151"/>
        <v>0</v>
      </c>
      <c r="O3230" t="str">
        <f t="shared" si="152"/>
        <v xml:space="preserve">  ()</v>
      </c>
      <c r="P3230" t="str">
        <f>IFERROR(INDEX(リスト!$AE:$AE,MATCH($G3230,リスト!$AD:$AD,0)),"")</f>
        <v/>
      </c>
      <c r="Q3230" t="str">
        <f>IFERROR(INDEX(リスト!$AH:$AH,MATCH($J3230,リスト!$AG:$AG,0)),"")</f>
        <v/>
      </c>
      <c r="R3230" s="118" t="str">
        <f>IF($B3230="","",TEXT(RIGHT($E3230,6)*1000+COUNTIF($E$2:$E3230,$E3230),"000000000"))</f>
        <v/>
      </c>
    </row>
    <row r="3231" spans="12:18" x14ac:dyDescent="0.45">
      <c r="L3231" t="str">
        <f>IFERROR(INDEX(所属情報!$E:$E,MATCH(男子登録情報!A3231,所属情報!$A:$A,0)),"")</f>
        <v/>
      </c>
      <c r="M3231" t="str">
        <f t="shared" si="150"/>
        <v xml:space="preserve"> ()</v>
      </c>
      <c r="N3231">
        <f t="shared" si="151"/>
        <v>0</v>
      </c>
      <c r="O3231" t="str">
        <f t="shared" si="152"/>
        <v xml:space="preserve">  ()</v>
      </c>
      <c r="P3231" t="str">
        <f>IFERROR(INDEX(リスト!$AE:$AE,MATCH($G3231,リスト!$AD:$AD,0)),"")</f>
        <v/>
      </c>
      <c r="Q3231" t="str">
        <f>IFERROR(INDEX(リスト!$AH:$AH,MATCH($J3231,リスト!$AG:$AG,0)),"")</f>
        <v/>
      </c>
      <c r="R3231" s="118" t="str">
        <f>IF($B3231="","",TEXT(RIGHT($E3231,6)*1000+COUNTIF($E$2:$E3231,$E3231),"000000000"))</f>
        <v/>
      </c>
    </row>
    <row r="3232" spans="12:18" x14ac:dyDescent="0.45">
      <c r="L3232" t="str">
        <f>IFERROR(INDEX(所属情報!$E:$E,MATCH(男子登録情報!A3232,所属情報!$A:$A,0)),"")</f>
        <v/>
      </c>
      <c r="M3232" t="str">
        <f t="shared" si="150"/>
        <v xml:space="preserve"> ()</v>
      </c>
      <c r="N3232">
        <f t="shared" si="151"/>
        <v>0</v>
      </c>
      <c r="O3232" t="str">
        <f t="shared" si="152"/>
        <v xml:space="preserve">  ()</v>
      </c>
      <c r="P3232" t="str">
        <f>IFERROR(INDEX(リスト!$AE:$AE,MATCH($G3232,リスト!$AD:$AD,0)),"")</f>
        <v/>
      </c>
      <c r="Q3232" t="str">
        <f>IFERROR(INDEX(リスト!$AH:$AH,MATCH($J3232,リスト!$AG:$AG,0)),"")</f>
        <v/>
      </c>
      <c r="R3232" s="118" t="str">
        <f>IF($B3232="","",TEXT(RIGHT($E3232,6)*1000+COUNTIF($E$2:$E3232,$E3232),"000000000"))</f>
        <v/>
      </c>
    </row>
    <row r="3233" spans="12:18" x14ac:dyDescent="0.45">
      <c r="L3233" t="str">
        <f>IFERROR(INDEX(所属情報!$E:$E,MATCH(男子登録情報!A3233,所属情報!$A:$A,0)),"")</f>
        <v/>
      </c>
      <c r="M3233" t="str">
        <f t="shared" si="150"/>
        <v xml:space="preserve"> ()</v>
      </c>
      <c r="N3233">
        <f t="shared" si="151"/>
        <v>0</v>
      </c>
      <c r="O3233" t="str">
        <f t="shared" si="152"/>
        <v xml:space="preserve">  ()</v>
      </c>
      <c r="P3233" t="str">
        <f>IFERROR(INDEX(リスト!$AE:$AE,MATCH($G3233,リスト!$AD:$AD,0)),"")</f>
        <v/>
      </c>
      <c r="Q3233" t="str">
        <f>IFERROR(INDEX(リスト!$AH:$AH,MATCH($J3233,リスト!$AG:$AG,0)),"")</f>
        <v/>
      </c>
      <c r="R3233" s="118" t="str">
        <f>IF($B3233="","",TEXT(RIGHT($E3233,6)*1000+COUNTIF($E$2:$E3233,$E3233),"000000000"))</f>
        <v/>
      </c>
    </row>
    <row r="3234" spans="12:18" x14ac:dyDescent="0.45">
      <c r="L3234" t="str">
        <f>IFERROR(INDEX(所属情報!$E:$E,MATCH(男子登録情報!A3234,所属情報!$A:$A,0)),"")</f>
        <v/>
      </c>
      <c r="M3234" t="str">
        <f t="shared" si="150"/>
        <v xml:space="preserve"> ()</v>
      </c>
      <c r="N3234">
        <f t="shared" si="151"/>
        <v>0</v>
      </c>
      <c r="O3234" t="str">
        <f t="shared" si="152"/>
        <v xml:space="preserve">  ()</v>
      </c>
      <c r="P3234" t="str">
        <f>IFERROR(INDEX(リスト!$AE:$AE,MATCH($G3234,リスト!$AD:$AD,0)),"")</f>
        <v/>
      </c>
      <c r="Q3234" t="str">
        <f>IFERROR(INDEX(リスト!$AH:$AH,MATCH($J3234,リスト!$AG:$AG,0)),"")</f>
        <v/>
      </c>
      <c r="R3234" s="118" t="str">
        <f>IF($B3234="","",TEXT(RIGHT($E3234,6)*1000+COUNTIF($E$2:$E3234,$E3234),"000000000"))</f>
        <v/>
      </c>
    </row>
    <row r="3235" spans="12:18" x14ac:dyDescent="0.45">
      <c r="L3235" t="str">
        <f>IFERROR(INDEX(所属情報!$E:$E,MATCH(男子登録情報!A3235,所属情報!$A:$A,0)),"")</f>
        <v/>
      </c>
      <c r="M3235" t="str">
        <f t="shared" si="150"/>
        <v xml:space="preserve"> ()</v>
      </c>
      <c r="N3235">
        <f t="shared" si="151"/>
        <v>0</v>
      </c>
      <c r="O3235" t="str">
        <f t="shared" si="152"/>
        <v xml:space="preserve">  ()</v>
      </c>
      <c r="P3235" t="str">
        <f>IFERROR(INDEX(リスト!$AE:$AE,MATCH($G3235,リスト!$AD:$AD,0)),"")</f>
        <v/>
      </c>
      <c r="Q3235" t="str">
        <f>IFERROR(INDEX(リスト!$AH:$AH,MATCH($J3235,リスト!$AG:$AG,0)),"")</f>
        <v/>
      </c>
      <c r="R3235" s="118" t="str">
        <f>IF($B3235="","",TEXT(RIGHT($E3235,6)*1000+COUNTIF($E$2:$E3235,$E3235),"000000000"))</f>
        <v/>
      </c>
    </row>
    <row r="3236" spans="12:18" x14ac:dyDescent="0.45">
      <c r="L3236" t="str">
        <f>IFERROR(INDEX(所属情報!$E:$E,MATCH(男子登録情報!A3236,所属情報!$A:$A,0)),"")</f>
        <v/>
      </c>
      <c r="M3236" t="str">
        <f t="shared" si="150"/>
        <v xml:space="preserve"> ()</v>
      </c>
      <c r="N3236">
        <f t="shared" si="151"/>
        <v>0</v>
      </c>
      <c r="O3236" t="str">
        <f t="shared" si="152"/>
        <v xml:space="preserve">  ()</v>
      </c>
      <c r="P3236" t="str">
        <f>IFERROR(INDEX(リスト!$AE:$AE,MATCH($G3236,リスト!$AD:$AD,0)),"")</f>
        <v/>
      </c>
      <c r="Q3236" t="str">
        <f>IFERROR(INDEX(リスト!$AH:$AH,MATCH($J3236,リスト!$AG:$AG,0)),"")</f>
        <v/>
      </c>
      <c r="R3236" s="118" t="str">
        <f>IF($B3236="","",TEXT(RIGHT($E3236,6)*1000+COUNTIF($E$2:$E3236,$E3236),"000000000"))</f>
        <v/>
      </c>
    </row>
    <row r="3237" spans="12:18" x14ac:dyDescent="0.45">
      <c r="L3237" t="str">
        <f>IFERROR(INDEX(所属情報!$E:$E,MATCH(男子登録情報!A3237,所属情報!$A:$A,0)),"")</f>
        <v/>
      </c>
      <c r="M3237" t="str">
        <f t="shared" si="150"/>
        <v xml:space="preserve"> ()</v>
      </c>
      <c r="N3237">
        <f t="shared" si="151"/>
        <v>0</v>
      </c>
      <c r="O3237" t="str">
        <f t="shared" si="152"/>
        <v xml:space="preserve">  ()</v>
      </c>
      <c r="P3237" t="str">
        <f>IFERROR(INDEX(リスト!$AE:$AE,MATCH($G3237,リスト!$AD:$AD,0)),"")</f>
        <v/>
      </c>
      <c r="Q3237" t="str">
        <f>IFERROR(INDEX(リスト!$AH:$AH,MATCH($J3237,リスト!$AG:$AG,0)),"")</f>
        <v/>
      </c>
      <c r="R3237" s="118" t="str">
        <f>IF($B3237="","",TEXT(RIGHT($E3237,6)*1000+COUNTIF($E$2:$E3237,$E3237),"000000000"))</f>
        <v/>
      </c>
    </row>
    <row r="3238" spans="12:18" x14ac:dyDescent="0.45">
      <c r="L3238" t="str">
        <f>IFERROR(INDEX(所属情報!$E:$E,MATCH(男子登録情報!A3238,所属情報!$A:$A,0)),"")</f>
        <v/>
      </c>
      <c r="M3238" t="str">
        <f t="shared" si="150"/>
        <v xml:space="preserve"> ()</v>
      </c>
      <c r="N3238">
        <f t="shared" si="151"/>
        <v>0</v>
      </c>
      <c r="O3238" t="str">
        <f t="shared" si="152"/>
        <v xml:space="preserve">  ()</v>
      </c>
      <c r="P3238" t="str">
        <f>IFERROR(INDEX(リスト!$AE:$AE,MATCH($G3238,リスト!$AD:$AD,0)),"")</f>
        <v/>
      </c>
      <c r="Q3238" t="str">
        <f>IFERROR(INDEX(リスト!$AH:$AH,MATCH($J3238,リスト!$AG:$AG,0)),"")</f>
        <v/>
      </c>
      <c r="R3238" s="118" t="str">
        <f>IF($B3238="","",TEXT(RIGHT($E3238,6)*1000+COUNTIF($E$2:$E3238,$E3238),"000000000"))</f>
        <v/>
      </c>
    </row>
    <row r="3239" spans="12:18" x14ac:dyDescent="0.45">
      <c r="L3239" t="str">
        <f>IFERROR(INDEX(所属情報!$E:$E,MATCH(男子登録情報!A3239,所属情報!$A:$A,0)),"")</f>
        <v/>
      </c>
      <c r="M3239" t="str">
        <f t="shared" si="150"/>
        <v xml:space="preserve"> ()</v>
      </c>
      <c r="N3239">
        <f t="shared" si="151"/>
        <v>0</v>
      </c>
      <c r="O3239" t="str">
        <f t="shared" si="152"/>
        <v xml:space="preserve">  ()</v>
      </c>
      <c r="P3239" t="str">
        <f>IFERROR(INDEX(リスト!$AE:$AE,MATCH($G3239,リスト!$AD:$AD,0)),"")</f>
        <v/>
      </c>
      <c r="Q3239" t="str">
        <f>IFERROR(INDEX(リスト!$AH:$AH,MATCH($J3239,リスト!$AG:$AG,0)),"")</f>
        <v/>
      </c>
      <c r="R3239" s="118" t="str">
        <f>IF($B3239="","",TEXT(RIGHT($E3239,6)*1000+COUNTIF($E$2:$E3239,$E3239),"000000000"))</f>
        <v/>
      </c>
    </row>
    <row r="3240" spans="12:18" x14ac:dyDescent="0.45">
      <c r="L3240" t="str">
        <f>IFERROR(INDEX(所属情報!$E:$E,MATCH(男子登録情報!A3240,所属情報!$A:$A,0)),"")</f>
        <v/>
      </c>
      <c r="M3240" t="str">
        <f t="shared" si="150"/>
        <v xml:space="preserve"> ()</v>
      </c>
      <c r="N3240">
        <f t="shared" si="151"/>
        <v>0</v>
      </c>
      <c r="O3240" t="str">
        <f t="shared" si="152"/>
        <v xml:space="preserve">  ()</v>
      </c>
      <c r="P3240" t="str">
        <f>IFERROR(INDEX(リスト!$AE:$AE,MATCH($G3240,リスト!$AD:$AD,0)),"")</f>
        <v/>
      </c>
      <c r="Q3240" t="str">
        <f>IFERROR(INDEX(リスト!$AH:$AH,MATCH($J3240,リスト!$AG:$AG,0)),"")</f>
        <v/>
      </c>
      <c r="R3240" s="118" t="str">
        <f>IF($B3240="","",TEXT(RIGHT($E3240,6)*1000+COUNTIF($E$2:$E3240,$E3240),"000000000"))</f>
        <v/>
      </c>
    </row>
    <row r="3241" spans="12:18" x14ac:dyDescent="0.45">
      <c r="L3241" t="str">
        <f>IFERROR(INDEX(所属情報!$E:$E,MATCH(男子登録情報!A3241,所属情報!$A:$A,0)),"")</f>
        <v/>
      </c>
      <c r="M3241" t="str">
        <f t="shared" si="150"/>
        <v xml:space="preserve"> ()</v>
      </c>
      <c r="N3241">
        <f t="shared" si="151"/>
        <v>0</v>
      </c>
      <c r="O3241" t="str">
        <f t="shared" si="152"/>
        <v xml:space="preserve">  ()</v>
      </c>
      <c r="P3241" t="str">
        <f>IFERROR(INDEX(リスト!$AE:$AE,MATCH($G3241,リスト!$AD:$AD,0)),"")</f>
        <v/>
      </c>
      <c r="Q3241" t="str">
        <f>IFERROR(INDEX(リスト!$AH:$AH,MATCH($J3241,リスト!$AG:$AG,0)),"")</f>
        <v/>
      </c>
      <c r="R3241" s="118" t="str">
        <f>IF($B3241="","",TEXT(RIGHT($E3241,6)*1000+COUNTIF($E$2:$E3241,$E3241),"000000000"))</f>
        <v/>
      </c>
    </row>
    <row r="3242" spans="12:18" x14ac:dyDescent="0.45">
      <c r="L3242" t="str">
        <f>IFERROR(INDEX(所属情報!$E:$E,MATCH(男子登録情報!A3242,所属情報!$A:$A,0)),"")</f>
        <v/>
      </c>
      <c r="M3242" t="str">
        <f t="shared" si="150"/>
        <v xml:space="preserve"> ()</v>
      </c>
      <c r="N3242">
        <f t="shared" si="151"/>
        <v>0</v>
      </c>
      <c r="O3242" t="str">
        <f t="shared" si="152"/>
        <v xml:space="preserve">  ()</v>
      </c>
      <c r="P3242" t="str">
        <f>IFERROR(INDEX(リスト!$AE:$AE,MATCH($G3242,リスト!$AD:$AD,0)),"")</f>
        <v/>
      </c>
      <c r="Q3242" t="str">
        <f>IFERROR(INDEX(リスト!$AH:$AH,MATCH($J3242,リスト!$AG:$AG,0)),"")</f>
        <v/>
      </c>
      <c r="R3242" s="118" t="str">
        <f>IF($B3242="","",TEXT(RIGHT($E3242,6)*1000+COUNTIF($E$2:$E3242,$E3242),"000000000"))</f>
        <v/>
      </c>
    </row>
    <row r="3243" spans="12:18" x14ac:dyDescent="0.45">
      <c r="L3243" t="str">
        <f>IFERROR(INDEX(所属情報!$E:$E,MATCH(男子登録情報!A3243,所属情報!$A:$A,0)),"")</f>
        <v/>
      </c>
      <c r="M3243" t="str">
        <f t="shared" si="150"/>
        <v xml:space="preserve"> ()</v>
      </c>
      <c r="N3243">
        <f t="shared" si="151"/>
        <v>0</v>
      </c>
      <c r="O3243" t="str">
        <f t="shared" si="152"/>
        <v xml:space="preserve">  ()</v>
      </c>
      <c r="P3243" t="str">
        <f>IFERROR(INDEX(リスト!$AE:$AE,MATCH($G3243,リスト!$AD:$AD,0)),"")</f>
        <v/>
      </c>
      <c r="Q3243" t="str">
        <f>IFERROR(INDEX(リスト!$AH:$AH,MATCH($J3243,リスト!$AG:$AG,0)),"")</f>
        <v/>
      </c>
      <c r="R3243" s="118" t="str">
        <f>IF($B3243="","",TEXT(RIGHT($E3243,6)*1000+COUNTIF($E$2:$E3243,$E3243),"000000000"))</f>
        <v/>
      </c>
    </row>
    <row r="3244" spans="12:18" x14ac:dyDescent="0.45">
      <c r="L3244" t="str">
        <f>IFERROR(INDEX(所属情報!$E:$E,MATCH(男子登録情報!A3244,所属情報!$A:$A,0)),"")</f>
        <v/>
      </c>
      <c r="M3244" t="str">
        <f t="shared" si="150"/>
        <v xml:space="preserve"> ()</v>
      </c>
      <c r="N3244">
        <f t="shared" si="151"/>
        <v>0</v>
      </c>
      <c r="O3244" t="str">
        <f t="shared" si="152"/>
        <v xml:space="preserve">  ()</v>
      </c>
      <c r="P3244" t="str">
        <f>IFERROR(INDEX(リスト!$AE:$AE,MATCH($G3244,リスト!$AD:$AD,0)),"")</f>
        <v/>
      </c>
      <c r="Q3244" t="str">
        <f>IFERROR(INDEX(リスト!$AH:$AH,MATCH($J3244,リスト!$AG:$AG,0)),"")</f>
        <v/>
      </c>
      <c r="R3244" s="118" t="str">
        <f>IF($B3244="","",TEXT(RIGHT($E3244,6)*1000+COUNTIF($E$2:$E3244,$E3244),"000000000"))</f>
        <v/>
      </c>
    </row>
    <row r="3245" spans="12:18" x14ac:dyDescent="0.45">
      <c r="L3245" t="str">
        <f>IFERROR(INDEX(所属情報!$E:$E,MATCH(男子登録情報!A3245,所属情報!$A:$A,0)),"")</f>
        <v/>
      </c>
      <c r="M3245" t="str">
        <f t="shared" si="150"/>
        <v xml:space="preserve"> ()</v>
      </c>
      <c r="N3245">
        <f t="shared" si="151"/>
        <v>0</v>
      </c>
      <c r="O3245" t="str">
        <f t="shared" si="152"/>
        <v xml:space="preserve">  ()</v>
      </c>
      <c r="P3245" t="str">
        <f>IFERROR(INDEX(リスト!$AE:$AE,MATCH($G3245,リスト!$AD:$AD,0)),"")</f>
        <v/>
      </c>
      <c r="Q3245" t="str">
        <f>IFERROR(INDEX(リスト!$AH:$AH,MATCH($J3245,リスト!$AG:$AG,0)),"")</f>
        <v/>
      </c>
      <c r="R3245" s="118" t="str">
        <f>IF($B3245="","",TEXT(RIGHT($E3245,6)*1000+COUNTIF($E$2:$E3245,$E3245),"000000000"))</f>
        <v/>
      </c>
    </row>
    <row r="3246" spans="12:18" x14ac:dyDescent="0.45">
      <c r="L3246" t="str">
        <f>IFERROR(INDEX(所属情報!$E:$E,MATCH(男子登録情報!A3246,所属情報!$A:$A,0)),"")</f>
        <v/>
      </c>
      <c r="M3246" t="str">
        <f t="shared" si="150"/>
        <v xml:space="preserve"> ()</v>
      </c>
      <c r="N3246">
        <f t="shared" si="151"/>
        <v>0</v>
      </c>
      <c r="O3246" t="str">
        <f t="shared" si="152"/>
        <v xml:space="preserve">  ()</v>
      </c>
      <c r="P3246" t="str">
        <f>IFERROR(INDEX(リスト!$AE:$AE,MATCH($G3246,リスト!$AD:$AD,0)),"")</f>
        <v/>
      </c>
      <c r="Q3246" t="str">
        <f>IFERROR(INDEX(リスト!$AH:$AH,MATCH($J3246,リスト!$AG:$AG,0)),"")</f>
        <v/>
      </c>
      <c r="R3246" s="118" t="str">
        <f>IF($B3246="","",TEXT(RIGHT($E3246,6)*1000+COUNTIF($E$2:$E3246,$E3246),"000000000"))</f>
        <v/>
      </c>
    </row>
    <row r="3247" spans="12:18" x14ac:dyDescent="0.45">
      <c r="L3247" t="str">
        <f>IFERROR(INDEX(所属情報!$E:$E,MATCH(男子登録情報!A3247,所属情報!$A:$A,0)),"")</f>
        <v/>
      </c>
      <c r="M3247" t="str">
        <f t="shared" si="150"/>
        <v xml:space="preserve"> ()</v>
      </c>
      <c r="N3247">
        <f t="shared" si="151"/>
        <v>0</v>
      </c>
      <c r="O3247" t="str">
        <f t="shared" si="152"/>
        <v xml:space="preserve">  ()</v>
      </c>
      <c r="P3247" t="str">
        <f>IFERROR(INDEX(リスト!$AE:$AE,MATCH($G3247,リスト!$AD:$AD,0)),"")</f>
        <v/>
      </c>
      <c r="Q3247" t="str">
        <f>IFERROR(INDEX(リスト!$AH:$AH,MATCH($J3247,リスト!$AG:$AG,0)),"")</f>
        <v/>
      </c>
      <c r="R3247" s="118" t="str">
        <f>IF($B3247="","",TEXT(RIGHT($E3247,6)*1000+COUNTIF($E$2:$E3247,$E3247),"000000000"))</f>
        <v/>
      </c>
    </row>
    <row r="3248" spans="12:18" x14ac:dyDescent="0.45">
      <c r="L3248" t="str">
        <f>IFERROR(INDEX(所属情報!$E:$E,MATCH(男子登録情報!A3248,所属情報!$A:$A,0)),"")</f>
        <v/>
      </c>
      <c r="M3248" t="str">
        <f t="shared" si="150"/>
        <v xml:space="preserve"> ()</v>
      </c>
      <c r="N3248">
        <f t="shared" si="151"/>
        <v>0</v>
      </c>
      <c r="O3248" t="str">
        <f t="shared" si="152"/>
        <v xml:space="preserve">  ()</v>
      </c>
      <c r="P3248" t="str">
        <f>IFERROR(INDEX(リスト!$AE:$AE,MATCH($G3248,リスト!$AD:$AD,0)),"")</f>
        <v/>
      </c>
      <c r="Q3248" t="str">
        <f>IFERROR(INDEX(リスト!$AH:$AH,MATCH($J3248,リスト!$AG:$AG,0)),"")</f>
        <v/>
      </c>
      <c r="R3248" s="118" t="str">
        <f>IF($B3248="","",TEXT(RIGHT($E3248,6)*1000+COUNTIF($E$2:$E3248,$E3248),"000000000"))</f>
        <v/>
      </c>
    </row>
    <row r="3249" spans="12:18" x14ac:dyDescent="0.45">
      <c r="L3249" t="str">
        <f>IFERROR(INDEX(所属情報!$E:$E,MATCH(男子登録情報!A3249,所属情報!$A:$A,0)),"")</f>
        <v/>
      </c>
      <c r="M3249" t="str">
        <f t="shared" si="150"/>
        <v xml:space="preserve"> ()</v>
      </c>
      <c r="N3249">
        <f t="shared" si="151"/>
        <v>0</v>
      </c>
      <c r="O3249" t="str">
        <f t="shared" si="152"/>
        <v xml:space="preserve">  ()</v>
      </c>
      <c r="P3249" t="str">
        <f>IFERROR(INDEX(リスト!$AE:$AE,MATCH($G3249,リスト!$AD:$AD,0)),"")</f>
        <v/>
      </c>
      <c r="Q3249" t="str">
        <f>IFERROR(INDEX(リスト!$AH:$AH,MATCH($J3249,リスト!$AG:$AG,0)),"")</f>
        <v/>
      </c>
      <c r="R3249" s="118" t="str">
        <f>IF($B3249="","",TEXT(RIGHT($E3249,6)*1000+COUNTIF($E$2:$E3249,$E3249),"000000000"))</f>
        <v/>
      </c>
    </row>
    <row r="3250" spans="12:18" x14ac:dyDescent="0.45">
      <c r="L3250" t="str">
        <f>IFERROR(INDEX(所属情報!$E:$E,MATCH(男子登録情報!A3250,所属情報!$A:$A,0)),"")</f>
        <v/>
      </c>
      <c r="M3250" t="str">
        <f t="shared" si="150"/>
        <v xml:space="preserve"> ()</v>
      </c>
      <c r="N3250">
        <f t="shared" si="151"/>
        <v>0</v>
      </c>
      <c r="O3250" t="str">
        <f t="shared" si="152"/>
        <v xml:space="preserve">  ()</v>
      </c>
      <c r="P3250" t="str">
        <f>IFERROR(INDEX(リスト!$AE:$AE,MATCH($G3250,リスト!$AD:$AD,0)),"")</f>
        <v/>
      </c>
      <c r="Q3250" t="str">
        <f>IFERROR(INDEX(リスト!$AH:$AH,MATCH($J3250,リスト!$AG:$AG,0)),"")</f>
        <v/>
      </c>
      <c r="R3250" s="118" t="str">
        <f>IF($B3250="","",TEXT(RIGHT($E3250,6)*1000+COUNTIF($E$2:$E3250,$E3250),"000000000"))</f>
        <v/>
      </c>
    </row>
    <row r="3251" spans="12:18" x14ac:dyDescent="0.45">
      <c r="L3251" t="str">
        <f>IFERROR(INDEX(所属情報!$E:$E,MATCH(男子登録情報!A3251,所属情報!$A:$A,0)),"")</f>
        <v/>
      </c>
      <c r="M3251" t="str">
        <f t="shared" si="150"/>
        <v xml:space="preserve"> ()</v>
      </c>
      <c r="N3251">
        <f t="shared" si="151"/>
        <v>0</v>
      </c>
      <c r="O3251" t="str">
        <f t="shared" si="152"/>
        <v xml:space="preserve">  ()</v>
      </c>
      <c r="P3251" t="str">
        <f>IFERROR(INDEX(リスト!$AE:$AE,MATCH($G3251,リスト!$AD:$AD,0)),"")</f>
        <v/>
      </c>
      <c r="Q3251" t="str">
        <f>IFERROR(INDEX(リスト!$AH:$AH,MATCH($J3251,リスト!$AG:$AG,0)),"")</f>
        <v/>
      </c>
      <c r="R3251" s="118" t="str">
        <f>IF($B3251="","",TEXT(RIGHT($E3251,6)*1000+COUNTIF($E$2:$E3251,$E3251),"000000000"))</f>
        <v/>
      </c>
    </row>
    <row r="3252" spans="12:18" x14ac:dyDescent="0.45">
      <c r="L3252" t="str">
        <f>IFERROR(INDEX(所属情報!$E:$E,MATCH(男子登録情報!A3252,所属情報!$A:$A,0)),"")</f>
        <v/>
      </c>
      <c r="M3252" t="str">
        <f t="shared" si="150"/>
        <v xml:space="preserve"> ()</v>
      </c>
      <c r="N3252">
        <f t="shared" si="151"/>
        <v>0</v>
      </c>
      <c r="O3252" t="str">
        <f t="shared" si="152"/>
        <v xml:space="preserve">  ()</v>
      </c>
      <c r="P3252" t="str">
        <f>IFERROR(INDEX(リスト!$AE:$AE,MATCH($G3252,リスト!$AD:$AD,0)),"")</f>
        <v/>
      </c>
      <c r="Q3252" t="str">
        <f>IFERROR(INDEX(リスト!$AH:$AH,MATCH($J3252,リスト!$AG:$AG,0)),"")</f>
        <v/>
      </c>
      <c r="R3252" s="118" t="str">
        <f>IF($B3252="","",TEXT(RIGHT($E3252,6)*1000+COUNTIF($E$2:$E3252,$E3252),"000000000"))</f>
        <v/>
      </c>
    </row>
    <row r="3253" spans="12:18" x14ac:dyDescent="0.45">
      <c r="L3253" t="str">
        <f>IFERROR(INDEX(所属情報!$E:$E,MATCH(男子登録情報!A3253,所属情報!$A:$A,0)),"")</f>
        <v/>
      </c>
      <c r="M3253" t="str">
        <f t="shared" si="150"/>
        <v xml:space="preserve"> ()</v>
      </c>
      <c r="N3253">
        <f t="shared" si="151"/>
        <v>0</v>
      </c>
      <c r="O3253" t="str">
        <f t="shared" si="152"/>
        <v xml:space="preserve">  ()</v>
      </c>
      <c r="P3253" t="str">
        <f>IFERROR(INDEX(リスト!$AE:$AE,MATCH($G3253,リスト!$AD:$AD,0)),"")</f>
        <v/>
      </c>
      <c r="Q3253" t="str">
        <f>IFERROR(INDEX(リスト!$AH:$AH,MATCH($J3253,リスト!$AG:$AG,0)),"")</f>
        <v/>
      </c>
      <c r="R3253" s="118" t="str">
        <f>IF($B3253="","",TEXT(RIGHT($E3253,6)*1000+COUNTIF($E$2:$E3253,$E3253),"000000000"))</f>
        <v/>
      </c>
    </row>
    <row r="3254" spans="12:18" x14ac:dyDescent="0.45">
      <c r="L3254" t="str">
        <f>IFERROR(INDEX(所属情報!$E:$E,MATCH(男子登録情報!A3254,所属情報!$A:$A,0)),"")</f>
        <v/>
      </c>
      <c r="M3254" t="str">
        <f t="shared" si="150"/>
        <v xml:space="preserve"> ()</v>
      </c>
      <c r="N3254">
        <f t="shared" si="151"/>
        <v>0</v>
      </c>
      <c r="O3254" t="str">
        <f t="shared" si="152"/>
        <v xml:space="preserve">  ()</v>
      </c>
      <c r="P3254" t="str">
        <f>IFERROR(INDEX(リスト!$AE:$AE,MATCH($G3254,リスト!$AD:$AD,0)),"")</f>
        <v/>
      </c>
      <c r="Q3254" t="str">
        <f>IFERROR(INDEX(リスト!$AH:$AH,MATCH($J3254,リスト!$AG:$AG,0)),"")</f>
        <v/>
      </c>
      <c r="R3254" s="118" t="str">
        <f>IF($B3254="","",TEXT(RIGHT($E3254,6)*1000+COUNTIF($E$2:$E3254,$E3254),"000000000"))</f>
        <v/>
      </c>
    </row>
    <row r="3255" spans="12:18" x14ac:dyDescent="0.45">
      <c r="L3255" t="str">
        <f>IFERROR(INDEX(所属情報!$E:$E,MATCH(男子登録情報!A3255,所属情報!$A:$A,0)),"")</f>
        <v/>
      </c>
      <c r="M3255" t="str">
        <f t="shared" si="150"/>
        <v xml:space="preserve"> ()</v>
      </c>
      <c r="N3255">
        <f t="shared" si="151"/>
        <v>0</v>
      </c>
      <c r="O3255" t="str">
        <f t="shared" si="152"/>
        <v xml:space="preserve">  ()</v>
      </c>
      <c r="P3255" t="str">
        <f>IFERROR(INDEX(リスト!$AE:$AE,MATCH($G3255,リスト!$AD:$AD,0)),"")</f>
        <v/>
      </c>
      <c r="Q3255" t="str">
        <f>IFERROR(INDEX(リスト!$AH:$AH,MATCH($J3255,リスト!$AG:$AG,0)),"")</f>
        <v/>
      </c>
      <c r="R3255" s="118" t="str">
        <f>IF($B3255="","",TEXT(RIGHT($E3255,6)*1000+COUNTIF($E$2:$E3255,$E3255),"000000000"))</f>
        <v/>
      </c>
    </row>
    <row r="3256" spans="12:18" x14ac:dyDescent="0.45">
      <c r="L3256" t="str">
        <f>IFERROR(INDEX(所属情報!$E:$E,MATCH(男子登録情報!A3256,所属情報!$A:$A,0)),"")</f>
        <v/>
      </c>
      <c r="M3256" t="str">
        <f t="shared" si="150"/>
        <v xml:space="preserve"> ()</v>
      </c>
      <c r="N3256">
        <f t="shared" si="151"/>
        <v>0</v>
      </c>
      <c r="O3256" t="str">
        <f t="shared" si="152"/>
        <v xml:space="preserve">  ()</v>
      </c>
      <c r="P3256" t="str">
        <f>IFERROR(INDEX(リスト!$AE:$AE,MATCH($G3256,リスト!$AD:$AD,0)),"")</f>
        <v/>
      </c>
      <c r="Q3256" t="str">
        <f>IFERROR(INDEX(リスト!$AH:$AH,MATCH($J3256,リスト!$AG:$AG,0)),"")</f>
        <v/>
      </c>
      <c r="R3256" s="118" t="str">
        <f>IF($B3256="","",TEXT(RIGHT($E3256,6)*1000+COUNTIF($E$2:$E3256,$E3256),"000000000"))</f>
        <v/>
      </c>
    </row>
    <row r="3257" spans="12:18" x14ac:dyDescent="0.45">
      <c r="L3257" t="str">
        <f>IFERROR(INDEX(所属情報!$E:$E,MATCH(男子登録情報!A3257,所属情報!$A:$A,0)),"")</f>
        <v/>
      </c>
      <c r="M3257" t="str">
        <f t="shared" si="150"/>
        <v xml:space="preserve"> ()</v>
      </c>
      <c r="N3257">
        <f t="shared" si="151"/>
        <v>0</v>
      </c>
      <c r="O3257" t="str">
        <f t="shared" si="152"/>
        <v xml:space="preserve">  ()</v>
      </c>
      <c r="P3257" t="str">
        <f>IFERROR(INDEX(リスト!$AE:$AE,MATCH($G3257,リスト!$AD:$AD,0)),"")</f>
        <v/>
      </c>
      <c r="Q3257" t="str">
        <f>IFERROR(INDEX(リスト!$AH:$AH,MATCH($J3257,リスト!$AG:$AG,0)),"")</f>
        <v/>
      </c>
      <c r="R3257" s="118" t="str">
        <f>IF($B3257="","",TEXT(RIGHT($E3257,6)*1000+COUNTIF($E$2:$E3257,$E3257),"000000000"))</f>
        <v/>
      </c>
    </row>
    <row r="3258" spans="12:18" x14ac:dyDescent="0.45">
      <c r="L3258" t="str">
        <f>IFERROR(INDEX(所属情報!$E:$E,MATCH(男子登録情報!A3258,所属情報!$A:$A,0)),"")</f>
        <v/>
      </c>
      <c r="M3258" t="str">
        <f t="shared" si="150"/>
        <v xml:space="preserve"> ()</v>
      </c>
      <c r="N3258">
        <f t="shared" si="151"/>
        <v>0</v>
      </c>
      <c r="O3258" t="str">
        <f t="shared" si="152"/>
        <v xml:space="preserve">  ()</v>
      </c>
      <c r="P3258" t="str">
        <f>IFERROR(INDEX(リスト!$AE:$AE,MATCH($G3258,リスト!$AD:$AD,0)),"")</f>
        <v/>
      </c>
      <c r="Q3258" t="str">
        <f>IFERROR(INDEX(リスト!$AH:$AH,MATCH($J3258,リスト!$AG:$AG,0)),"")</f>
        <v/>
      </c>
      <c r="R3258" s="118" t="str">
        <f>IF($B3258="","",TEXT(RIGHT($E3258,6)*1000+COUNTIF($E$2:$E3258,$E3258),"000000000"))</f>
        <v/>
      </c>
    </row>
    <row r="3259" spans="12:18" x14ac:dyDescent="0.45">
      <c r="L3259" t="str">
        <f>IFERROR(INDEX(所属情報!$E:$E,MATCH(男子登録情報!A3259,所属情報!$A:$A,0)),"")</f>
        <v/>
      </c>
      <c r="M3259" t="str">
        <f t="shared" si="150"/>
        <v xml:space="preserve"> ()</v>
      </c>
      <c r="N3259">
        <f t="shared" si="151"/>
        <v>0</v>
      </c>
      <c r="O3259" t="str">
        <f t="shared" si="152"/>
        <v xml:space="preserve">  ()</v>
      </c>
      <c r="P3259" t="str">
        <f>IFERROR(INDEX(リスト!$AE:$AE,MATCH($G3259,リスト!$AD:$AD,0)),"")</f>
        <v/>
      </c>
      <c r="Q3259" t="str">
        <f>IFERROR(INDEX(リスト!$AH:$AH,MATCH($J3259,リスト!$AG:$AG,0)),"")</f>
        <v/>
      </c>
      <c r="R3259" s="118" t="str">
        <f>IF($B3259="","",TEXT(RIGHT($E3259,6)*1000+COUNTIF($E$2:$E3259,$E3259),"000000000"))</f>
        <v/>
      </c>
    </row>
    <row r="3260" spans="12:18" x14ac:dyDescent="0.45">
      <c r="L3260" t="str">
        <f>IFERROR(INDEX(所属情報!$E:$E,MATCH(男子登録情報!A3260,所属情報!$A:$A,0)),"")</f>
        <v/>
      </c>
      <c r="M3260" t="str">
        <f t="shared" si="150"/>
        <v xml:space="preserve"> ()</v>
      </c>
      <c r="N3260">
        <f t="shared" si="151"/>
        <v>0</v>
      </c>
      <c r="O3260" t="str">
        <f t="shared" si="152"/>
        <v xml:space="preserve">  ()</v>
      </c>
      <c r="P3260" t="str">
        <f>IFERROR(INDEX(リスト!$AE:$AE,MATCH($G3260,リスト!$AD:$AD,0)),"")</f>
        <v/>
      </c>
      <c r="Q3260" t="str">
        <f>IFERROR(INDEX(リスト!$AH:$AH,MATCH($J3260,リスト!$AG:$AG,0)),"")</f>
        <v/>
      </c>
      <c r="R3260" s="118" t="str">
        <f>IF($B3260="","",TEXT(RIGHT($E3260,6)*1000+COUNTIF($E$2:$E3260,$E3260),"000000000"))</f>
        <v/>
      </c>
    </row>
    <row r="3261" spans="12:18" x14ac:dyDescent="0.45">
      <c r="L3261" t="str">
        <f>IFERROR(INDEX(所属情報!$E:$E,MATCH(男子登録情報!A3261,所属情報!$A:$A,0)),"")</f>
        <v/>
      </c>
      <c r="M3261" t="str">
        <f t="shared" si="150"/>
        <v xml:space="preserve"> ()</v>
      </c>
      <c r="N3261">
        <f t="shared" si="151"/>
        <v>0</v>
      </c>
      <c r="O3261" t="str">
        <f t="shared" si="152"/>
        <v xml:space="preserve">  ()</v>
      </c>
      <c r="P3261" t="str">
        <f>IFERROR(INDEX(リスト!$AE:$AE,MATCH($G3261,リスト!$AD:$AD,0)),"")</f>
        <v/>
      </c>
      <c r="Q3261" t="str">
        <f>IFERROR(INDEX(リスト!$AH:$AH,MATCH($J3261,リスト!$AG:$AG,0)),"")</f>
        <v/>
      </c>
      <c r="R3261" s="118" t="str">
        <f>IF($B3261="","",TEXT(RIGHT($E3261,6)*1000+COUNTIF($E$2:$E3261,$E3261),"000000000"))</f>
        <v/>
      </c>
    </row>
    <row r="3262" spans="12:18" x14ac:dyDescent="0.45">
      <c r="L3262" t="str">
        <f>IFERROR(INDEX(所属情報!$E:$E,MATCH(男子登録情報!A3262,所属情報!$A:$A,0)),"")</f>
        <v/>
      </c>
      <c r="M3262" t="str">
        <f t="shared" si="150"/>
        <v xml:space="preserve"> ()</v>
      </c>
      <c r="N3262">
        <f t="shared" si="151"/>
        <v>0</v>
      </c>
      <c r="O3262" t="str">
        <f t="shared" si="152"/>
        <v xml:space="preserve">  ()</v>
      </c>
      <c r="P3262" t="str">
        <f>IFERROR(INDEX(リスト!$AE:$AE,MATCH($G3262,リスト!$AD:$AD,0)),"")</f>
        <v/>
      </c>
      <c r="Q3262" t="str">
        <f>IFERROR(INDEX(リスト!$AH:$AH,MATCH($J3262,リスト!$AG:$AG,0)),"")</f>
        <v/>
      </c>
      <c r="R3262" s="118" t="str">
        <f>IF($B3262="","",TEXT(RIGHT($E3262,6)*1000+COUNTIF($E$2:$E3262,$E3262),"000000000"))</f>
        <v/>
      </c>
    </row>
    <row r="3263" spans="12:18" x14ac:dyDescent="0.45">
      <c r="L3263" t="str">
        <f>IFERROR(INDEX(所属情報!$E:$E,MATCH(男子登録情報!A3263,所属情報!$A:$A,0)),"")</f>
        <v/>
      </c>
      <c r="M3263" t="str">
        <f t="shared" si="150"/>
        <v xml:space="preserve"> ()</v>
      </c>
      <c r="N3263">
        <f t="shared" si="151"/>
        <v>0</v>
      </c>
      <c r="O3263" t="str">
        <f t="shared" si="152"/>
        <v xml:space="preserve">  ()</v>
      </c>
      <c r="P3263" t="str">
        <f>IFERROR(INDEX(リスト!$AE:$AE,MATCH($G3263,リスト!$AD:$AD,0)),"")</f>
        <v/>
      </c>
      <c r="Q3263" t="str">
        <f>IFERROR(INDEX(リスト!$AH:$AH,MATCH($J3263,リスト!$AG:$AG,0)),"")</f>
        <v/>
      </c>
      <c r="R3263" s="118" t="str">
        <f>IF($B3263="","",TEXT(RIGHT($E3263,6)*1000+COUNTIF($E$2:$E3263,$E3263),"000000000"))</f>
        <v/>
      </c>
    </row>
    <row r="3264" spans="12:18" x14ac:dyDescent="0.45">
      <c r="L3264" t="str">
        <f>IFERROR(INDEX(所属情報!$E:$E,MATCH(男子登録情報!A3264,所属情報!$A:$A,0)),"")</f>
        <v/>
      </c>
      <c r="M3264" t="str">
        <f t="shared" si="150"/>
        <v xml:space="preserve"> ()</v>
      </c>
      <c r="N3264">
        <f t="shared" si="151"/>
        <v>0</v>
      </c>
      <c r="O3264" t="str">
        <f t="shared" si="152"/>
        <v xml:space="preserve">  ()</v>
      </c>
      <c r="P3264" t="str">
        <f>IFERROR(INDEX(リスト!$AE:$AE,MATCH($G3264,リスト!$AD:$AD,0)),"")</f>
        <v/>
      </c>
      <c r="Q3264" t="str">
        <f>IFERROR(INDEX(リスト!$AH:$AH,MATCH($J3264,リスト!$AG:$AG,0)),"")</f>
        <v/>
      </c>
      <c r="R3264" s="118" t="str">
        <f>IF($B3264="","",TEXT(RIGHT($E3264,6)*1000+COUNTIF($E$2:$E3264,$E3264),"000000000"))</f>
        <v/>
      </c>
    </row>
    <row r="3265" spans="12:18" x14ac:dyDescent="0.45">
      <c r="L3265" t="str">
        <f>IFERROR(INDEX(所属情報!$E:$E,MATCH(男子登録情報!A3265,所属情報!$A:$A,0)),"")</f>
        <v/>
      </c>
      <c r="M3265" t="str">
        <f t="shared" si="150"/>
        <v xml:space="preserve"> ()</v>
      </c>
      <c r="N3265">
        <f t="shared" si="151"/>
        <v>0</v>
      </c>
      <c r="O3265" t="str">
        <f t="shared" si="152"/>
        <v xml:space="preserve">  ()</v>
      </c>
      <c r="P3265" t="str">
        <f>IFERROR(INDEX(リスト!$AE:$AE,MATCH($G3265,リスト!$AD:$AD,0)),"")</f>
        <v/>
      </c>
      <c r="Q3265" t="str">
        <f>IFERROR(INDEX(リスト!$AH:$AH,MATCH($J3265,リスト!$AG:$AG,0)),"")</f>
        <v/>
      </c>
      <c r="R3265" s="118" t="str">
        <f>IF($B3265="","",TEXT(RIGHT($E3265,6)*1000+COUNTIF($E$2:$E3265,$E3265),"000000000"))</f>
        <v/>
      </c>
    </row>
    <row r="3266" spans="12:18" x14ac:dyDescent="0.45">
      <c r="L3266" t="str">
        <f>IFERROR(INDEX(所属情報!$E:$E,MATCH(男子登録情報!A3266,所属情報!$A:$A,0)),"")</f>
        <v/>
      </c>
      <c r="M3266" t="str">
        <f t="shared" si="150"/>
        <v xml:space="preserve"> ()</v>
      </c>
      <c r="N3266">
        <f t="shared" si="151"/>
        <v>0</v>
      </c>
      <c r="O3266" t="str">
        <f t="shared" si="152"/>
        <v xml:space="preserve">  ()</v>
      </c>
      <c r="P3266" t="str">
        <f>IFERROR(INDEX(リスト!$AE:$AE,MATCH($G3266,リスト!$AD:$AD,0)),"")</f>
        <v/>
      </c>
      <c r="Q3266" t="str">
        <f>IFERROR(INDEX(リスト!$AH:$AH,MATCH($J3266,リスト!$AG:$AG,0)),"")</f>
        <v/>
      </c>
      <c r="R3266" s="118" t="str">
        <f>IF($B3266="","",TEXT(RIGHT($E3266,6)*1000+COUNTIF($E$2:$E3266,$E3266),"000000000"))</f>
        <v/>
      </c>
    </row>
    <row r="3267" spans="12:18" x14ac:dyDescent="0.45">
      <c r="L3267" t="str">
        <f>IFERROR(INDEX(所属情報!$E:$E,MATCH(男子登録情報!A3267,所属情報!$A:$A,0)),"")</f>
        <v/>
      </c>
      <c r="M3267" t="str">
        <f t="shared" ref="M3267:M3330" si="153">$C3267&amp;" "&amp;"("&amp;$F3267&amp;")"</f>
        <v xml:space="preserve"> ()</v>
      </c>
      <c r="N3267">
        <f t="shared" ref="N3267:N3330" si="154">$D3267</f>
        <v>0</v>
      </c>
      <c r="O3267" t="str">
        <f t="shared" ref="O3267:O3330" si="155">$H3267&amp;" "&amp;$I3267&amp;" "&amp;"("&amp;MID($E3267,3,2)&amp;")"</f>
        <v xml:space="preserve">  ()</v>
      </c>
      <c r="P3267" t="str">
        <f>IFERROR(INDEX(リスト!$AE:$AE,MATCH($G3267,リスト!$AD:$AD,0)),"")</f>
        <v/>
      </c>
      <c r="Q3267" t="str">
        <f>IFERROR(INDEX(リスト!$AH:$AH,MATCH($J3267,リスト!$AG:$AG,0)),"")</f>
        <v/>
      </c>
      <c r="R3267" s="118" t="str">
        <f>IF($B3267="","",TEXT(RIGHT($E3267,6)*1000+COUNTIF($E$2:$E3267,$E3267),"000000000"))</f>
        <v/>
      </c>
    </row>
    <row r="3268" spans="12:18" x14ac:dyDescent="0.45">
      <c r="L3268" t="str">
        <f>IFERROR(INDEX(所属情報!$E:$E,MATCH(男子登録情報!A3268,所属情報!$A:$A,0)),"")</f>
        <v/>
      </c>
      <c r="M3268" t="str">
        <f t="shared" si="153"/>
        <v xml:space="preserve"> ()</v>
      </c>
      <c r="N3268">
        <f t="shared" si="154"/>
        <v>0</v>
      </c>
      <c r="O3268" t="str">
        <f t="shared" si="155"/>
        <v xml:space="preserve">  ()</v>
      </c>
      <c r="P3268" t="str">
        <f>IFERROR(INDEX(リスト!$AE:$AE,MATCH($G3268,リスト!$AD:$AD,0)),"")</f>
        <v/>
      </c>
      <c r="Q3268" t="str">
        <f>IFERROR(INDEX(リスト!$AH:$AH,MATCH($J3268,リスト!$AG:$AG,0)),"")</f>
        <v/>
      </c>
      <c r="R3268" s="118" t="str">
        <f>IF($B3268="","",TEXT(RIGHT($E3268,6)*1000+COUNTIF($E$2:$E3268,$E3268),"000000000"))</f>
        <v/>
      </c>
    </row>
    <row r="3269" spans="12:18" x14ac:dyDescent="0.45">
      <c r="L3269" t="str">
        <f>IFERROR(INDEX(所属情報!$E:$E,MATCH(男子登録情報!A3269,所属情報!$A:$A,0)),"")</f>
        <v/>
      </c>
      <c r="M3269" t="str">
        <f t="shared" si="153"/>
        <v xml:space="preserve"> ()</v>
      </c>
      <c r="N3269">
        <f t="shared" si="154"/>
        <v>0</v>
      </c>
      <c r="O3269" t="str">
        <f t="shared" si="155"/>
        <v xml:space="preserve">  ()</v>
      </c>
      <c r="P3269" t="str">
        <f>IFERROR(INDEX(リスト!$AE:$AE,MATCH($G3269,リスト!$AD:$AD,0)),"")</f>
        <v/>
      </c>
      <c r="Q3269" t="str">
        <f>IFERROR(INDEX(リスト!$AH:$AH,MATCH($J3269,リスト!$AG:$AG,0)),"")</f>
        <v/>
      </c>
      <c r="R3269" s="118" t="str">
        <f>IF($B3269="","",TEXT(RIGHT($E3269,6)*1000+COUNTIF($E$2:$E3269,$E3269),"000000000"))</f>
        <v/>
      </c>
    </row>
    <row r="3270" spans="12:18" x14ac:dyDescent="0.45">
      <c r="L3270" t="str">
        <f>IFERROR(INDEX(所属情報!$E:$E,MATCH(男子登録情報!A3270,所属情報!$A:$A,0)),"")</f>
        <v/>
      </c>
      <c r="M3270" t="str">
        <f t="shared" si="153"/>
        <v xml:space="preserve"> ()</v>
      </c>
      <c r="N3270">
        <f t="shared" si="154"/>
        <v>0</v>
      </c>
      <c r="O3270" t="str">
        <f t="shared" si="155"/>
        <v xml:space="preserve">  ()</v>
      </c>
      <c r="P3270" t="str">
        <f>IFERROR(INDEX(リスト!$AE:$AE,MATCH($G3270,リスト!$AD:$AD,0)),"")</f>
        <v/>
      </c>
      <c r="Q3270" t="str">
        <f>IFERROR(INDEX(リスト!$AH:$AH,MATCH($J3270,リスト!$AG:$AG,0)),"")</f>
        <v/>
      </c>
      <c r="R3270" s="118" t="str">
        <f>IF($B3270="","",TEXT(RIGHT($E3270,6)*1000+COUNTIF($E$2:$E3270,$E3270),"000000000"))</f>
        <v/>
      </c>
    </row>
    <row r="3271" spans="12:18" x14ac:dyDescent="0.45">
      <c r="L3271" t="str">
        <f>IFERROR(INDEX(所属情報!$E:$E,MATCH(男子登録情報!A3271,所属情報!$A:$A,0)),"")</f>
        <v/>
      </c>
      <c r="M3271" t="str">
        <f t="shared" si="153"/>
        <v xml:space="preserve"> ()</v>
      </c>
      <c r="N3271">
        <f t="shared" si="154"/>
        <v>0</v>
      </c>
      <c r="O3271" t="str">
        <f t="shared" si="155"/>
        <v xml:space="preserve">  ()</v>
      </c>
      <c r="P3271" t="str">
        <f>IFERROR(INDEX(リスト!$AE:$AE,MATCH($G3271,リスト!$AD:$AD,0)),"")</f>
        <v/>
      </c>
      <c r="Q3271" t="str">
        <f>IFERROR(INDEX(リスト!$AH:$AH,MATCH($J3271,リスト!$AG:$AG,0)),"")</f>
        <v/>
      </c>
      <c r="R3271" s="118" t="str">
        <f>IF($B3271="","",TEXT(RIGHT($E3271,6)*1000+COUNTIF($E$2:$E3271,$E3271),"000000000"))</f>
        <v/>
      </c>
    </row>
    <row r="3272" spans="12:18" x14ac:dyDescent="0.45">
      <c r="L3272" t="str">
        <f>IFERROR(INDEX(所属情報!$E:$E,MATCH(男子登録情報!A3272,所属情報!$A:$A,0)),"")</f>
        <v/>
      </c>
      <c r="M3272" t="str">
        <f t="shared" si="153"/>
        <v xml:space="preserve"> ()</v>
      </c>
      <c r="N3272">
        <f t="shared" si="154"/>
        <v>0</v>
      </c>
      <c r="O3272" t="str">
        <f t="shared" si="155"/>
        <v xml:space="preserve">  ()</v>
      </c>
      <c r="P3272" t="str">
        <f>IFERROR(INDEX(リスト!$AE:$AE,MATCH($G3272,リスト!$AD:$AD,0)),"")</f>
        <v/>
      </c>
      <c r="Q3272" t="str">
        <f>IFERROR(INDEX(リスト!$AH:$AH,MATCH($J3272,リスト!$AG:$AG,0)),"")</f>
        <v/>
      </c>
      <c r="R3272" s="118" t="str">
        <f>IF($B3272="","",TEXT(RIGHT($E3272,6)*1000+COUNTIF($E$2:$E3272,$E3272),"000000000"))</f>
        <v/>
      </c>
    </row>
    <row r="3273" spans="12:18" x14ac:dyDescent="0.45">
      <c r="L3273" t="str">
        <f>IFERROR(INDEX(所属情報!$E:$E,MATCH(男子登録情報!A3273,所属情報!$A:$A,0)),"")</f>
        <v/>
      </c>
      <c r="M3273" t="str">
        <f t="shared" si="153"/>
        <v xml:space="preserve"> ()</v>
      </c>
      <c r="N3273">
        <f t="shared" si="154"/>
        <v>0</v>
      </c>
      <c r="O3273" t="str">
        <f t="shared" si="155"/>
        <v xml:space="preserve">  ()</v>
      </c>
      <c r="P3273" t="str">
        <f>IFERROR(INDEX(リスト!$AE:$AE,MATCH($G3273,リスト!$AD:$AD,0)),"")</f>
        <v/>
      </c>
      <c r="Q3273" t="str">
        <f>IFERROR(INDEX(リスト!$AH:$AH,MATCH($J3273,リスト!$AG:$AG,0)),"")</f>
        <v/>
      </c>
      <c r="R3273" s="118" t="str">
        <f>IF($B3273="","",TEXT(RIGHT($E3273,6)*1000+COUNTIF($E$2:$E3273,$E3273),"000000000"))</f>
        <v/>
      </c>
    </row>
    <row r="3274" spans="12:18" x14ac:dyDescent="0.45">
      <c r="L3274" t="str">
        <f>IFERROR(INDEX(所属情報!$E:$E,MATCH(男子登録情報!A3274,所属情報!$A:$A,0)),"")</f>
        <v/>
      </c>
      <c r="M3274" t="str">
        <f t="shared" si="153"/>
        <v xml:space="preserve"> ()</v>
      </c>
      <c r="N3274">
        <f t="shared" si="154"/>
        <v>0</v>
      </c>
      <c r="O3274" t="str">
        <f t="shared" si="155"/>
        <v xml:space="preserve">  ()</v>
      </c>
      <c r="P3274" t="str">
        <f>IFERROR(INDEX(リスト!$AE:$AE,MATCH($G3274,リスト!$AD:$AD,0)),"")</f>
        <v/>
      </c>
      <c r="Q3274" t="str">
        <f>IFERROR(INDEX(リスト!$AH:$AH,MATCH($J3274,リスト!$AG:$AG,0)),"")</f>
        <v/>
      </c>
      <c r="R3274" s="118" t="str">
        <f>IF($B3274="","",TEXT(RIGHT($E3274,6)*1000+COUNTIF($E$2:$E3274,$E3274),"000000000"))</f>
        <v/>
      </c>
    </row>
    <row r="3275" spans="12:18" x14ac:dyDescent="0.45">
      <c r="L3275" t="str">
        <f>IFERROR(INDEX(所属情報!$E:$E,MATCH(男子登録情報!A3275,所属情報!$A:$A,0)),"")</f>
        <v/>
      </c>
      <c r="M3275" t="str">
        <f t="shared" si="153"/>
        <v xml:space="preserve"> ()</v>
      </c>
      <c r="N3275">
        <f t="shared" si="154"/>
        <v>0</v>
      </c>
      <c r="O3275" t="str">
        <f t="shared" si="155"/>
        <v xml:space="preserve">  ()</v>
      </c>
      <c r="P3275" t="str">
        <f>IFERROR(INDEX(リスト!$AE:$AE,MATCH($G3275,リスト!$AD:$AD,0)),"")</f>
        <v/>
      </c>
      <c r="Q3275" t="str">
        <f>IFERROR(INDEX(リスト!$AH:$AH,MATCH($J3275,リスト!$AG:$AG,0)),"")</f>
        <v/>
      </c>
      <c r="R3275" s="118" t="str">
        <f>IF($B3275="","",TEXT(RIGHT($E3275,6)*1000+COUNTIF($E$2:$E3275,$E3275),"000000000"))</f>
        <v/>
      </c>
    </row>
    <row r="3276" spans="12:18" x14ac:dyDescent="0.45">
      <c r="L3276" t="str">
        <f>IFERROR(INDEX(所属情報!$E:$E,MATCH(男子登録情報!A3276,所属情報!$A:$A,0)),"")</f>
        <v/>
      </c>
      <c r="M3276" t="str">
        <f t="shared" si="153"/>
        <v xml:space="preserve"> ()</v>
      </c>
      <c r="N3276">
        <f t="shared" si="154"/>
        <v>0</v>
      </c>
      <c r="O3276" t="str">
        <f t="shared" si="155"/>
        <v xml:space="preserve">  ()</v>
      </c>
      <c r="P3276" t="str">
        <f>IFERROR(INDEX(リスト!$AE:$AE,MATCH($G3276,リスト!$AD:$AD,0)),"")</f>
        <v/>
      </c>
      <c r="Q3276" t="str">
        <f>IFERROR(INDEX(リスト!$AH:$AH,MATCH($J3276,リスト!$AG:$AG,0)),"")</f>
        <v/>
      </c>
      <c r="R3276" s="118" t="str">
        <f>IF($B3276="","",TEXT(RIGHT($E3276,6)*1000+COUNTIF($E$2:$E3276,$E3276),"000000000"))</f>
        <v/>
      </c>
    </row>
    <row r="3277" spans="12:18" x14ac:dyDescent="0.45">
      <c r="L3277" t="str">
        <f>IFERROR(INDEX(所属情報!$E:$E,MATCH(男子登録情報!A3277,所属情報!$A:$A,0)),"")</f>
        <v/>
      </c>
      <c r="M3277" t="str">
        <f t="shared" si="153"/>
        <v xml:space="preserve"> ()</v>
      </c>
      <c r="N3277">
        <f t="shared" si="154"/>
        <v>0</v>
      </c>
      <c r="O3277" t="str">
        <f t="shared" si="155"/>
        <v xml:space="preserve">  ()</v>
      </c>
      <c r="P3277" t="str">
        <f>IFERROR(INDEX(リスト!$AE:$AE,MATCH($G3277,リスト!$AD:$AD,0)),"")</f>
        <v/>
      </c>
      <c r="Q3277" t="str">
        <f>IFERROR(INDEX(リスト!$AH:$AH,MATCH($J3277,リスト!$AG:$AG,0)),"")</f>
        <v/>
      </c>
      <c r="R3277" s="118" t="str">
        <f>IF($B3277="","",TEXT(RIGHT($E3277,6)*1000+COUNTIF($E$2:$E3277,$E3277),"000000000"))</f>
        <v/>
      </c>
    </row>
    <row r="3278" spans="12:18" x14ac:dyDescent="0.45">
      <c r="L3278" t="str">
        <f>IFERROR(INDEX(所属情報!$E:$E,MATCH(男子登録情報!A3278,所属情報!$A:$A,0)),"")</f>
        <v/>
      </c>
      <c r="M3278" t="str">
        <f t="shared" si="153"/>
        <v xml:space="preserve"> ()</v>
      </c>
      <c r="N3278">
        <f t="shared" si="154"/>
        <v>0</v>
      </c>
      <c r="O3278" t="str">
        <f t="shared" si="155"/>
        <v xml:space="preserve">  ()</v>
      </c>
      <c r="P3278" t="str">
        <f>IFERROR(INDEX(リスト!$AE:$AE,MATCH($G3278,リスト!$AD:$AD,0)),"")</f>
        <v/>
      </c>
      <c r="Q3278" t="str">
        <f>IFERROR(INDEX(リスト!$AH:$AH,MATCH($J3278,リスト!$AG:$AG,0)),"")</f>
        <v/>
      </c>
      <c r="R3278" s="118" t="str">
        <f>IF($B3278="","",TEXT(RIGHT($E3278,6)*1000+COUNTIF($E$2:$E3278,$E3278),"000000000"))</f>
        <v/>
      </c>
    </row>
    <row r="3279" spans="12:18" x14ac:dyDescent="0.45">
      <c r="L3279" t="str">
        <f>IFERROR(INDEX(所属情報!$E:$E,MATCH(男子登録情報!A3279,所属情報!$A:$A,0)),"")</f>
        <v/>
      </c>
      <c r="M3279" t="str">
        <f t="shared" si="153"/>
        <v xml:space="preserve"> ()</v>
      </c>
      <c r="N3279">
        <f t="shared" si="154"/>
        <v>0</v>
      </c>
      <c r="O3279" t="str">
        <f t="shared" si="155"/>
        <v xml:space="preserve">  ()</v>
      </c>
      <c r="P3279" t="str">
        <f>IFERROR(INDEX(リスト!$AE:$AE,MATCH($G3279,リスト!$AD:$AD,0)),"")</f>
        <v/>
      </c>
      <c r="Q3279" t="str">
        <f>IFERROR(INDEX(リスト!$AH:$AH,MATCH($J3279,リスト!$AG:$AG,0)),"")</f>
        <v/>
      </c>
      <c r="R3279" s="118" t="str">
        <f>IF($B3279="","",TEXT(RIGHT($E3279,6)*1000+COUNTIF($E$2:$E3279,$E3279),"000000000"))</f>
        <v/>
      </c>
    </row>
    <row r="3280" spans="12:18" x14ac:dyDescent="0.45">
      <c r="L3280" t="str">
        <f>IFERROR(INDEX(所属情報!$E:$E,MATCH(男子登録情報!A3280,所属情報!$A:$A,0)),"")</f>
        <v/>
      </c>
      <c r="M3280" t="str">
        <f t="shared" si="153"/>
        <v xml:space="preserve"> ()</v>
      </c>
      <c r="N3280">
        <f t="shared" si="154"/>
        <v>0</v>
      </c>
      <c r="O3280" t="str">
        <f t="shared" si="155"/>
        <v xml:space="preserve">  ()</v>
      </c>
      <c r="P3280" t="str">
        <f>IFERROR(INDEX(リスト!$AE:$AE,MATCH($G3280,リスト!$AD:$AD,0)),"")</f>
        <v/>
      </c>
      <c r="Q3280" t="str">
        <f>IFERROR(INDEX(リスト!$AH:$AH,MATCH($J3280,リスト!$AG:$AG,0)),"")</f>
        <v/>
      </c>
      <c r="R3280" s="118" t="str">
        <f>IF($B3280="","",TEXT(RIGHT($E3280,6)*1000+COUNTIF($E$2:$E3280,$E3280),"000000000"))</f>
        <v/>
      </c>
    </row>
    <row r="3281" spans="12:18" x14ac:dyDescent="0.45">
      <c r="L3281" t="str">
        <f>IFERROR(INDEX(所属情報!$E:$E,MATCH(男子登録情報!A3281,所属情報!$A:$A,0)),"")</f>
        <v/>
      </c>
      <c r="M3281" t="str">
        <f t="shared" si="153"/>
        <v xml:space="preserve"> ()</v>
      </c>
      <c r="N3281">
        <f t="shared" si="154"/>
        <v>0</v>
      </c>
      <c r="O3281" t="str">
        <f t="shared" si="155"/>
        <v xml:space="preserve">  ()</v>
      </c>
      <c r="P3281" t="str">
        <f>IFERROR(INDEX(リスト!$AE:$AE,MATCH($G3281,リスト!$AD:$AD,0)),"")</f>
        <v/>
      </c>
      <c r="Q3281" t="str">
        <f>IFERROR(INDEX(リスト!$AH:$AH,MATCH($J3281,リスト!$AG:$AG,0)),"")</f>
        <v/>
      </c>
      <c r="R3281" s="118" t="str">
        <f>IF($B3281="","",TEXT(RIGHT($E3281,6)*1000+COUNTIF($E$2:$E3281,$E3281),"000000000"))</f>
        <v/>
      </c>
    </row>
    <row r="3282" spans="12:18" x14ac:dyDescent="0.45">
      <c r="L3282" t="str">
        <f>IFERROR(INDEX(所属情報!$E:$E,MATCH(男子登録情報!A3282,所属情報!$A:$A,0)),"")</f>
        <v/>
      </c>
      <c r="M3282" t="str">
        <f t="shared" si="153"/>
        <v xml:space="preserve"> ()</v>
      </c>
      <c r="N3282">
        <f t="shared" si="154"/>
        <v>0</v>
      </c>
      <c r="O3282" t="str">
        <f t="shared" si="155"/>
        <v xml:space="preserve">  ()</v>
      </c>
      <c r="P3282" t="str">
        <f>IFERROR(INDEX(リスト!$AE:$AE,MATCH($G3282,リスト!$AD:$AD,0)),"")</f>
        <v/>
      </c>
      <c r="Q3282" t="str">
        <f>IFERROR(INDEX(リスト!$AH:$AH,MATCH($J3282,リスト!$AG:$AG,0)),"")</f>
        <v/>
      </c>
      <c r="R3282" s="118" t="str">
        <f>IF($B3282="","",TEXT(RIGHT($E3282,6)*1000+COUNTIF($E$2:$E3282,$E3282),"000000000"))</f>
        <v/>
      </c>
    </row>
    <row r="3283" spans="12:18" x14ac:dyDescent="0.45">
      <c r="L3283" t="str">
        <f>IFERROR(INDEX(所属情報!$E:$E,MATCH(男子登録情報!A3283,所属情報!$A:$A,0)),"")</f>
        <v/>
      </c>
      <c r="M3283" t="str">
        <f t="shared" si="153"/>
        <v xml:space="preserve"> ()</v>
      </c>
      <c r="N3283">
        <f t="shared" si="154"/>
        <v>0</v>
      </c>
      <c r="O3283" t="str">
        <f t="shared" si="155"/>
        <v xml:space="preserve">  ()</v>
      </c>
      <c r="P3283" t="str">
        <f>IFERROR(INDEX(リスト!$AE:$AE,MATCH($G3283,リスト!$AD:$AD,0)),"")</f>
        <v/>
      </c>
      <c r="Q3283" t="str">
        <f>IFERROR(INDEX(リスト!$AH:$AH,MATCH($J3283,リスト!$AG:$AG,0)),"")</f>
        <v/>
      </c>
      <c r="R3283" s="118" t="str">
        <f>IF($B3283="","",TEXT(RIGHT($E3283,6)*1000+COUNTIF($E$2:$E3283,$E3283),"000000000"))</f>
        <v/>
      </c>
    </row>
    <row r="3284" spans="12:18" x14ac:dyDescent="0.45">
      <c r="L3284" t="str">
        <f>IFERROR(INDEX(所属情報!$E:$E,MATCH(男子登録情報!A3284,所属情報!$A:$A,0)),"")</f>
        <v/>
      </c>
      <c r="M3284" t="str">
        <f t="shared" si="153"/>
        <v xml:space="preserve"> ()</v>
      </c>
      <c r="N3284">
        <f t="shared" si="154"/>
        <v>0</v>
      </c>
      <c r="O3284" t="str">
        <f t="shared" si="155"/>
        <v xml:space="preserve">  ()</v>
      </c>
      <c r="P3284" t="str">
        <f>IFERROR(INDEX(リスト!$AE:$AE,MATCH($G3284,リスト!$AD:$AD,0)),"")</f>
        <v/>
      </c>
      <c r="Q3284" t="str">
        <f>IFERROR(INDEX(リスト!$AH:$AH,MATCH($J3284,リスト!$AG:$AG,0)),"")</f>
        <v/>
      </c>
      <c r="R3284" s="118" t="str">
        <f>IF($B3284="","",TEXT(RIGHT($E3284,6)*1000+COUNTIF($E$2:$E3284,$E3284),"000000000"))</f>
        <v/>
      </c>
    </row>
    <row r="3285" spans="12:18" x14ac:dyDescent="0.45">
      <c r="L3285" t="str">
        <f>IFERROR(INDEX(所属情報!$E:$E,MATCH(男子登録情報!A3285,所属情報!$A:$A,0)),"")</f>
        <v/>
      </c>
      <c r="M3285" t="str">
        <f t="shared" si="153"/>
        <v xml:space="preserve"> ()</v>
      </c>
      <c r="N3285">
        <f t="shared" si="154"/>
        <v>0</v>
      </c>
      <c r="O3285" t="str">
        <f t="shared" si="155"/>
        <v xml:space="preserve">  ()</v>
      </c>
      <c r="P3285" t="str">
        <f>IFERROR(INDEX(リスト!$AE:$AE,MATCH($G3285,リスト!$AD:$AD,0)),"")</f>
        <v/>
      </c>
      <c r="Q3285" t="str">
        <f>IFERROR(INDEX(リスト!$AH:$AH,MATCH($J3285,リスト!$AG:$AG,0)),"")</f>
        <v/>
      </c>
      <c r="R3285" s="118" t="str">
        <f>IF($B3285="","",TEXT(RIGHT($E3285,6)*1000+COUNTIF($E$2:$E3285,$E3285),"000000000"))</f>
        <v/>
      </c>
    </row>
    <row r="3286" spans="12:18" x14ac:dyDescent="0.45">
      <c r="L3286" t="str">
        <f>IFERROR(INDEX(所属情報!$E:$E,MATCH(男子登録情報!A3286,所属情報!$A:$A,0)),"")</f>
        <v/>
      </c>
      <c r="M3286" t="str">
        <f t="shared" si="153"/>
        <v xml:space="preserve"> ()</v>
      </c>
      <c r="N3286">
        <f t="shared" si="154"/>
        <v>0</v>
      </c>
      <c r="O3286" t="str">
        <f t="shared" si="155"/>
        <v xml:space="preserve">  ()</v>
      </c>
      <c r="P3286" t="str">
        <f>IFERROR(INDEX(リスト!$AE:$AE,MATCH($G3286,リスト!$AD:$AD,0)),"")</f>
        <v/>
      </c>
      <c r="Q3286" t="str">
        <f>IFERROR(INDEX(リスト!$AH:$AH,MATCH($J3286,リスト!$AG:$AG,0)),"")</f>
        <v/>
      </c>
      <c r="R3286" s="118" t="str">
        <f>IF($B3286="","",TEXT(RIGHT($E3286,6)*1000+COUNTIF($E$2:$E3286,$E3286),"000000000"))</f>
        <v/>
      </c>
    </row>
    <row r="3287" spans="12:18" x14ac:dyDescent="0.45">
      <c r="L3287" t="str">
        <f>IFERROR(INDEX(所属情報!$E:$E,MATCH(男子登録情報!A3287,所属情報!$A:$A,0)),"")</f>
        <v/>
      </c>
      <c r="M3287" t="str">
        <f t="shared" si="153"/>
        <v xml:space="preserve"> ()</v>
      </c>
      <c r="N3287">
        <f t="shared" si="154"/>
        <v>0</v>
      </c>
      <c r="O3287" t="str">
        <f t="shared" si="155"/>
        <v xml:space="preserve">  ()</v>
      </c>
      <c r="P3287" t="str">
        <f>IFERROR(INDEX(リスト!$AE:$AE,MATCH($G3287,リスト!$AD:$AD,0)),"")</f>
        <v/>
      </c>
      <c r="Q3287" t="str">
        <f>IFERROR(INDEX(リスト!$AH:$AH,MATCH($J3287,リスト!$AG:$AG,0)),"")</f>
        <v/>
      </c>
      <c r="R3287" s="118" t="str">
        <f>IF($B3287="","",TEXT(RIGHT($E3287,6)*1000+COUNTIF($E$2:$E3287,$E3287),"000000000"))</f>
        <v/>
      </c>
    </row>
    <row r="3288" spans="12:18" x14ac:dyDescent="0.45">
      <c r="L3288" t="str">
        <f>IFERROR(INDEX(所属情報!$E:$E,MATCH(男子登録情報!A3288,所属情報!$A:$A,0)),"")</f>
        <v/>
      </c>
      <c r="M3288" t="str">
        <f t="shared" si="153"/>
        <v xml:space="preserve"> ()</v>
      </c>
      <c r="N3288">
        <f t="shared" si="154"/>
        <v>0</v>
      </c>
      <c r="O3288" t="str">
        <f t="shared" si="155"/>
        <v xml:space="preserve">  ()</v>
      </c>
      <c r="P3288" t="str">
        <f>IFERROR(INDEX(リスト!$AE:$AE,MATCH($G3288,リスト!$AD:$AD,0)),"")</f>
        <v/>
      </c>
      <c r="Q3288" t="str">
        <f>IFERROR(INDEX(リスト!$AH:$AH,MATCH($J3288,リスト!$AG:$AG,0)),"")</f>
        <v/>
      </c>
      <c r="R3288" s="118" t="str">
        <f>IF($B3288="","",TEXT(RIGHT($E3288,6)*1000+COUNTIF($E$2:$E3288,$E3288),"000000000"))</f>
        <v/>
      </c>
    </row>
    <row r="3289" spans="12:18" x14ac:dyDescent="0.45">
      <c r="L3289" t="str">
        <f>IFERROR(INDEX(所属情報!$E:$E,MATCH(男子登録情報!A3289,所属情報!$A:$A,0)),"")</f>
        <v/>
      </c>
      <c r="M3289" t="str">
        <f t="shared" si="153"/>
        <v xml:space="preserve"> ()</v>
      </c>
      <c r="N3289">
        <f t="shared" si="154"/>
        <v>0</v>
      </c>
      <c r="O3289" t="str">
        <f t="shared" si="155"/>
        <v xml:space="preserve">  ()</v>
      </c>
      <c r="P3289" t="str">
        <f>IFERROR(INDEX(リスト!$AE:$AE,MATCH($G3289,リスト!$AD:$AD,0)),"")</f>
        <v/>
      </c>
      <c r="Q3289" t="str">
        <f>IFERROR(INDEX(リスト!$AH:$AH,MATCH($J3289,リスト!$AG:$AG,0)),"")</f>
        <v/>
      </c>
      <c r="R3289" s="118" t="str">
        <f>IF($B3289="","",TEXT(RIGHT($E3289,6)*1000+COUNTIF($E$2:$E3289,$E3289),"000000000"))</f>
        <v/>
      </c>
    </row>
    <row r="3290" spans="12:18" x14ac:dyDescent="0.45">
      <c r="L3290" t="str">
        <f>IFERROR(INDEX(所属情報!$E:$E,MATCH(男子登録情報!A3290,所属情報!$A:$A,0)),"")</f>
        <v/>
      </c>
      <c r="M3290" t="str">
        <f t="shared" si="153"/>
        <v xml:space="preserve"> ()</v>
      </c>
      <c r="N3290">
        <f t="shared" si="154"/>
        <v>0</v>
      </c>
      <c r="O3290" t="str">
        <f t="shared" si="155"/>
        <v xml:space="preserve">  ()</v>
      </c>
      <c r="P3290" t="str">
        <f>IFERROR(INDEX(リスト!$AE:$AE,MATCH($G3290,リスト!$AD:$AD,0)),"")</f>
        <v/>
      </c>
      <c r="Q3290" t="str">
        <f>IFERROR(INDEX(リスト!$AH:$AH,MATCH($J3290,リスト!$AG:$AG,0)),"")</f>
        <v/>
      </c>
      <c r="R3290" s="118" t="str">
        <f>IF($B3290="","",TEXT(RIGHT($E3290,6)*1000+COUNTIF($E$2:$E3290,$E3290),"000000000"))</f>
        <v/>
      </c>
    </row>
    <row r="3291" spans="12:18" x14ac:dyDescent="0.45">
      <c r="L3291" t="str">
        <f>IFERROR(INDEX(所属情報!$E:$E,MATCH(男子登録情報!A3291,所属情報!$A:$A,0)),"")</f>
        <v/>
      </c>
      <c r="M3291" t="str">
        <f t="shared" si="153"/>
        <v xml:space="preserve"> ()</v>
      </c>
      <c r="N3291">
        <f t="shared" si="154"/>
        <v>0</v>
      </c>
      <c r="O3291" t="str">
        <f t="shared" si="155"/>
        <v xml:space="preserve">  ()</v>
      </c>
      <c r="P3291" t="str">
        <f>IFERROR(INDEX(リスト!$AE:$AE,MATCH($G3291,リスト!$AD:$AD,0)),"")</f>
        <v/>
      </c>
      <c r="Q3291" t="str">
        <f>IFERROR(INDEX(リスト!$AH:$AH,MATCH($J3291,リスト!$AG:$AG,0)),"")</f>
        <v/>
      </c>
      <c r="R3291" s="118" t="str">
        <f>IF($B3291="","",TEXT(RIGHT($E3291,6)*1000+COUNTIF($E$2:$E3291,$E3291),"000000000"))</f>
        <v/>
      </c>
    </row>
    <row r="3292" spans="12:18" x14ac:dyDescent="0.45">
      <c r="L3292" t="str">
        <f>IFERROR(INDEX(所属情報!$E:$E,MATCH(男子登録情報!A3292,所属情報!$A:$A,0)),"")</f>
        <v/>
      </c>
      <c r="M3292" t="str">
        <f t="shared" si="153"/>
        <v xml:space="preserve"> ()</v>
      </c>
      <c r="N3292">
        <f t="shared" si="154"/>
        <v>0</v>
      </c>
      <c r="O3292" t="str">
        <f t="shared" si="155"/>
        <v xml:space="preserve">  ()</v>
      </c>
      <c r="P3292" t="str">
        <f>IFERROR(INDEX(リスト!$AE:$AE,MATCH($G3292,リスト!$AD:$AD,0)),"")</f>
        <v/>
      </c>
      <c r="Q3292" t="str">
        <f>IFERROR(INDEX(リスト!$AH:$AH,MATCH($J3292,リスト!$AG:$AG,0)),"")</f>
        <v/>
      </c>
      <c r="R3292" s="118" t="str">
        <f>IF($B3292="","",TEXT(RIGHT($E3292,6)*1000+COUNTIF($E$2:$E3292,$E3292),"000000000"))</f>
        <v/>
      </c>
    </row>
    <row r="3293" spans="12:18" x14ac:dyDescent="0.45">
      <c r="L3293" t="str">
        <f>IFERROR(INDEX(所属情報!$E:$E,MATCH(男子登録情報!A3293,所属情報!$A:$A,0)),"")</f>
        <v/>
      </c>
      <c r="M3293" t="str">
        <f t="shared" si="153"/>
        <v xml:space="preserve"> ()</v>
      </c>
      <c r="N3293">
        <f t="shared" si="154"/>
        <v>0</v>
      </c>
      <c r="O3293" t="str">
        <f t="shared" si="155"/>
        <v xml:space="preserve">  ()</v>
      </c>
      <c r="P3293" t="str">
        <f>IFERROR(INDEX(リスト!$AE:$AE,MATCH($G3293,リスト!$AD:$AD,0)),"")</f>
        <v/>
      </c>
      <c r="Q3293" t="str">
        <f>IFERROR(INDEX(リスト!$AH:$AH,MATCH($J3293,リスト!$AG:$AG,0)),"")</f>
        <v/>
      </c>
      <c r="R3293" s="118" t="str">
        <f>IF($B3293="","",TEXT(RIGHT($E3293,6)*1000+COUNTIF($E$2:$E3293,$E3293),"000000000"))</f>
        <v/>
      </c>
    </row>
    <row r="3294" spans="12:18" x14ac:dyDescent="0.45">
      <c r="L3294" t="str">
        <f>IFERROR(INDEX(所属情報!$E:$E,MATCH(男子登録情報!A3294,所属情報!$A:$A,0)),"")</f>
        <v/>
      </c>
      <c r="M3294" t="str">
        <f t="shared" si="153"/>
        <v xml:space="preserve"> ()</v>
      </c>
      <c r="N3294">
        <f t="shared" si="154"/>
        <v>0</v>
      </c>
      <c r="O3294" t="str">
        <f t="shared" si="155"/>
        <v xml:space="preserve">  ()</v>
      </c>
      <c r="P3294" t="str">
        <f>IFERROR(INDEX(リスト!$AE:$AE,MATCH($G3294,リスト!$AD:$AD,0)),"")</f>
        <v/>
      </c>
      <c r="Q3294" t="str">
        <f>IFERROR(INDEX(リスト!$AH:$AH,MATCH($J3294,リスト!$AG:$AG,0)),"")</f>
        <v/>
      </c>
      <c r="R3294" s="118" t="str">
        <f>IF($B3294="","",TEXT(RIGHT($E3294,6)*1000+COUNTIF($E$2:$E3294,$E3294),"000000000"))</f>
        <v/>
      </c>
    </row>
    <row r="3295" spans="12:18" x14ac:dyDescent="0.45">
      <c r="L3295" t="str">
        <f>IFERROR(INDEX(所属情報!$E:$E,MATCH(男子登録情報!A3295,所属情報!$A:$A,0)),"")</f>
        <v/>
      </c>
      <c r="M3295" t="str">
        <f t="shared" si="153"/>
        <v xml:space="preserve"> ()</v>
      </c>
      <c r="N3295">
        <f t="shared" si="154"/>
        <v>0</v>
      </c>
      <c r="O3295" t="str">
        <f t="shared" si="155"/>
        <v xml:space="preserve">  ()</v>
      </c>
      <c r="P3295" t="str">
        <f>IFERROR(INDEX(リスト!$AE:$AE,MATCH($G3295,リスト!$AD:$AD,0)),"")</f>
        <v/>
      </c>
      <c r="Q3295" t="str">
        <f>IFERROR(INDEX(リスト!$AH:$AH,MATCH($J3295,リスト!$AG:$AG,0)),"")</f>
        <v/>
      </c>
      <c r="R3295" s="118" t="str">
        <f>IF($B3295="","",TEXT(RIGHT($E3295,6)*1000+COUNTIF($E$2:$E3295,$E3295),"000000000"))</f>
        <v/>
      </c>
    </row>
    <row r="3296" spans="12:18" x14ac:dyDescent="0.45">
      <c r="L3296" t="str">
        <f>IFERROR(INDEX(所属情報!$E:$E,MATCH(男子登録情報!A3296,所属情報!$A:$A,0)),"")</f>
        <v/>
      </c>
      <c r="M3296" t="str">
        <f t="shared" si="153"/>
        <v xml:space="preserve"> ()</v>
      </c>
      <c r="N3296">
        <f t="shared" si="154"/>
        <v>0</v>
      </c>
      <c r="O3296" t="str">
        <f t="shared" si="155"/>
        <v xml:space="preserve">  ()</v>
      </c>
      <c r="P3296" t="str">
        <f>IFERROR(INDEX(リスト!$AE:$AE,MATCH($G3296,リスト!$AD:$AD,0)),"")</f>
        <v/>
      </c>
      <c r="Q3296" t="str">
        <f>IFERROR(INDEX(リスト!$AH:$AH,MATCH($J3296,リスト!$AG:$AG,0)),"")</f>
        <v/>
      </c>
      <c r="R3296" s="118" t="str">
        <f>IF($B3296="","",TEXT(RIGHT($E3296,6)*1000+COUNTIF($E$2:$E3296,$E3296),"000000000"))</f>
        <v/>
      </c>
    </row>
    <row r="3297" spans="12:18" x14ac:dyDescent="0.45">
      <c r="L3297" t="str">
        <f>IFERROR(INDEX(所属情報!$E:$E,MATCH(男子登録情報!A3297,所属情報!$A:$A,0)),"")</f>
        <v/>
      </c>
      <c r="M3297" t="str">
        <f t="shared" si="153"/>
        <v xml:space="preserve"> ()</v>
      </c>
      <c r="N3297">
        <f t="shared" si="154"/>
        <v>0</v>
      </c>
      <c r="O3297" t="str">
        <f t="shared" si="155"/>
        <v xml:space="preserve">  ()</v>
      </c>
      <c r="P3297" t="str">
        <f>IFERROR(INDEX(リスト!$AE:$AE,MATCH($G3297,リスト!$AD:$AD,0)),"")</f>
        <v/>
      </c>
      <c r="Q3297" t="str">
        <f>IFERROR(INDEX(リスト!$AH:$AH,MATCH($J3297,リスト!$AG:$AG,0)),"")</f>
        <v/>
      </c>
      <c r="R3297" s="118" t="str">
        <f>IF($B3297="","",TEXT(RIGHT($E3297,6)*1000+COUNTIF($E$2:$E3297,$E3297),"000000000"))</f>
        <v/>
      </c>
    </row>
    <row r="3298" spans="12:18" x14ac:dyDescent="0.45">
      <c r="L3298" t="str">
        <f>IFERROR(INDEX(所属情報!$E:$E,MATCH(男子登録情報!A3298,所属情報!$A:$A,0)),"")</f>
        <v/>
      </c>
      <c r="M3298" t="str">
        <f t="shared" si="153"/>
        <v xml:space="preserve"> ()</v>
      </c>
      <c r="N3298">
        <f t="shared" si="154"/>
        <v>0</v>
      </c>
      <c r="O3298" t="str">
        <f t="shared" si="155"/>
        <v xml:space="preserve">  ()</v>
      </c>
      <c r="P3298" t="str">
        <f>IFERROR(INDEX(リスト!$AE:$AE,MATCH($G3298,リスト!$AD:$AD,0)),"")</f>
        <v/>
      </c>
      <c r="Q3298" t="str">
        <f>IFERROR(INDEX(リスト!$AH:$AH,MATCH($J3298,リスト!$AG:$AG,0)),"")</f>
        <v/>
      </c>
      <c r="R3298" s="118" t="str">
        <f>IF($B3298="","",TEXT(RIGHT($E3298,6)*1000+COUNTIF($E$2:$E3298,$E3298),"000000000"))</f>
        <v/>
      </c>
    </row>
    <row r="3299" spans="12:18" x14ac:dyDescent="0.45">
      <c r="L3299" t="str">
        <f>IFERROR(INDEX(所属情報!$E:$E,MATCH(男子登録情報!A3299,所属情報!$A:$A,0)),"")</f>
        <v/>
      </c>
      <c r="M3299" t="str">
        <f t="shared" si="153"/>
        <v xml:space="preserve"> ()</v>
      </c>
      <c r="N3299">
        <f t="shared" si="154"/>
        <v>0</v>
      </c>
      <c r="O3299" t="str">
        <f t="shared" si="155"/>
        <v xml:space="preserve">  ()</v>
      </c>
      <c r="P3299" t="str">
        <f>IFERROR(INDEX(リスト!$AE:$AE,MATCH($G3299,リスト!$AD:$AD,0)),"")</f>
        <v/>
      </c>
      <c r="Q3299" t="str">
        <f>IFERROR(INDEX(リスト!$AH:$AH,MATCH($J3299,リスト!$AG:$AG,0)),"")</f>
        <v/>
      </c>
      <c r="R3299" s="118" t="str">
        <f>IF($B3299="","",TEXT(RIGHT($E3299,6)*1000+COUNTIF($E$2:$E3299,$E3299),"000000000"))</f>
        <v/>
      </c>
    </row>
    <row r="3300" spans="12:18" x14ac:dyDescent="0.45">
      <c r="L3300" t="str">
        <f>IFERROR(INDEX(所属情報!$E:$E,MATCH(男子登録情報!A3300,所属情報!$A:$A,0)),"")</f>
        <v/>
      </c>
      <c r="M3300" t="str">
        <f t="shared" si="153"/>
        <v xml:space="preserve"> ()</v>
      </c>
      <c r="N3300">
        <f t="shared" si="154"/>
        <v>0</v>
      </c>
      <c r="O3300" t="str">
        <f t="shared" si="155"/>
        <v xml:space="preserve">  ()</v>
      </c>
      <c r="P3300" t="str">
        <f>IFERROR(INDEX(リスト!$AE:$AE,MATCH($G3300,リスト!$AD:$AD,0)),"")</f>
        <v/>
      </c>
      <c r="Q3300" t="str">
        <f>IFERROR(INDEX(リスト!$AH:$AH,MATCH($J3300,リスト!$AG:$AG,0)),"")</f>
        <v/>
      </c>
      <c r="R3300" s="118" t="str">
        <f>IF($B3300="","",TEXT(RIGHT($E3300,6)*1000+COUNTIF($E$2:$E3300,$E3300),"000000000"))</f>
        <v/>
      </c>
    </row>
    <row r="3301" spans="12:18" x14ac:dyDescent="0.45">
      <c r="L3301" t="str">
        <f>IFERROR(INDEX(所属情報!$E:$E,MATCH(男子登録情報!A3301,所属情報!$A:$A,0)),"")</f>
        <v/>
      </c>
      <c r="M3301" t="str">
        <f t="shared" si="153"/>
        <v xml:space="preserve"> ()</v>
      </c>
      <c r="N3301">
        <f t="shared" si="154"/>
        <v>0</v>
      </c>
      <c r="O3301" t="str">
        <f t="shared" si="155"/>
        <v xml:space="preserve">  ()</v>
      </c>
      <c r="P3301" t="str">
        <f>IFERROR(INDEX(リスト!$AE:$AE,MATCH($G3301,リスト!$AD:$AD,0)),"")</f>
        <v/>
      </c>
      <c r="Q3301" t="str">
        <f>IFERROR(INDEX(リスト!$AH:$AH,MATCH($J3301,リスト!$AG:$AG,0)),"")</f>
        <v/>
      </c>
      <c r="R3301" s="118" t="str">
        <f>IF($B3301="","",TEXT(RIGHT($E3301,6)*1000+COUNTIF($E$2:$E3301,$E3301),"000000000"))</f>
        <v/>
      </c>
    </row>
    <row r="3302" spans="12:18" x14ac:dyDescent="0.45">
      <c r="L3302" t="str">
        <f>IFERROR(INDEX(所属情報!$E:$E,MATCH(男子登録情報!A3302,所属情報!$A:$A,0)),"")</f>
        <v/>
      </c>
      <c r="M3302" t="str">
        <f t="shared" si="153"/>
        <v xml:space="preserve"> ()</v>
      </c>
      <c r="N3302">
        <f t="shared" si="154"/>
        <v>0</v>
      </c>
      <c r="O3302" t="str">
        <f t="shared" si="155"/>
        <v xml:space="preserve">  ()</v>
      </c>
      <c r="P3302" t="str">
        <f>IFERROR(INDEX(リスト!$AE:$AE,MATCH($G3302,リスト!$AD:$AD,0)),"")</f>
        <v/>
      </c>
      <c r="Q3302" t="str">
        <f>IFERROR(INDEX(リスト!$AH:$AH,MATCH($J3302,リスト!$AG:$AG,0)),"")</f>
        <v/>
      </c>
      <c r="R3302" s="118" t="str">
        <f>IF($B3302="","",TEXT(RIGHT($E3302,6)*1000+COUNTIF($E$2:$E3302,$E3302),"000000000"))</f>
        <v/>
      </c>
    </row>
    <row r="3303" spans="12:18" x14ac:dyDescent="0.45">
      <c r="L3303" t="str">
        <f>IFERROR(INDEX(所属情報!$E:$E,MATCH(男子登録情報!A3303,所属情報!$A:$A,0)),"")</f>
        <v/>
      </c>
      <c r="M3303" t="str">
        <f t="shared" si="153"/>
        <v xml:space="preserve"> ()</v>
      </c>
      <c r="N3303">
        <f t="shared" si="154"/>
        <v>0</v>
      </c>
      <c r="O3303" t="str">
        <f t="shared" si="155"/>
        <v xml:space="preserve">  ()</v>
      </c>
      <c r="P3303" t="str">
        <f>IFERROR(INDEX(リスト!$AE:$AE,MATCH($G3303,リスト!$AD:$AD,0)),"")</f>
        <v/>
      </c>
      <c r="Q3303" t="str">
        <f>IFERROR(INDEX(リスト!$AH:$AH,MATCH($J3303,リスト!$AG:$AG,0)),"")</f>
        <v/>
      </c>
      <c r="R3303" s="118" t="str">
        <f>IF($B3303="","",TEXT(RIGHT($E3303,6)*1000+COUNTIF($E$2:$E3303,$E3303),"000000000"))</f>
        <v/>
      </c>
    </row>
    <row r="3304" spans="12:18" x14ac:dyDescent="0.45">
      <c r="L3304" t="str">
        <f>IFERROR(INDEX(所属情報!$E:$E,MATCH(男子登録情報!A3304,所属情報!$A:$A,0)),"")</f>
        <v/>
      </c>
      <c r="M3304" t="str">
        <f t="shared" si="153"/>
        <v xml:space="preserve"> ()</v>
      </c>
      <c r="N3304">
        <f t="shared" si="154"/>
        <v>0</v>
      </c>
      <c r="O3304" t="str">
        <f t="shared" si="155"/>
        <v xml:space="preserve">  ()</v>
      </c>
      <c r="P3304" t="str">
        <f>IFERROR(INDEX(リスト!$AE:$AE,MATCH($G3304,リスト!$AD:$AD,0)),"")</f>
        <v/>
      </c>
      <c r="Q3304" t="str">
        <f>IFERROR(INDEX(リスト!$AH:$AH,MATCH($J3304,リスト!$AG:$AG,0)),"")</f>
        <v/>
      </c>
      <c r="R3304" s="118" t="str">
        <f>IF($B3304="","",TEXT(RIGHT($E3304,6)*1000+COUNTIF($E$2:$E3304,$E3304),"000000000"))</f>
        <v/>
      </c>
    </row>
    <row r="3305" spans="12:18" x14ac:dyDescent="0.45">
      <c r="L3305" t="str">
        <f>IFERROR(INDEX(所属情報!$E:$E,MATCH(男子登録情報!A3305,所属情報!$A:$A,0)),"")</f>
        <v/>
      </c>
      <c r="M3305" t="str">
        <f t="shared" si="153"/>
        <v xml:space="preserve"> ()</v>
      </c>
      <c r="N3305">
        <f t="shared" si="154"/>
        <v>0</v>
      </c>
      <c r="O3305" t="str">
        <f t="shared" si="155"/>
        <v xml:space="preserve">  ()</v>
      </c>
      <c r="P3305" t="str">
        <f>IFERROR(INDEX(リスト!$AE:$AE,MATCH($G3305,リスト!$AD:$AD,0)),"")</f>
        <v/>
      </c>
      <c r="Q3305" t="str">
        <f>IFERROR(INDEX(リスト!$AH:$AH,MATCH($J3305,リスト!$AG:$AG,0)),"")</f>
        <v/>
      </c>
      <c r="R3305" s="118" t="str">
        <f>IF($B3305="","",TEXT(RIGHT($E3305,6)*1000+COUNTIF($E$2:$E3305,$E3305),"000000000"))</f>
        <v/>
      </c>
    </row>
    <row r="3306" spans="12:18" x14ac:dyDescent="0.45">
      <c r="L3306" t="str">
        <f>IFERROR(INDEX(所属情報!$E:$E,MATCH(男子登録情報!A3306,所属情報!$A:$A,0)),"")</f>
        <v/>
      </c>
      <c r="M3306" t="str">
        <f t="shared" si="153"/>
        <v xml:space="preserve"> ()</v>
      </c>
      <c r="N3306">
        <f t="shared" si="154"/>
        <v>0</v>
      </c>
      <c r="O3306" t="str">
        <f t="shared" si="155"/>
        <v xml:space="preserve">  ()</v>
      </c>
      <c r="P3306" t="str">
        <f>IFERROR(INDEX(リスト!$AE:$AE,MATCH($G3306,リスト!$AD:$AD,0)),"")</f>
        <v/>
      </c>
      <c r="Q3306" t="str">
        <f>IFERROR(INDEX(リスト!$AH:$AH,MATCH($J3306,リスト!$AG:$AG,0)),"")</f>
        <v/>
      </c>
      <c r="R3306" s="118" t="str">
        <f>IF($B3306="","",TEXT(RIGHT($E3306,6)*1000+COUNTIF($E$2:$E3306,$E3306),"000000000"))</f>
        <v/>
      </c>
    </row>
    <row r="3307" spans="12:18" x14ac:dyDescent="0.45">
      <c r="L3307" t="str">
        <f>IFERROR(INDEX(所属情報!$E:$E,MATCH(男子登録情報!A3307,所属情報!$A:$A,0)),"")</f>
        <v/>
      </c>
      <c r="M3307" t="str">
        <f t="shared" si="153"/>
        <v xml:space="preserve"> ()</v>
      </c>
      <c r="N3307">
        <f t="shared" si="154"/>
        <v>0</v>
      </c>
      <c r="O3307" t="str">
        <f t="shared" si="155"/>
        <v xml:space="preserve">  ()</v>
      </c>
      <c r="P3307" t="str">
        <f>IFERROR(INDEX(リスト!$AE:$AE,MATCH($G3307,リスト!$AD:$AD,0)),"")</f>
        <v/>
      </c>
      <c r="Q3307" t="str">
        <f>IFERROR(INDEX(リスト!$AH:$AH,MATCH($J3307,リスト!$AG:$AG,0)),"")</f>
        <v/>
      </c>
      <c r="R3307" s="118" t="str">
        <f>IF($B3307="","",TEXT(RIGHT($E3307,6)*1000+COUNTIF($E$2:$E3307,$E3307),"000000000"))</f>
        <v/>
      </c>
    </row>
    <row r="3308" spans="12:18" x14ac:dyDescent="0.45">
      <c r="L3308" t="str">
        <f>IFERROR(INDEX(所属情報!$E:$E,MATCH(男子登録情報!A3308,所属情報!$A:$A,0)),"")</f>
        <v/>
      </c>
      <c r="M3308" t="str">
        <f t="shared" si="153"/>
        <v xml:space="preserve"> ()</v>
      </c>
      <c r="N3308">
        <f t="shared" si="154"/>
        <v>0</v>
      </c>
      <c r="O3308" t="str">
        <f t="shared" si="155"/>
        <v xml:space="preserve">  ()</v>
      </c>
      <c r="P3308" t="str">
        <f>IFERROR(INDEX(リスト!$AE:$AE,MATCH($G3308,リスト!$AD:$AD,0)),"")</f>
        <v/>
      </c>
      <c r="Q3308" t="str">
        <f>IFERROR(INDEX(リスト!$AH:$AH,MATCH($J3308,リスト!$AG:$AG,0)),"")</f>
        <v/>
      </c>
      <c r="R3308" s="118" t="str">
        <f>IF($B3308="","",TEXT(RIGHT($E3308,6)*1000+COUNTIF($E$2:$E3308,$E3308),"000000000"))</f>
        <v/>
      </c>
    </row>
    <row r="3309" spans="12:18" x14ac:dyDescent="0.45">
      <c r="L3309" t="str">
        <f>IFERROR(INDEX(所属情報!$E:$E,MATCH(男子登録情報!A3309,所属情報!$A:$A,0)),"")</f>
        <v/>
      </c>
      <c r="M3309" t="str">
        <f t="shared" si="153"/>
        <v xml:space="preserve"> ()</v>
      </c>
      <c r="N3309">
        <f t="shared" si="154"/>
        <v>0</v>
      </c>
      <c r="O3309" t="str">
        <f t="shared" si="155"/>
        <v xml:space="preserve">  ()</v>
      </c>
      <c r="P3309" t="str">
        <f>IFERROR(INDEX(リスト!$AE:$AE,MATCH($G3309,リスト!$AD:$AD,0)),"")</f>
        <v/>
      </c>
      <c r="Q3309" t="str">
        <f>IFERROR(INDEX(リスト!$AH:$AH,MATCH($J3309,リスト!$AG:$AG,0)),"")</f>
        <v/>
      </c>
      <c r="R3309" s="118" t="str">
        <f>IF($B3309="","",TEXT(RIGHT($E3309,6)*1000+COUNTIF($E$2:$E3309,$E3309),"000000000"))</f>
        <v/>
      </c>
    </row>
    <row r="3310" spans="12:18" x14ac:dyDescent="0.45">
      <c r="L3310" t="str">
        <f>IFERROR(INDEX(所属情報!$E:$E,MATCH(男子登録情報!A3310,所属情報!$A:$A,0)),"")</f>
        <v/>
      </c>
      <c r="M3310" t="str">
        <f t="shared" si="153"/>
        <v xml:space="preserve"> ()</v>
      </c>
      <c r="N3310">
        <f t="shared" si="154"/>
        <v>0</v>
      </c>
      <c r="O3310" t="str">
        <f t="shared" si="155"/>
        <v xml:space="preserve">  ()</v>
      </c>
      <c r="P3310" t="str">
        <f>IFERROR(INDEX(リスト!$AE:$AE,MATCH($G3310,リスト!$AD:$AD,0)),"")</f>
        <v/>
      </c>
      <c r="Q3310" t="str">
        <f>IFERROR(INDEX(リスト!$AH:$AH,MATCH($J3310,リスト!$AG:$AG,0)),"")</f>
        <v/>
      </c>
      <c r="R3310" s="118" t="str">
        <f>IF($B3310="","",TEXT(RIGHT($E3310,6)*1000+COUNTIF($E$2:$E3310,$E3310),"000000000"))</f>
        <v/>
      </c>
    </row>
    <row r="3311" spans="12:18" x14ac:dyDescent="0.45">
      <c r="L3311" t="str">
        <f>IFERROR(INDEX(所属情報!$E:$E,MATCH(男子登録情報!A3311,所属情報!$A:$A,0)),"")</f>
        <v/>
      </c>
      <c r="M3311" t="str">
        <f t="shared" si="153"/>
        <v xml:space="preserve"> ()</v>
      </c>
      <c r="N3311">
        <f t="shared" si="154"/>
        <v>0</v>
      </c>
      <c r="O3311" t="str">
        <f t="shared" si="155"/>
        <v xml:space="preserve">  ()</v>
      </c>
      <c r="P3311" t="str">
        <f>IFERROR(INDEX(リスト!$AE:$AE,MATCH($G3311,リスト!$AD:$AD,0)),"")</f>
        <v/>
      </c>
      <c r="Q3311" t="str">
        <f>IFERROR(INDEX(リスト!$AH:$AH,MATCH($J3311,リスト!$AG:$AG,0)),"")</f>
        <v/>
      </c>
      <c r="R3311" s="118" t="str">
        <f>IF($B3311="","",TEXT(RIGHT($E3311,6)*1000+COUNTIF($E$2:$E3311,$E3311),"000000000"))</f>
        <v/>
      </c>
    </row>
    <row r="3312" spans="12:18" x14ac:dyDescent="0.45">
      <c r="L3312" t="str">
        <f>IFERROR(INDEX(所属情報!$E:$E,MATCH(男子登録情報!A3312,所属情報!$A:$A,0)),"")</f>
        <v/>
      </c>
      <c r="M3312" t="str">
        <f t="shared" si="153"/>
        <v xml:space="preserve"> ()</v>
      </c>
      <c r="N3312">
        <f t="shared" si="154"/>
        <v>0</v>
      </c>
      <c r="O3312" t="str">
        <f t="shared" si="155"/>
        <v xml:space="preserve">  ()</v>
      </c>
      <c r="P3312" t="str">
        <f>IFERROR(INDEX(リスト!$AE:$AE,MATCH($G3312,リスト!$AD:$AD,0)),"")</f>
        <v/>
      </c>
      <c r="Q3312" t="str">
        <f>IFERROR(INDEX(リスト!$AH:$AH,MATCH($J3312,リスト!$AG:$AG,0)),"")</f>
        <v/>
      </c>
      <c r="R3312" s="118" t="str">
        <f>IF($B3312="","",TEXT(RIGHT($E3312,6)*1000+COUNTIF($E$2:$E3312,$E3312),"000000000"))</f>
        <v/>
      </c>
    </row>
    <row r="3313" spans="12:18" x14ac:dyDescent="0.45">
      <c r="L3313" t="str">
        <f>IFERROR(INDEX(所属情報!$E:$E,MATCH(男子登録情報!A3313,所属情報!$A:$A,0)),"")</f>
        <v/>
      </c>
      <c r="M3313" t="str">
        <f t="shared" si="153"/>
        <v xml:space="preserve"> ()</v>
      </c>
      <c r="N3313">
        <f t="shared" si="154"/>
        <v>0</v>
      </c>
      <c r="O3313" t="str">
        <f t="shared" si="155"/>
        <v xml:space="preserve">  ()</v>
      </c>
      <c r="P3313" t="str">
        <f>IFERROR(INDEX(リスト!$AE:$AE,MATCH($G3313,リスト!$AD:$AD,0)),"")</f>
        <v/>
      </c>
      <c r="Q3313" t="str">
        <f>IFERROR(INDEX(リスト!$AH:$AH,MATCH($J3313,リスト!$AG:$AG,0)),"")</f>
        <v/>
      </c>
      <c r="R3313" s="118" t="str">
        <f>IF($B3313="","",TEXT(RIGHT($E3313,6)*1000+COUNTIF($E$2:$E3313,$E3313),"000000000"))</f>
        <v/>
      </c>
    </row>
    <row r="3314" spans="12:18" x14ac:dyDescent="0.45">
      <c r="L3314" t="str">
        <f>IFERROR(INDEX(所属情報!$E:$E,MATCH(男子登録情報!A3314,所属情報!$A:$A,0)),"")</f>
        <v/>
      </c>
      <c r="M3314" t="str">
        <f t="shared" si="153"/>
        <v xml:space="preserve"> ()</v>
      </c>
      <c r="N3314">
        <f t="shared" si="154"/>
        <v>0</v>
      </c>
      <c r="O3314" t="str">
        <f t="shared" si="155"/>
        <v xml:space="preserve">  ()</v>
      </c>
      <c r="P3314" t="str">
        <f>IFERROR(INDEX(リスト!$AE:$AE,MATCH($G3314,リスト!$AD:$AD,0)),"")</f>
        <v/>
      </c>
      <c r="Q3314" t="str">
        <f>IFERROR(INDEX(リスト!$AH:$AH,MATCH($J3314,リスト!$AG:$AG,0)),"")</f>
        <v/>
      </c>
      <c r="R3314" s="118" t="str">
        <f>IF($B3314="","",TEXT(RIGHT($E3314,6)*1000+COUNTIF($E$2:$E3314,$E3314),"000000000"))</f>
        <v/>
      </c>
    </row>
    <row r="3315" spans="12:18" x14ac:dyDescent="0.45">
      <c r="L3315" t="str">
        <f>IFERROR(INDEX(所属情報!$E:$E,MATCH(男子登録情報!A3315,所属情報!$A:$A,0)),"")</f>
        <v/>
      </c>
      <c r="M3315" t="str">
        <f t="shared" si="153"/>
        <v xml:space="preserve"> ()</v>
      </c>
      <c r="N3315">
        <f t="shared" si="154"/>
        <v>0</v>
      </c>
      <c r="O3315" t="str">
        <f t="shared" si="155"/>
        <v xml:space="preserve">  ()</v>
      </c>
      <c r="P3315" t="str">
        <f>IFERROR(INDEX(リスト!$AE:$AE,MATCH($G3315,リスト!$AD:$AD,0)),"")</f>
        <v/>
      </c>
      <c r="Q3315" t="str">
        <f>IFERROR(INDEX(リスト!$AH:$AH,MATCH($J3315,リスト!$AG:$AG,0)),"")</f>
        <v/>
      </c>
      <c r="R3315" s="118" t="str">
        <f>IF($B3315="","",TEXT(RIGHT($E3315,6)*1000+COUNTIF($E$2:$E3315,$E3315),"000000000"))</f>
        <v/>
      </c>
    </row>
    <row r="3316" spans="12:18" x14ac:dyDescent="0.45">
      <c r="L3316" t="str">
        <f>IFERROR(INDEX(所属情報!$E:$E,MATCH(男子登録情報!A3316,所属情報!$A:$A,0)),"")</f>
        <v/>
      </c>
      <c r="M3316" t="str">
        <f t="shared" si="153"/>
        <v xml:space="preserve"> ()</v>
      </c>
      <c r="N3316">
        <f t="shared" si="154"/>
        <v>0</v>
      </c>
      <c r="O3316" t="str">
        <f t="shared" si="155"/>
        <v xml:space="preserve">  ()</v>
      </c>
      <c r="P3316" t="str">
        <f>IFERROR(INDEX(リスト!$AE:$AE,MATCH($G3316,リスト!$AD:$AD,0)),"")</f>
        <v/>
      </c>
      <c r="Q3316" t="str">
        <f>IFERROR(INDEX(リスト!$AH:$AH,MATCH($J3316,リスト!$AG:$AG,0)),"")</f>
        <v/>
      </c>
      <c r="R3316" s="118" t="str">
        <f>IF($B3316="","",TEXT(RIGHT($E3316,6)*1000+COUNTIF($E$2:$E3316,$E3316),"000000000"))</f>
        <v/>
      </c>
    </row>
    <row r="3317" spans="12:18" x14ac:dyDescent="0.45">
      <c r="L3317" t="str">
        <f>IFERROR(INDEX(所属情報!$E:$E,MATCH(男子登録情報!A3317,所属情報!$A:$A,0)),"")</f>
        <v/>
      </c>
      <c r="M3317" t="str">
        <f t="shared" si="153"/>
        <v xml:space="preserve"> ()</v>
      </c>
      <c r="N3317">
        <f t="shared" si="154"/>
        <v>0</v>
      </c>
      <c r="O3317" t="str">
        <f t="shared" si="155"/>
        <v xml:space="preserve">  ()</v>
      </c>
      <c r="P3317" t="str">
        <f>IFERROR(INDEX(リスト!$AE:$AE,MATCH($G3317,リスト!$AD:$AD,0)),"")</f>
        <v/>
      </c>
      <c r="Q3317" t="str">
        <f>IFERROR(INDEX(リスト!$AH:$AH,MATCH($J3317,リスト!$AG:$AG,0)),"")</f>
        <v/>
      </c>
      <c r="R3317" s="118" t="str">
        <f>IF($B3317="","",TEXT(RIGHT($E3317,6)*1000+COUNTIF($E$2:$E3317,$E3317),"000000000"))</f>
        <v/>
      </c>
    </row>
    <row r="3318" spans="12:18" x14ac:dyDescent="0.45">
      <c r="L3318" t="str">
        <f>IFERROR(INDEX(所属情報!$E:$E,MATCH(男子登録情報!A3318,所属情報!$A:$A,0)),"")</f>
        <v/>
      </c>
      <c r="M3318" t="str">
        <f t="shared" si="153"/>
        <v xml:space="preserve"> ()</v>
      </c>
      <c r="N3318">
        <f t="shared" si="154"/>
        <v>0</v>
      </c>
      <c r="O3318" t="str">
        <f t="shared" si="155"/>
        <v xml:space="preserve">  ()</v>
      </c>
      <c r="P3318" t="str">
        <f>IFERROR(INDEX(リスト!$AE:$AE,MATCH($G3318,リスト!$AD:$AD,0)),"")</f>
        <v/>
      </c>
      <c r="Q3318" t="str">
        <f>IFERROR(INDEX(リスト!$AH:$AH,MATCH($J3318,リスト!$AG:$AG,0)),"")</f>
        <v/>
      </c>
      <c r="R3318" s="118" t="str">
        <f>IF($B3318="","",TEXT(RIGHT($E3318,6)*1000+COUNTIF($E$2:$E3318,$E3318),"000000000"))</f>
        <v/>
      </c>
    </row>
    <row r="3319" spans="12:18" x14ac:dyDescent="0.45">
      <c r="L3319" t="str">
        <f>IFERROR(INDEX(所属情報!$E:$E,MATCH(男子登録情報!A3319,所属情報!$A:$A,0)),"")</f>
        <v/>
      </c>
      <c r="M3319" t="str">
        <f t="shared" si="153"/>
        <v xml:space="preserve"> ()</v>
      </c>
      <c r="N3319">
        <f t="shared" si="154"/>
        <v>0</v>
      </c>
      <c r="O3319" t="str">
        <f t="shared" si="155"/>
        <v xml:space="preserve">  ()</v>
      </c>
      <c r="P3319" t="str">
        <f>IFERROR(INDEX(リスト!$AE:$AE,MATCH($G3319,リスト!$AD:$AD,0)),"")</f>
        <v/>
      </c>
      <c r="Q3319" t="str">
        <f>IFERROR(INDEX(リスト!$AH:$AH,MATCH($J3319,リスト!$AG:$AG,0)),"")</f>
        <v/>
      </c>
      <c r="R3319" s="118" t="str">
        <f>IF($B3319="","",TEXT(RIGHT($E3319,6)*1000+COUNTIF($E$2:$E3319,$E3319),"000000000"))</f>
        <v/>
      </c>
    </row>
    <row r="3320" spans="12:18" x14ac:dyDescent="0.45">
      <c r="L3320" t="str">
        <f>IFERROR(INDEX(所属情報!$E:$E,MATCH(男子登録情報!A3320,所属情報!$A:$A,0)),"")</f>
        <v/>
      </c>
      <c r="M3320" t="str">
        <f t="shared" si="153"/>
        <v xml:space="preserve"> ()</v>
      </c>
      <c r="N3320">
        <f t="shared" si="154"/>
        <v>0</v>
      </c>
      <c r="O3320" t="str">
        <f t="shared" si="155"/>
        <v xml:space="preserve">  ()</v>
      </c>
      <c r="P3320" t="str">
        <f>IFERROR(INDEX(リスト!$AE:$AE,MATCH($G3320,リスト!$AD:$AD,0)),"")</f>
        <v/>
      </c>
      <c r="Q3320" t="str">
        <f>IFERROR(INDEX(リスト!$AH:$AH,MATCH($J3320,リスト!$AG:$AG,0)),"")</f>
        <v/>
      </c>
      <c r="R3320" s="118" t="str">
        <f>IF($B3320="","",TEXT(RIGHT($E3320,6)*1000+COUNTIF($E$2:$E3320,$E3320),"000000000"))</f>
        <v/>
      </c>
    </row>
    <row r="3321" spans="12:18" x14ac:dyDescent="0.45">
      <c r="L3321" t="str">
        <f>IFERROR(INDEX(所属情報!$E:$E,MATCH(男子登録情報!A3321,所属情報!$A:$A,0)),"")</f>
        <v/>
      </c>
      <c r="M3321" t="str">
        <f t="shared" si="153"/>
        <v xml:space="preserve"> ()</v>
      </c>
      <c r="N3321">
        <f t="shared" si="154"/>
        <v>0</v>
      </c>
      <c r="O3321" t="str">
        <f t="shared" si="155"/>
        <v xml:space="preserve">  ()</v>
      </c>
      <c r="P3321" t="str">
        <f>IFERROR(INDEX(リスト!$AE:$AE,MATCH($G3321,リスト!$AD:$AD,0)),"")</f>
        <v/>
      </c>
      <c r="Q3321" t="str">
        <f>IFERROR(INDEX(リスト!$AH:$AH,MATCH($J3321,リスト!$AG:$AG,0)),"")</f>
        <v/>
      </c>
      <c r="R3321" s="118" t="str">
        <f>IF($B3321="","",TEXT(RIGHT($E3321,6)*1000+COUNTIF($E$2:$E3321,$E3321),"000000000"))</f>
        <v/>
      </c>
    </row>
    <row r="3322" spans="12:18" x14ac:dyDescent="0.45">
      <c r="L3322" t="str">
        <f>IFERROR(INDEX(所属情報!$E:$E,MATCH(男子登録情報!A3322,所属情報!$A:$A,0)),"")</f>
        <v/>
      </c>
      <c r="M3322" t="str">
        <f t="shared" si="153"/>
        <v xml:space="preserve"> ()</v>
      </c>
      <c r="N3322">
        <f t="shared" si="154"/>
        <v>0</v>
      </c>
      <c r="O3322" t="str">
        <f t="shared" si="155"/>
        <v xml:space="preserve">  ()</v>
      </c>
      <c r="P3322" t="str">
        <f>IFERROR(INDEX(リスト!$AE:$AE,MATCH($G3322,リスト!$AD:$AD,0)),"")</f>
        <v/>
      </c>
      <c r="Q3322" t="str">
        <f>IFERROR(INDEX(リスト!$AH:$AH,MATCH($J3322,リスト!$AG:$AG,0)),"")</f>
        <v/>
      </c>
      <c r="R3322" s="118" t="str">
        <f>IF($B3322="","",TEXT(RIGHT($E3322,6)*1000+COUNTIF($E$2:$E3322,$E3322),"000000000"))</f>
        <v/>
      </c>
    </row>
    <row r="3323" spans="12:18" x14ac:dyDescent="0.45">
      <c r="L3323" t="str">
        <f>IFERROR(INDEX(所属情報!$E:$E,MATCH(男子登録情報!A3323,所属情報!$A:$A,0)),"")</f>
        <v/>
      </c>
      <c r="M3323" t="str">
        <f t="shared" si="153"/>
        <v xml:space="preserve"> ()</v>
      </c>
      <c r="N3323">
        <f t="shared" si="154"/>
        <v>0</v>
      </c>
      <c r="O3323" t="str">
        <f t="shared" si="155"/>
        <v xml:space="preserve">  ()</v>
      </c>
      <c r="P3323" t="str">
        <f>IFERROR(INDEX(リスト!$AE:$AE,MATCH($G3323,リスト!$AD:$AD,0)),"")</f>
        <v/>
      </c>
      <c r="Q3323" t="str">
        <f>IFERROR(INDEX(リスト!$AH:$AH,MATCH($J3323,リスト!$AG:$AG,0)),"")</f>
        <v/>
      </c>
      <c r="R3323" s="118" t="str">
        <f>IF($B3323="","",TEXT(RIGHT($E3323,6)*1000+COUNTIF($E$2:$E3323,$E3323),"000000000"))</f>
        <v/>
      </c>
    </row>
    <row r="3324" spans="12:18" x14ac:dyDescent="0.45">
      <c r="L3324" t="str">
        <f>IFERROR(INDEX(所属情報!$E:$E,MATCH(男子登録情報!A3324,所属情報!$A:$A,0)),"")</f>
        <v/>
      </c>
      <c r="M3324" t="str">
        <f t="shared" si="153"/>
        <v xml:space="preserve"> ()</v>
      </c>
      <c r="N3324">
        <f t="shared" si="154"/>
        <v>0</v>
      </c>
      <c r="O3324" t="str">
        <f t="shared" si="155"/>
        <v xml:space="preserve">  ()</v>
      </c>
      <c r="P3324" t="str">
        <f>IFERROR(INDEX(リスト!$AE:$AE,MATCH($G3324,リスト!$AD:$AD,0)),"")</f>
        <v/>
      </c>
      <c r="Q3324" t="str">
        <f>IFERROR(INDEX(リスト!$AH:$AH,MATCH($J3324,リスト!$AG:$AG,0)),"")</f>
        <v/>
      </c>
      <c r="R3324" s="118" t="str">
        <f>IF($B3324="","",TEXT(RIGHT($E3324,6)*1000+COUNTIF($E$2:$E3324,$E3324),"000000000"))</f>
        <v/>
      </c>
    </row>
    <row r="3325" spans="12:18" x14ac:dyDescent="0.45">
      <c r="L3325" t="str">
        <f>IFERROR(INDEX(所属情報!$E:$E,MATCH(男子登録情報!A3325,所属情報!$A:$A,0)),"")</f>
        <v/>
      </c>
      <c r="M3325" t="str">
        <f t="shared" si="153"/>
        <v xml:space="preserve"> ()</v>
      </c>
      <c r="N3325">
        <f t="shared" si="154"/>
        <v>0</v>
      </c>
      <c r="O3325" t="str">
        <f t="shared" si="155"/>
        <v xml:space="preserve">  ()</v>
      </c>
      <c r="P3325" t="str">
        <f>IFERROR(INDEX(リスト!$AE:$AE,MATCH($G3325,リスト!$AD:$AD,0)),"")</f>
        <v/>
      </c>
      <c r="Q3325" t="str">
        <f>IFERROR(INDEX(リスト!$AH:$AH,MATCH($J3325,リスト!$AG:$AG,0)),"")</f>
        <v/>
      </c>
      <c r="R3325" s="118" t="str">
        <f>IF($B3325="","",TEXT(RIGHT($E3325,6)*1000+COUNTIF($E$2:$E3325,$E3325),"000000000"))</f>
        <v/>
      </c>
    </row>
    <row r="3326" spans="12:18" x14ac:dyDescent="0.45">
      <c r="L3326" t="str">
        <f>IFERROR(INDEX(所属情報!$E:$E,MATCH(男子登録情報!A3326,所属情報!$A:$A,0)),"")</f>
        <v/>
      </c>
      <c r="M3326" t="str">
        <f t="shared" si="153"/>
        <v xml:space="preserve"> ()</v>
      </c>
      <c r="N3326">
        <f t="shared" si="154"/>
        <v>0</v>
      </c>
      <c r="O3326" t="str">
        <f t="shared" si="155"/>
        <v xml:space="preserve">  ()</v>
      </c>
      <c r="P3326" t="str">
        <f>IFERROR(INDEX(リスト!$AE:$AE,MATCH($G3326,リスト!$AD:$AD,0)),"")</f>
        <v/>
      </c>
      <c r="Q3326" t="str">
        <f>IFERROR(INDEX(リスト!$AH:$AH,MATCH($J3326,リスト!$AG:$AG,0)),"")</f>
        <v/>
      </c>
      <c r="R3326" s="118" t="str">
        <f>IF($B3326="","",TEXT(RIGHT($E3326,6)*1000+COUNTIF($E$2:$E3326,$E3326),"000000000"))</f>
        <v/>
      </c>
    </row>
    <row r="3327" spans="12:18" x14ac:dyDescent="0.45">
      <c r="L3327" t="str">
        <f>IFERROR(INDEX(所属情報!$E:$E,MATCH(男子登録情報!A3327,所属情報!$A:$A,0)),"")</f>
        <v/>
      </c>
      <c r="M3327" t="str">
        <f t="shared" si="153"/>
        <v xml:space="preserve"> ()</v>
      </c>
      <c r="N3327">
        <f t="shared" si="154"/>
        <v>0</v>
      </c>
      <c r="O3327" t="str">
        <f t="shared" si="155"/>
        <v xml:space="preserve">  ()</v>
      </c>
      <c r="P3327" t="str">
        <f>IFERROR(INDEX(リスト!$AE:$AE,MATCH($G3327,リスト!$AD:$AD,0)),"")</f>
        <v/>
      </c>
      <c r="Q3327" t="str">
        <f>IFERROR(INDEX(リスト!$AH:$AH,MATCH($J3327,リスト!$AG:$AG,0)),"")</f>
        <v/>
      </c>
      <c r="R3327" s="118" t="str">
        <f>IF($B3327="","",TEXT(RIGHT($E3327,6)*1000+COUNTIF($E$2:$E3327,$E3327),"000000000"))</f>
        <v/>
      </c>
    </row>
    <row r="3328" spans="12:18" x14ac:dyDescent="0.45">
      <c r="L3328" t="str">
        <f>IFERROR(INDEX(所属情報!$E:$E,MATCH(男子登録情報!A3328,所属情報!$A:$A,0)),"")</f>
        <v/>
      </c>
      <c r="M3328" t="str">
        <f t="shared" si="153"/>
        <v xml:space="preserve"> ()</v>
      </c>
      <c r="N3328">
        <f t="shared" si="154"/>
        <v>0</v>
      </c>
      <c r="O3328" t="str">
        <f t="shared" si="155"/>
        <v xml:space="preserve">  ()</v>
      </c>
      <c r="P3328" t="str">
        <f>IFERROR(INDEX(リスト!$AE:$AE,MATCH($G3328,リスト!$AD:$AD,0)),"")</f>
        <v/>
      </c>
      <c r="Q3328" t="str">
        <f>IFERROR(INDEX(リスト!$AH:$AH,MATCH($J3328,リスト!$AG:$AG,0)),"")</f>
        <v/>
      </c>
      <c r="R3328" s="118" t="str">
        <f>IF($B3328="","",TEXT(RIGHT($E3328,6)*1000+COUNTIF($E$2:$E3328,$E3328),"000000000"))</f>
        <v/>
      </c>
    </row>
    <row r="3329" spans="12:18" x14ac:dyDescent="0.45">
      <c r="L3329" t="str">
        <f>IFERROR(INDEX(所属情報!$E:$E,MATCH(男子登録情報!A3329,所属情報!$A:$A,0)),"")</f>
        <v/>
      </c>
      <c r="M3329" t="str">
        <f t="shared" si="153"/>
        <v xml:space="preserve"> ()</v>
      </c>
      <c r="N3329">
        <f t="shared" si="154"/>
        <v>0</v>
      </c>
      <c r="O3329" t="str">
        <f t="shared" si="155"/>
        <v xml:space="preserve">  ()</v>
      </c>
      <c r="P3329" t="str">
        <f>IFERROR(INDEX(リスト!$AE:$AE,MATCH($G3329,リスト!$AD:$AD,0)),"")</f>
        <v/>
      </c>
      <c r="Q3329" t="str">
        <f>IFERROR(INDEX(リスト!$AH:$AH,MATCH($J3329,リスト!$AG:$AG,0)),"")</f>
        <v/>
      </c>
      <c r="R3329" s="118" t="str">
        <f>IF($B3329="","",TEXT(RIGHT($E3329,6)*1000+COUNTIF($E$2:$E3329,$E3329),"000000000"))</f>
        <v/>
      </c>
    </row>
    <row r="3330" spans="12:18" x14ac:dyDescent="0.45">
      <c r="L3330" t="str">
        <f>IFERROR(INDEX(所属情報!$E:$E,MATCH(男子登録情報!A3330,所属情報!$A:$A,0)),"")</f>
        <v/>
      </c>
      <c r="M3330" t="str">
        <f t="shared" si="153"/>
        <v xml:space="preserve"> ()</v>
      </c>
      <c r="N3330">
        <f t="shared" si="154"/>
        <v>0</v>
      </c>
      <c r="O3330" t="str">
        <f t="shared" si="155"/>
        <v xml:space="preserve">  ()</v>
      </c>
      <c r="P3330" t="str">
        <f>IFERROR(INDEX(リスト!$AE:$AE,MATCH($G3330,リスト!$AD:$AD,0)),"")</f>
        <v/>
      </c>
      <c r="Q3330" t="str">
        <f>IFERROR(INDEX(リスト!$AH:$AH,MATCH($J3330,リスト!$AG:$AG,0)),"")</f>
        <v/>
      </c>
      <c r="R3330" s="118" t="str">
        <f>IF($B3330="","",TEXT(RIGHT($E3330,6)*1000+COUNTIF($E$2:$E3330,$E3330),"000000000"))</f>
        <v/>
      </c>
    </row>
    <row r="3331" spans="12:18" x14ac:dyDescent="0.45">
      <c r="L3331" t="str">
        <f>IFERROR(INDEX(所属情報!$E:$E,MATCH(男子登録情報!A3331,所属情報!$A:$A,0)),"")</f>
        <v/>
      </c>
      <c r="M3331" t="str">
        <f t="shared" ref="M3331:M3394" si="156">$C3331&amp;" "&amp;"("&amp;$F3331&amp;")"</f>
        <v xml:space="preserve"> ()</v>
      </c>
      <c r="N3331">
        <f t="shared" ref="N3331:N3394" si="157">$D3331</f>
        <v>0</v>
      </c>
      <c r="O3331" t="str">
        <f t="shared" ref="O3331:O3394" si="158">$H3331&amp;" "&amp;$I3331&amp;" "&amp;"("&amp;MID($E3331,3,2)&amp;")"</f>
        <v xml:space="preserve">  ()</v>
      </c>
      <c r="P3331" t="str">
        <f>IFERROR(INDEX(リスト!$AE:$AE,MATCH($G3331,リスト!$AD:$AD,0)),"")</f>
        <v/>
      </c>
      <c r="Q3331" t="str">
        <f>IFERROR(INDEX(リスト!$AH:$AH,MATCH($J3331,リスト!$AG:$AG,0)),"")</f>
        <v/>
      </c>
      <c r="R3331" s="118" t="str">
        <f>IF($B3331="","",TEXT(RIGHT($E3331,6)*1000+COUNTIF($E$2:$E3331,$E3331),"000000000"))</f>
        <v/>
      </c>
    </row>
    <row r="3332" spans="12:18" x14ac:dyDescent="0.45">
      <c r="L3332" t="str">
        <f>IFERROR(INDEX(所属情報!$E:$E,MATCH(男子登録情報!A3332,所属情報!$A:$A,0)),"")</f>
        <v/>
      </c>
      <c r="M3332" t="str">
        <f t="shared" si="156"/>
        <v xml:space="preserve"> ()</v>
      </c>
      <c r="N3332">
        <f t="shared" si="157"/>
        <v>0</v>
      </c>
      <c r="O3332" t="str">
        <f t="shared" si="158"/>
        <v xml:space="preserve">  ()</v>
      </c>
      <c r="P3332" t="str">
        <f>IFERROR(INDEX(リスト!$AE:$AE,MATCH($G3332,リスト!$AD:$AD,0)),"")</f>
        <v/>
      </c>
      <c r="Q3332" t="str">
        <f>IFERROR(INDEX(リスト!$AH:$AH,MATCH($J3332,リスト!$AG:$AG,0)),"")</f>
        <v/>
      </c>
      <c r="R3332" s="118" t="str">
        <f>IF($B3332="","",TEXT(RIGHT($E3332,6)*1000+COUNTIF($E$2:$E3332,$E3332),"000000000"))</f>
        <v/>
      </c>
    </row>
    <row r="3333" spans="12:18" x14ac:dyDescent="0.45">
      <c r="L3333" t="str">
        <f>IFERROR(INDEX(所属情報!$E:$E,MATCH(男子登録情報!A3333,所属情報!$A:$A,0)),"")</f>
        <v/>
      </c>
      <c r="M3333" t="str">
        <f t="shared" si="156"/>
        <v xml:space="preserve"> ()</v>
      </c>
      <c r="N3333">
        <f t="shared" si="157"/>
        <v>0</v>
      </c>
      <c r="O3333" t="str">
        <f t="shared" si="158"/>
        <v xml:space="preserve">  ()</v>
      </c>
      <c r="P3333" t="str">
        <f>IFERROR(INDEX(リスト!$AE:$AE,MATCH($G3333,リスト!$AD:$AD,0)),"")</f>
        <v/>
      </c>
      <c r="Q3333" t="str">
        <f>IFERROR(INDEX(リスト!$AH:$AH,MATCH($J3333,リスト!$AG:$AG,0)),"")</f>
        <v/>
      </c>
      <c r="R3333" s="118" t="str">
        <f>IF($B3333="","",TEXT(RIGHT($E3333,6)*1000+COUNTIF($E$2:$E3333,$E3333),"000000000"))</f>
        <v/>
      </c>
    </row>
    <row r="3334" spans="12:18" x14ac:dyDescent="0.45">
      <c r="L3334" t="str">
        <f>IFERROR(INDEX(所属情報!$E:$E,MATCH(男子登録情報!A3334,所属情報!$A:$A,0)),"")</f>
        <v/>
      </c>
      <c r="M3334" t="str">
        <f t="shared" si="156"/>
        <v xml:space="preserve"> ()</v>
      </c>
      <c r="N3334">
        <f t="shared" si="157"/>
        <v>0</v>
      </c>
      <c r="O3334" t="str">
        <f t="shared" si="158"/>
        <v xml:space="preserve">  ()</v>
      </c>
      <c r="P3334" t="str">
        <f>IFERROR(INDEX(リスト!$AE:$AE,MATCH($G3334,リスト!$AD:$AD,0)),"")</f>
        <v/>
      </c>
      <c r="Q3334" t="str">
        <f>IFERROR(INDEX(リスト!$AH:$AH,MATCH($J3334,リスト!$AG:$AG,0)),"")</f>
        <v/>
      </c>
      <c r="R3334" s="118" t="str">
        <f>IF($B3334="","",TEXT(RIGHT($E3334,6)*1000+COUNTIF($E$2:$E3334,$E3334),"000000000"))</f>
        <v/>
      </c>
    </row>
    <row r="3335" spans="12:18" x14ac:dyDescent="0.45">
      <c r="L3335" t="str">
        <f>IFERROR(INDEX(所属情報!$E:$E,MATCH(男子登録情報!A3335,所属情報!$A:$A,0)),"")</f>
        <v/>
      </c>
      <c r="M3335" t="str">
        <f t="shared" si="156"/>
        <v xml:space="preserve"> ()</v>
      </c>
      <c r="N3335">
        <f t="shared" si="157"/>
        <v>0</v>
      </c>
      <c r="O3335" t="str">
        <f t="shared" si="158"/>
        <v xml:space="preserve">  ()</v>
      </c>
      <c r="P3335" t="str">
        <f>IFERROR(INDEX(リスト!$AE:$AE,MATCH($G3335,リスト!$AD:$AD,0)),"")</f>
        <v/>
      </c>
      <c r="Q3335" t="str">
        <f>IFERROR(INDEX(リスト!$AH:$AH,MATCH($J3335,リスト!$AG:$AG,0)),"")</f>
        <v/>
      </c>
      <c r="R3335" s="118" t="str">
        <f>IF($B3335="","",TEXT(RIGHT($E3335,6)*1000+COUNTIF($E$2:$E3335,$E3335),"000000000"))</f>
        <v/>
      </c>
    </row>
    <row r="3336" spans="12:18" x14ac:dyDescent="0.45">
      <c r="L3336" t="str">
        <f>IFERROR(INDEX(所属情報!$E:$E,MATCH(男子登録情報!A3336,所属情報!$A:$A,0)),"")</f>
        <v/>
      </c>
      <c r="M3336" t="str">
        <f t="shared" si="156"/>
        <v xml:space="preserve"> ()</v>
      </c>
      <c r="N3336">
        <f t="shared" si="157"/>
        <v>0</v>
      </c>
      <c r="O3336" t="str">
        <f t="shared" si="158"/>
        <v xml:space="preserve">  ()</v>
      </c>
      <c r="P3336" t="str">
        <f>IFERROR(INDEX(リスト!$AE:$AE,MATCH($G3336,リスト!$AD:$AD,0)),"")</f>
        <v/>
      </c>
      <c r="Q3336" t="str">
        <f>IFERROR(INDEX(リスト!$AH:$AH,MATCH($J3336,リスト!$AG:$AG,0)),"")</f>
        <v/>
      </c>
      <c r="R3336" s="118" t="str">
        <f>IF($B3336="","",TEXT(RIGHT($E3336,6)*1000+COUNTIF($E$2:$E3336,$E3336),"000000000"))</f>
        <v/>
      </c>
    </row>
    <row r="3337" spans="12:18" x14ac:dyDescent="0.45">
      <c r="L3337" t="str">
        <f>IFERROR(INDEX(所属情報!$E:$E,MATCH(男子登録情報!A3337,所属情報!$A:$A,0)),"")</f>
        <v/>
      </c>
      <c r="M3337" t="str">
        <f t="shared" si="156"/>
        <v xml:space="preserve"> ()</v>
      </c>
      <c r="N3337">
        <f t="shared" si="157"/>
        <v>0</v>
      </c>
      <c r="O3337" t="str">
        <f t="shared" si="158"/>
        <v xml:space="preserve">  ()</v>
      </c>
      <c r="P3337" t="str">
        <f>IFERROR(INDEX(リスト!$AE:$AE,MATCH($G3337,リスト!$AD:$AD,0)),"")</f>
        <v/>
      </c>
      <c r="Q3337" t="str">
        <f>IFERROR(INDEX(リスト!$AH:$AH,MATCH($J3337,リスト!$AG:$AG,0)),"")</f>
        <v/>
      </c>
      <c r="R3337" s="118" t="str">
        <f>IF($B3337="","",TEXT(RIGHT($E3337,6)*1000+COUNTIF($E$2:$E3337,$E3337),"000000000"))</f>
        <v/>
      </c>
    </row>
    <row r="3338" spans="12:18" x14ac:dyDescent="0.45">
      <c r="L3338" t="str">
        <f>IFERROR(INDEX(所属情報!$E:$E,MATCH(男子登録情報!A3338,所属情報!$A:$A,0)),"")</f>
        <v/>
      </c>
      <c r="M3338" t="str">
        <f t="shared" si="156"/>
        <v xml:space="preserve"> ()</v>
      </c>
      <c r="N3338">
        <f t="shared" si="157"/>
        <v>0</v>
      </c>
      <c r="O3338" t="str">
        <f t="shared" si="158"/>
        <v xml:space="preserve">  ()</v>
      </c>
      <c r="P3338" t="str">
        <f>IFERROR(INDEX(リスト!$AE:$AE,MATCH($G3338,リスト!$AD:$AD,0)),"")</f>
        <v/>
      </c>
      <c r="Q3338" t="str">
        <f>IFERROR(INDEX(リスト!$AH:$AH,MATCH($J3338,リスト!$AG:$AG,0)),"")</f>
        <v/>
      </c>
      <c r="R3338" s="118" t="str">
        <f>IF($B3338="","",TEXT(RIGHT($E3338,6)*1000+COUNTIF($E$2:$E3338,$E3338),"000000000"))</f>
        <v/>
      </c>
    </row>
    <row r="3339" spans="12:18" x14ac:dyDescent="0.45">
      <c r="L3339" t="str">
        <f>IFERROR(INDEX(所属情報!$E:$E,MATCH(男子登録情報!A3339,所属情報!$A:$A,0)),"")</f>
        <v/>
      </c>
      <c r="M3339" t="str">
        <f t="shared" si="156"/>
        <v xml:space="preserve"> ()</v>
      </c>
      <c r="N3339">
        <f t="shared" si="157"/>
        <v>0</v>
      </c>
      <c r="O3339" t="str">
        <f t="shared" si="158"/>
        <v xml:space="preserve">  ()</v>
      </c>
      <c r="P3339" t="str">
        <f>IFERROR(INDEX(リスト!$AE:$AE,MATCH($G3339,リスト!$AD:$AD,0)),"")</f>
        <v/>
      </c>
      <c r="Q3339" t="str">
        <f>IFERROR(INDEX(リスト!$AH:$AH,MATCH($J3339,リスト!$AG:$AG,0)),"")</f>
        <v/>
      </c>
      <c r="R3339" s="118" t="str">
        <f>IF($B3339="","",TEXT(RIGHT($E3339,6)*1000+COUNTIF($E$2:$E3339,$E3339),"000000000"))</f>
        <v/>
      </c>
    </row>
    <row r="3340" spans="12:18" x14ac:dyDescent="0.45">
      <c r="L3340" t="str">
        <f>IFERROR(INDEX(所属情報!$E:$E,MATCH(男子登録情報!A3340,所属情報!$A:$A,0)),"")</f>
        <v/>
      </c>
      <c r="M3340" t="str">
        <f t="shared" si="156"/>
        <v xml:space="preserve"> ()</v>
      </c>
      <c r="N3340">
        <f t="shared" si="157"/>
        <v>0</v>
      </c>
      <c r="O3340" t="str">
        <f t="shared" si="158"/>
        <v xml:space="preserve">  ()</v>
      </c>
      <c r="P3340" t="str">
        <f>IFERROR(INDEX(リスト!$AE:$AE,MATCH($G3340,リスト!$AD:$AD,0)),"")</f>
        <v/>
      </c>
      <c r="Q3340" t="str">
        <f>IFERROR(INDEX(リスト!$AH:$AH,MATCH($J3340,リスト!$AG:$AG,0)),"")</f>
        <v/>
      </c>
      <c r="R3340" s="118" t="str">
        <f>IF($B3340="","",TEXT(RIGHT($E3340,6)*1000+COUNTIF($E$2:$E3340,$E3340),"000000000"))</f>
        <v/>
      </c>
    </row>
    <row r="3341" spans="12:18" x14ac:dyDescent="0.45">
      <c r="L3341" t="str">
        <f>IFERROR(INDEX(所属情報!$E:$E,MATCH(男子登録情報!A3341,所属情報!$A:$A,0)),"")</f>
        <v/>
      </c>
      <c r="M3341" t="str">
        <f t="shared" si="156"/>
        <v xml:space="preserve"> ()</v>
      </c>
      <c r="N3341">
        <f t="shared" si="157"/>
        <v>0</v>
      </c>
      <c r="O3341" t="str">
        <f t="shared" si="158"/>
        <v xml:space="preserve">  ()</v>
      </c>
      <c r="P3341" t="str">
        <f>IFERROR(INDEX(リスト!$AE:$AE,MATCH($G3341,リスト!$AD:$AD,0)),"")</f>
        <v/>
      </c>
      <c r="Q3341" t="str">
        <f>IFERROR(INDEX(リスト!$AH:$AH,MATCH($J3341,リスト!$AG:$AG,0)),"")</f>
        <v/>
      </c>
      <c r="R3341" s="118" t="str">
        <f>IF($B3341="","",TEXT(RIGHT($E3341,6)*1000+COUNTIF($E$2:$E3341,$E3341),"000000000"))</f>
        <v/>
      </c>
    </row>
    <row r="3342" spans="12:18" x14ac:dyDescent="0.45">
      <c r="L3342" t="str">
        <f>IFERROR(INDEX(所属情報!$E:$E,MATCH(男子登録情報!A3342,所属情報!$A:$A,0)),"")</f>
        <v/>
      </c>
      <c r="M3342" t="str">
        <f t="shared" si="156"/>
        <v xml:space="preserve"> ()</v>
      </c>
      <c r="N3342">
        <f t="shared" si="157"/>
        <v>0</v>
      </c>
      <c r="O3342" t="str">
        <f t="shared" si="158"/>
        <v xml:space="preserve">  ()</v>
      </c>
      <c r="P3342" t="str">
        <f>IFERROR(INDEX(リスト!$AE:$AE,MATCH($G3342,リスト!$AD:$AD,0)),"")</f>
        <v/>
      </c>
      <c r="Q3342" t="str">
        <f>IFERROR(INDEX(リスト!$AH:$AH,MATCH($J3342,リスト!$AG:$AG,0)),"")</f>
        <v/>
      </c>
      <c r="R3342" s="118" t="str">
        <f>IF($B3342="","",TEXT(RIGHT($E3342,6)*1000+COUNTIF($E$2:$E3342,$E3342),"000000000"))</f>
        <v/>
      </c>
    </row>
    <row r="3343" spans="12:18" x14ac:dyDescent="0.45">
      <c r="L3343" t="str">
        <f>IFERROR(INDEX(所属情報!$E:$E,MATCH(男子登録情報!A3343,所属情報!$A:$A,0)),"")</f>
        <v/>
      </c>
      <c r="M3343" t="str">
        <f t="shared" si="156"/>
        <v xml:space="preserve"> ()</v>
      </c>
      <c r="N3343">
        <f t="shared" si="157"/>
        <v>0</v>
      </c>
      <c r="O3343" t="str">
        <f t="shared" si="158"/>
        <v xml:space="preserve">  ()</v>
      </c>
      <c r="P3343" t="str">
        <f>IFERROR(INDEX(リスト!$AE:$AE,MATCH($G3343,リスト!$AD:$AD,0)),"")</f>
        <v/>
      </c>
      <c r="Q3343" t="str">
        <f>IFERROR(INDEX(リスト!$AH:$AH,MATCH($J3343,リスト!$AG:$AG,0)),"")</f>
        <v/>
      </c>
      <c r="R3343" s="118" t="str">
        <f>IF($B3343="","",TEXT(RIGHT($E3343,6)*1000+COUNTIF($E$2:$E3343,$E3343),"000000000"))</f>
        <v/>
      </c>
    </row>
    <row r="3344" spans="12:18" x14ac:dyDescent="0.45">
      <c r="L3344" t="str">
        <f>IFERROR(INDEX(所属情報!$E:$E,MATCH(男子登録情報!A3344,所属情報!$A:$A,0)),"")</f>
        <v/>
      </c>
      <c r="M3344" t="str">
        <f t="shared" si="156"/>
        <v xml:space="preserve"> ()</v>
      </c>
      <c r="N3344">
        <f t="shared" si="157"/>
        <v>0</v>
      </c>
      <c r="O3344" t="str">
        <f t="shared" si="158"/>
        <v xml:space="preserve">  ()</v>
      </c>
      <c r="P3344" t="str">
        <f>IFERROR(INDEX(リスト!$AE:$AE,MATCH($G3344,リスト!$AD:$AD,0)),"")</f>
        <v/>
      </c>
      <c r="Q3344" t="str">
        <f>IFERROR(INDEX(リスト!$AH:$AH,MATCH($J3344,リスト!$AG:$AG,0)),"")</f>
        <v/>
      </c>
      <c r="R3344" s="118" t="str">
        <f>IF($B3344="","",TEXT(RIGHT($E3344,6)*1000+COUNTIF($E$2:$E3344,$E3344),"000000000"))</f>
        <v/>
      </c>
    </row>
    <row r="3345" spans="12:18" x14ac:dyDescent="0.45">
      <c r="L3345" t="str">
        <f>IFERROR(INDEX(所属情報!$E:$E,MATCH(男子登録情報!A3345,所属情報!$A:$A,0)),"")</f>
        <v/>
      </c>
      <c r="M3345" t="str">
        <f t="shared" si="156"/>
        <v xml:space="preserve"> ()</v>
      </c>
      <c r="N3345">
        <f t="shared" si="157"/>
        <v>0</v>
      </c>
      <c r="O3345" t="str">
        <f t="shared" si="158"/>
        <v xml:space="preserve">  ()</v>
      </c>
      <c r="P3345" t="str">
        <f>IFERROR(INDEX(リスト!$AE:$AE,MATCH($G3345,リスト!$AD:$AD,0)),"")</f>
        <v/>
      </c>
      <c r="Q3345" t="str">
        <f>IFERROR(INDEX(リスト!$AH:$AH,MATCH($J3345,リスト!$AG:$AG,0)),"")</f>
        <v/>
      </c>
      <c r="R3345" s="118" t="str">
        <f>IF($B3345="","",TEXT(RIGHT($E3345,6)*1000+COUNTIF($E$2:$E3345,$E3345),"000000000"))</f>
        <v/>
      </c>
    </row>
    <row r="3346" spans="12:18" x14ac:dyDescent="0.45">
      <c r="L3346" t="str">
        <f>IFERROR(INDEX(所属情報!$E:$E,MATCH(男子登録情報!A3346,所属情報!$A:$A,0)),"")</f>
        <v/>
      </c>
      <c r="M3346" t="str">
        <f t="shared" si="156"/>
        <v xml:space="preserve"> ()</v>
      </c>
      <c r="N3346">
        <f t="shared" si="157"/>
        <v>0</v>
      </c>
      <c r="O3346" t="str">
        <f t="shared" si="158"/>
        <v xml:space="preserve">  ()</v>
      </c>
      <c r="P3346" t="str">
        <f>IFERROR(INDEX(リスト!$AE:$AE,MATCH($G3346,リスト!$AD:$AD,0)),"")</f>
        <v/>
      </c>
      <c r="Q3346" t="str">
        <f>IFERROR(INDEX(リスト!$AH:$AH,MATCH($J3346,リスト!$AG:$AG,0)),"")</f>
        <v/>
      </c>
      <c r="R3346" s="118" t="str">
        <f>IF($B3346="","",TEXT(RIGHT($E3346,6)*1000+COUNTIF($E$2:$E3346,$E3346),"000000000"))</f>
        <v/>
      </c>
    </row>
    <row r="3347" spans="12:18" x14ac:dyDescent="0.45">
      <c r="L3347" t="str">
        <f>IFERROR(INDEX(所属情報!$E:$E,MATCH(男子登録情報!A3347,所属情報!$A:$A,0)),"")</f>
        <v/>
      </c>
      <c r="M3347" t="str">
        <f t="shared" si="156"/>
        <v xml:space="preserve"> ()</v>
      </c>
      <c r="N3347">
        <f t="shared" si="157"/>
        <v>0</v>
      </c>
      <c r="O3347" t="str">
        <f t="shared" si="158"/>
        <v xml:space="preserve">  ()</v>
      </c>
      <c r="P3347" t="str">
        <f>IFERROR(INDEX(リスト!$AE:$AE,MATCH($G3347,リスト!$AD:$AD,0)),"")</f>
        <v/>
      </c>
      <c r="Q3347" t="str">
        <f>IFERROR(INDEX(リスト!$AH:$AH,MATCH($J3347,リスト!$AG:$AG,0)),"")</f>
        <v/>
      </c>
      <c r="R3347" s="118" t="str">
        <f>IF($B3347="","",TEXT(RIGHT($E3347,6)*1000+COUNTIF($E$2:$E3347,$E3347),"000000000"))</f>
        <v/>
      </c>
    </row>
    <row r="3348" spans="12:18" x14ac:dyDescent="0.45">
      <c r="L3348" t="str">
        <f>IFERROR(INDEX(所属情報!$E:$E,MATCH(男子登録情報!A3348,所属情報!$A:$A,0)),"")</f>
        <v/>
      </c>
      <c r="M3348" t="str">
        <f t="shared" si="156"/>
        <v xml:space="preserve"> ()</v>
      </c>
      <c r="N3348">
        <f t="shared" si="157"/>
        <v>0</v>
      </c>
      <c r="O3348" t="str">
        <f t="shared" si="158"/>
        <v xml:space="preserve">  ()</v>
      </c>
      <c r="P3348" t="str">
        <f>IFERROR(INDEX(リスト!$AE:$AE,MATCH($G3348,リスト!$AD:$AD,0)),"")</f>
        <v/>
      </c>
      <c r="Q3348" t="str">
        <f>IFERROR(INDEX(リスト!$AH:$AH,MATCH($J3348,リスト!$AG:$AG,0)),"")</f>
        <v/>
      </c>
      <c r="R3348" s="118" t="str">
        <f>IF($B3348="","",TEXT(RIGHT($E3348,6)*1000+COUNTIF($E$2:$E3348,$E3348),"000000000"))</f>
        <v/>
      </c>
    </row>
    <row r="3349" spans="12:18" x14ac:dyDescent="0.45">
      <c r="L3349" t="str">
        <f>IFERROR(INDEX(所属情報!$E:$E,MATCH(男子登録情報!A3349,所属情報!$A:$A,0)),"")</f>
        <v/>
      </c>
      <c r="M3349" t="str">
        <f t="shared" si="156"/>
        <v xml:space="preserve"> ()</v>
      </c>
      <c r="N3349">
        <f t="shared" si="157"/>
        <v>0</v>
      </c>
      <c r="O3349" t="str">
        <f t="shared" si="158"/>
        <v xml:space="preserve">  ()</v>
      </c>
      <c r="P3349" t="str">
        <f>IFERROR(INDEX(リスト!$AE:$AE,MATCH($G3349,リスト!$AD:$AD,0)),"")</f>
        <v/>
      </c>
      <c r="Q3349" t="str">
        <f>IFERROR(INDEX(リスト!$AH:$AH,MATCH($J3349,リスト!$AG:$AG,0)),"")</f>
        <v/>
      </c>
      <c r="R3349" s="118" t="str">
        <f>IF($B3349="","",TEXT(RIGHT($E3349,6)*1000+COUNTIF($E$2:$E3349,$E3349),"000000000"))</f>
        <v/>
      </c>
    </row>
    <row r="3350" spans="12:18" x14ac:dyDescent="0.45">
      <c r="L3350" t="str">
        <f>IFERROR(INDEX(所属情報!$E:$E,MATCH(男子登録情報!A3350,所属情報!$A:$A,0)),"")</f>
        <v/>
      </c>
      <c r="M3350" t="str">
        <f t="shared" si="156"/>
        <v xml:space="preserve"> ()</v>
      </c>
      <c r="N3350">
        <f t="shared" si="157"/>
        <v>0</v>
      </c>
      <c r="O3350" t="str">
        <f t="shared" si="158"/>
        <v xml:space="preserve">  ()</v>
      </c>
      <c r="P3350" t="str">
        <f>IFERROR(INDEX(リスト!$AE:$AE,MATCH($G3350,リスト!$AD:$AD,0)),"")</f>
        <v/>
      </c>
      <c r="Q3350" t="str">
        <f>IFERROR(INDEX(リスト!$AH:$AH,MATCH($J3350,リスト!$AG:$AG,0)),"")</f>
        <v/>
      </c>
      <c r="R3350" s="118" t="str">
        <f>IF($B3350="","",TEXT(RIGHT($E3350,6)*1000+COUNTIF($E$2:$E3350,$E3350),"000000000"))</f>
        <v/>
      </c>
    </row>
    <row r="3351" spans="12:18" x14ac:dyDescent="0.45">
      <c r="L3351" t="str">
        <f>IFERROR(INDEX(所属情報!$E:$E,MATCH(男子登録情報!A3351,所属情報!$A:$A,0)),"")</f>
        <v/>
      </c>
      <c r="M3351" t="str">
        <f t="shared" si="156"/>
        <v xml:space="preserve"> ()</v>
      </c>
      <c r="N3351">
        <f t="shared" si="157"/>
        <v>0</v>
      </c>
      <c r="O3351" t="str">
        <f t="shared" si="158"/>
        <v xml:space="preserve">  ()</v>
      </c>
      <c r="P3351" t="str">
        <f>IFERROR(INDEX(リスト!$AE:$AE,MATCH($G3351,リスト!$AD:$AD,0)),"")</f>
        <v/>
      </c>
      <c r="Q3351" t="str">
        <f>IFERROR(INDEX(リスト!$AH:$AH,MATCH($J3351,リスト!$AG:$AG,0)),"")</f>
        <v/>
      </c>
      <c r="R3351" s="118" t="str">
        <f>IF($B3351="","",TEXT(RIGHT($E3351,6)*1000+COUNTIF($E$2:$E3351,$E3351),"000000000"))</f>
        <v/>
      </c>
    </row>
    <row r="3352" spans="12:18" x14ac:dyDescent="0.45">
      <c r="L3352" t="str">
        <f>IFERROR(INDEX(所属情報!$E:$E,MATCH(男子登録情報!A3352,所属情報!$A:$A,0)),"")</f>
        <v/>
      </c>
      <c r="M3352" t="str">
        <f t="shared" si="156"/>
        <v xml:space="preserve"> ()</v>
      </c>
      <c r="N3352">
        <f t="shared" si="157"/>
        <v>0</v>
      </c>
      <c r="O3352" t="str">
        <f t="shared" si="158"/>
        <v xml:space="preserve">  ()</v>
      </c>
      <c r="P3352" t="str">
        <f>IFERROR(INDEX(リスト!$AE:$AE,MATCH($G3352,リスト!$AD:$AD,0)),"")</f>
        <v/>
      </c>
      <c r="Q3352" t="str">
        <f>IFERROR(INDEX(リスト!$AH:$AH,MATCH($J3352,リスト!$AG:$AG,0)),"")</f>
        <v/>
      </c>
      <c r="R3352" s="118" t="str">
        <f>IF($B3352="","",TEXT(RIGHT($E3352,6)*1000+COUNTIF($E$2:$E3352,$E3352),"000000000"))</f>
        <v/>
      </c>
    </row>
    <row r="3353" spans="12:18" x14ac:dyDescent="0.45">
      <c r="L3353" t="str">
        <f>IFERROR(INDEX(所属情報!$E:$E,MATCH(男子登録情報!A3353,所属情報!$A:$A,0)),"")</f>
        <v/>
      </c>
      <c r="M3353" t="str">
        <f t="shared" si="156"/>
        <v xml:space="preserve"> ()</v>
      </c>
      <c r="N3353">
        <f t="shared" si="157"/>
        <v>0</v>
      </c>
      <c r="O3353" t="str">
        <f t="shared" si="158"/>
        <v xml:space="preserve">  ()</v>
      </c>
      <c r="P3353" t="str">
        <f>IFERROR(INDEX(リスト!$AE:$AE,MATCH($G3353,リスト!$AD:$AD,0)),"")</f>
        <v/>
      </c>
      <c r="Q3353" t="str">
        <f>IFERROR(INDEX(リスト!$AH:$AH,MATCH($J3353,リスト!$AG:$AG,0)),"")</f>
        <v/>
      </c>
      <c r="R3353" s="118" t="str">
        <f>IF($B3353="","",TEXT(RIGHT($E3353,6)*1000+COUNTIF($E$2:$E3353,$E3353),"000000000"))</f>
        <v/>
      </c>
    </row>
    <row r="3354" spans="12:18" x14ac:dyDescent="0.45">
      <c r="L3354" t="str">
        <f>IFERROR(INDEX(所属情報!$E:$E,MATCH(男子登録情報!A3354,所属情報!$A:$A,0)),"")</f>
        <v/>
      </c>
      <c r="M3354" t="str">
        <f t="shared" si="156"/>
        <v xml:space="preserve"> ()</v>
      </c>
      <c r="N3354">
        <f t="shared" si="157"/>
        <v>0</v>
      </c>
      <c r="O3354" t="str">
        <f t="shared" si="158"/>
        <v xml:space="preserve">  ()</v>
      </c>
      <c r="P3354" t="str">
        <f>IFERROR(INDEX(リスト!$AE:$AE,MATCH($G3354,リスト!$AD:$AD,0)),"")</f>
        <v/>
      </c>
      <c r="Q3354" t="str">
        <f>IFERROR(INDEX(リスト!$AH:$AH,MATCH($J3354,リスト!$AG:$AG,0)),"")</f>
        <v/>
      </c>
      <c r="R3354" s="118" t="str">
        <f>IF($B3354="","",TEXT(RIGHT($E3354,6)*1000+COUNTIF($E$2:$E3354,$E3354),"000000000"))</f>
        <v/>
      </c>
    </row>
    <row r="3355" spans="12:18" x14ac:dyDescent="0.45">
      <c r="L3355" t="str">
        <f>IFERROR(INDEX(所属情報!$E:$E,MATCH(男子登録情報!A3355,所属情報!$A:$A,0)),"")</f>
        <v/>
      </c>
      <c r="M3355" t="str">
        <f t="shared" si="156"/>
        <v xml:space="preserve"> ()</v>
      </c>
      <c r="N3355">
        <f t="shared" si="157"/>
        <v>0</v>
      </c>
      <c r="O3355" t="str">
        <f t="shared" si="158"/>
        <v xml:space="preserve">  ()</v>
      </c>
      <c r="P3355" t="str">
        <f>IFERROR(INDEX(リスト!$AE:$AE,MATCH($G3355,リスト!$AD:$AD,0)),"")</f>
        <v/>
      </c>
      <c r="Q3355" t="str">
        <f>IFERROR(INDEX(リスト!$AH:$AH,MATCH($J3355,リスト!$AG:$AG,0)),"")</f>
        <v/>
      </c>
      <c r="R3355" s="118" t="str">
        <f>IF($B3355="","",TEXT(RIGHT($E3355,6)*1000+COUNTIF($E$2:$E3355,$E3355),"000000000"))</f>
        <v/>
      </c>
    </row>
    <row r="3356" spans="12:18" x14ac:dyDescent="0.45">
      <c r="L3356" t="str">
        <f>IFERROR(INDEX(所属情報!$E:$E,MATCH(男子登録情報!A3356,所属情報!$A:$A,0)),"")</f>
        <v/>
      </c>
      <c r="M3356" t="str">
        <f t="shared" si="156"/>
        <v xml:space="preserve"> ()</v>
      </c>
      <c r="N3356">
        <f t="shared" si="157"/>
        <v>0</v>
      </c>
      <c r="O3356" t="str">
        <f t="shared" si="158"/>
        <v xml:space="preserve">  ()</v>
      </c>
      <c r="P3356" t="str">
        <f>IFERROR(INDEX(リスト!$AE:$AE,MATCH($G3356,リスト!$AD:$AD,0)),"")</f>
        <v/>
      </c>
      <c r="Q3356" t="str">
        <f>IFERROR(INDEX(リスト!$AH:$AH,MATCH($J3356,リスト!$AG:$AG,0)),"")</f>
        <v/>
      </c>
      <c r="R3356" s="118" t="str">
        <f>IF($B3356="","",TEXT(RIGHT($E3356,6)*1000+COUNTIF($E$2:$E3356,$E3356),"000000000"))</f>
        <v/>
      </c>
    </row>
    <row r="3357" spans="12:18" x14ac:dyDescent="0.45">
      <c r="L3357" t="str">
        <f>IFERROR(INDEX(所属情報!$E:$E,MATCH(男子登録情報!A3357,所属情報!$A:$A,0)),"")</f>
        <v/>
      </c>
      <c r="M3357" t="str">
        <f t="shared" si="156"/>
        <v xml:space="preserve"> ()</v>
      </c>
      <c r="N3357">
        <f t="shared" si="157"/>
        <v>0</v>
      </c>
      <c r="O3357" t="str">
        <f t="shared" si="158"/>
        <v xml:space="preserve">  ()</v>
      </c>
      <c r="P3357" t="str">
        <f>IFERROR(INDEX(リスト!$AE:$AE,MATCH($G3357,リスト!$AD:$AD,0)),"")</f>
        <v/>
      </c>
      <c r="Q3357" t="str">
        <f>IFERROR(INDEX(リスト!$AH:$AH,MATCH($J3357,リスト!$AG:$AG,0)),"")</f>
        <v/>
      </c>
      <c r="R3357" s="118" t="str">
        <f>IF($B3357="","",TEXT(RIGHT($E3357,6)*1000+COUNTIF($E$2:$E3357,$E3357),"000000000"))</f>
        <v/>
      </c>
    </row>
    <row r="3358" spans="12:18" x14ac:dyDescent="0.45">
      <c r="L3358" t="str">
        <f>IFERROR(INDEX(所属情報!$E:$E,MATCH(男子登録情報!A3358,所属情報!$A:$A,0)),"")</f>
        <v/>
      </c>
      <c r="M3358" t="str">
        <f t="shared" si="156"/>
        <v xml:space="preserve"> ()</v>
      </c>
      <c r="N3358">
        <f t="shared" si="157"/>
        <v>0</v>
      </c>
      <c r="O3358" t="str">
        <f t="shared" si="158"/>
        <v xml:space="preserve">  ()</v>
      </c>
      <c r="P3358" t="str">
        <f>IFERROR(INDEX(リスト!$AE:$AE,MATCH($G3358,リスト!$AD:$AD,0)),"")</f>
        <v/>
      </c>
      <c r="Q3358" t="str">
        <f>IFERROR(INDEX(リスト!$AH:$AH,MATCH($J3358,リスト!$AG:$AG,0)),"")</f>
        <v/>
      </c>
      <c r="R3358" s="118" t="str">
        <f>IF($B3358="","",TEXT(RIGHT($E3358,6)*1000+COUNTIF($E$2:$E3358,$E3358),"000000000"))</f>
        <v/>
      </c>
    </row>
    <row r="3359" spans="12:18" x14ac:dyDescent="0.45">
      <c r="L3359" t="str">
        <f>IFERROR(INDEX(所属情報!$E:$E,MATCH(男子登録情報!A3359,所属情報!$A:$A,0)),"")</f>
        <v/>
      </c>
      <c r="M3359" t="str">
        <f t="shared" si="156"/>
        <v xml:space="preserve"> ()</v>
      </c>
      <c r="N3359">
        <f t="shared" si="157"/>
        <v>0</v>
      </c>
      <c r="O3359" t="str">
        <f t="shared" si="158"/>
        <v xml:space="preserve">  ()</v>
      </c>
      <c r="P3359" t="str">
        <f>IFERROR(INDEX(リスト!$AE:$AE,MATCH($G3359,リスト!$AD:$AD,0)),"")</f>
        <v/>
      </c>
      <c r="Q3359" t="str">
        <f>IFERROR(INDEX(リスト!$AH:$AH,MATCH($J3359,リスト!$AG:$AG,0)),"")</f>
        <v/>
      </c>
      <c r="R3359" s="118" t="str">
        <f>IF($B3359="","",TEXT(RIGHT($E3359,6)*1000+COUNTIF($E$2:$E3359,$E3359),"000000000"))</f>
        <v/>
      </c>
    </row>
    <row r="3360" spans="12:18" x14ac:dyDescent="0.45">
      <c r="L3360" t="str">
        <f>IFERROR(INDEX(所属情報!$E:$E,MATCH(男子登録情報!A3360,所属情報!$A:$A,0)),"")</f>
        <v/>
      </c>
      <c r="M3360" t="str">
        <f t="shared" si="156"/>
        <v xml:space="preserve"> ()</v>
      </c>
      <c r="N3360">
        <f t="shared" si="157"/>
        <v>0</v>
      </c>
      <c r="O3360" t="str">
        <f t="shared" si="158"/>
        <v xml:space="preserve">  ()</v>
      </c>
      <c r="P3360" t="str">
        <f>IFERROR(INDEX(リスト!$AE:$AE,MATCH($G3360,リスト!$AD:$AD,0)),"")</f>
        <v/>
      </c>
      <c r="Q3360" t="str">
        <f>IFERROR(INDEX(リスト!$AH:$AH,MATCH($J3360,リスト!$AG:$AG,0)),"")</f>
        <v/>
      </c>
      <c r="R3360" s="118" t="str">
        <f>IF($B3360="","",TEXT(RIGHT($E3360,6)*1000+COUNTIF($E$2:$E3360,$E3360),"000000000"))</f>
        <v/>
      </c>
    </row>
    <row r="3361" spans="12:18" x14ac:dyDescent="0.45">
      <c r="L3361" t="str">
        <f>IFERROR(INDEX(所属情報!$E:$E,MATCH(男子登録情報!A3361,所属情報!$A:$A,0)),"")</f>
        <v/>
      </c>
      <c r="M3361" t="str">
        <f t="shared" si="156"/>
        <v xml:space="preserve"> ()</v>
      </c>
      <c r="N3361">
        <f t="shared" si="157"/>
        <v>0</v>
      </c>
      <c r="O3361" t="str">
        <f t="shared" si="158"/>
        <v xml:space="preserve">  ()</v>
      </c>
      <c r="P3361" t="str">
        <f>IFERROR(INDEX(リスト!$AE:$AE,MATCH($G3361,リスト!$AD:$AD,0)),"")</f>
        <v/>
      </c>
      <c r="Q3361" t="str">
        <f>IFERROR(INDEX(リスト!$AH:$AH,MATCH($J3361,リスト!$AG:$AG,0)),"")</f>
        <v/>
      </c>
      <c r="R3361" s="118" t="str">
        <f>IF($B3361="","",TEXT(RIGHT($E3361,6)*1000+COUNTIF($E$2:$E3361,$E3361),"000000000"))</f>
        <v/>
      </c>
    </row>
    <row r="3362" spans="12:18" x14ac:dyDescent="0.45">
      <c r="L3362" t="str">
        <f>IFERROR(INDEX(所属情報!$E:$E,MATCH(男子登録情報!A3362,所属情報!$A:$A,0)),"")</f>
        <v/>
      </c>
      <c r="M3362" t="str">
        <f t="shared" si="156"/>
        <v xml:space="preserve"> ()</v>
      </c>
      <c r="N3362">
        <f t="shared" si="157"/>
        <v>0</v>
      </c>
      <c r="O3362" t="str">
        <f t="shared" si="158"/>
        <v xml:space="preserve">  ()</v>
      </c>
      <c r="P3362" t="str">
        <f>IFERROR(INDEX(リスト!$AE:$AE,MATCH($G3362,リスト!$AD:$AD,0)),"")</f>
        <v/>
      </c>
      <c r="Q3362" t="str">
        <f>IFERROR(INDEX(リスト!$AH:$AH,MATCH($J3362,リスト!$AG:$AG,0)),"")</f>
        <v/>
      </c>
      <c r="R3362" s="118" t="str">
        <f>IF($B3362="","",TEXT(RIGHT($E3362,6)*1000+COUNTIF($E$2:$E3362,$E3362),"000000000"))</f>
        <v/>
      </c>
    </row>
    <row r="3363" spans="12:18" x14ac:dyDescent="0.45">
      <c r="L3363" t="str">
        <f>IFERROR(INDEX(所属情報!$E:$E,MATCH(男子登録情報!A3363,所属情報!$A:$A,0)),"")</f>
        <v/>
      </c>
      <c r="M3363" t="str">
        <f t="shared" si="156"/>
        <v xml:space="preserve"> ()</v>
      </c>
      <c r="N3363">
        <f t="shared" si="157"/>
        <v>0</v>
      </c>
      <c r="O3363" t="str">
        <f t="shared" si="158"/>
        <v xml:space="preserve">  ()</v>
      </c>
      <c r="P3363" t="str">
        <f>IFERROR(INDEX(リスト!$AE:$AE,MATCH($G3363,リスト!$AD:$AD,0)),"")</f>
        <v/>
      </c>
      <c r="Q3363" t="str">
        <f>IFERROR(INDEX(リスト!$AH:$AH,MATCH($J3363,リスト!$AG:$AG,0)),"")</f>
        <v/>
      </c>
      <c r="R3363" s="118" t="str">
        <f>IF($B3363="","",TEXT(RIGHT($E3363,6)*1000+COUNTIF($E$2:$E3363,$E3363),"000000000"))</f>
        <v/>
      </c>
    </row>
    <row r="3364" spans="12:18" x14ac:dyDescent="0.45">
      <c r="L3364" t="str">
        <f>IFERROR(INDEX(所属情報!$E:$E,MATCH(男子登録情報!A3364,所属情報!$A:$A,0)),"")</f>
        <v/>
      </c>
      <c r="M3364" t="str">
        <f t="shared" si="156"/>
        <v xml:space="preserve"> ()</v>
      </c>
      <c r="N3364">
        <f t="shared" si="157"/>
        <v>0</v>
      </c>
      <c r="O3364" t="str">
        <f t="shared" si="158"/>
        <v xml:space="preserve">  ()</v>
      </c>
      <c r="P3364" t="str">
        <f>IFERROR(INDEX(リスト!$AE:$AE,MATCH($G3364,リスト!$AD:$AD,0)),"")</f>
        <v/>
      </c>
      <c r="Q3364" t="str">
        <f>IFERROR(INDEX(リスト!$AH:$AH,MATCH($J3364,リスト!$AG:$AG,0)),"")</f>
        <v/>
      </c>
      <c r="R3364" s="118" t="str">
        <f>IF($B3364="","",TEXT(RIGHT($E3364,6)*1000+COUNTIF($E$2:$E3364,$E3364),"000000000"))</f>
        <v/>
      </c>
    </row>
    <row r="3365" spans="12:18" x14ac:dyDescent="0.45">
      <c r="L3365" t="str">
        <f>IFERROR(INDEX(所属情報!$E:$E,MATCH(男子登録情報!A3365,所属情報!$A:$A,0)),"")</f>
        <v/>
      </c>
      <c r="M3365" t="str">
        <f t="shared" si="156"/>
        <v xml:space="preserve"> ()</v>
      </c>
      <c r="N3365">
        <f t="shared" si="157"/>
        <v>0</v>
      </c>
      <c r="O3365" t="str">
        <f t="shared" si="158"/>
        <v xml:space="preserve">  ()</v>
      </c>
      <c r="P3365" t="str">
        <f>IFERROR(INDEX(リスト!$AE:$AE,MATCH($G3365,リスト!$AD:$AD,0)),"")</f>
        <v/>
      </c>
      <c r="Q3365" t="str">
        <f>IFERROR(INDEX(リスト!$AH:$AH,MATCH($J3365,リスト!$AG:$AG,0)),"")</f>
        <v/>
      </c>
      <c r="R3365" s="118" t="str">
        <f>IF($B3365="","",TEXT(RIGHT($E3365,6)*1000+COUNTIF($E$2:$E3365,$E3365),"000000000"))</f>
        <v/>
      </c>
    </row>
    <row r="3366" spans="12:18" x14ac:dyDescent="0.45">
      <c r="L3366" t="str">
        <f>IFERROR(INDEX(所属情報!$E:$E,MATCH(男子登録情報!A3366,所属情報!$A:$A,0)),"")</f>
        <v/>
      </c>
      <c r="M3366" t="str">
        <f t="shared" si="156"/>
        <v xml:space="preserve"> ()</v>
      </c>
      <c r="N3366">
        <f t="shared" si="157"/>
        <v>0</v>
      </c>
      <c r="O3366" t="str">
        <f t="shared" si="158"/>
        <v xml:space="preserve">  ()</v>
      </c>
      <c r="P3366" t="str">
        <f>IFERROR(INDEX(リスト!$AE:$AE,MATCH($G3366,リスト!$AD:$AD,0)),"")</f>
        <v/>
      </c>
      <c r="Q3366" t="str">
        <f>IFERROR(INDEX(リスト!$AH:$AH,MATCH($J3366,リスト!$AG:$AG,0)),"")</f>
        <v/>
      </c>
      <c r="R3366" s="118" t="str">
        <f>IF($B3366="","",TEXT(RIGHT($E3366,6)*1000+COUNTIF($E$2:$E3366,$E3366),"000000000"))</f>
        <v/>
      </c>
    </row>
    <row r="3367" spans="12:18" x14ac:dyDescent="0.45">
      <c r="L3367" t="str">
        <f>IFERROR(INDEX(所属情報!$E:$E,MATCH(男子登録情報!A3367,所属情報!$A:$A,0)),"")</f>
        <v/>
      </c>
      <c r="M3367" t="str">
        <f t="shared" si="156"/>
        <v xml:space="preserve"> ()</v>
      </c>
      <c r="N3367">
        <f t="shared" si="157"/>
        <v>0</v>
      </c>
      <c r="O3367" t="str">
        <f t="shared" si="158"/>
        <v xml:space="preserve">  ()</v>
      </c>
      <c r="P3367" t="str">
        <f>IFERROR(INDEX(リスト!$AE:$AE,MATCH($G3367,リスト!$AD:$AD,0)),"")</f>
        <v/>
      </c>
      <c r="Q3367" t="str">
        <f>IFERROR(INDEX(リスト!$AH:$AH,MATCH($J3367,リスト!$AG:$AG,0)),"")</f>
        <v/>
      </c>
      <c r="R3367" s="118" t="str">
        <f>IF($B3367="","",TEXT(RIGHT($E3367,6)*1000+COUNTIF($E$2:$E3367,$E3367),"000000000"))</f>
        <v/>
      </c>
    </row>
    <row r="3368" spans="12:18" x14ac:dyDescent="0.45">
      <c r="L3368" t="str">
        <f>IFERROR(INDEX(所属情報!$E:$E,MATCH(男子登録情報!A3368,所属情報!$A:$A,0)),"")</f>
        <v/>
      </c>
      <c r="M3368" t="str">
        <f t="shared" si="156"/>
        <v xml:space="preserve"> ()</v>
      </c>
      <c r="N3368">
        <f t="shared" si="157"/>
        <v>0</v>
      </c>
      <c r="O3368" t="str">
        <f t="shared" si="158"/>
        <v xml:space="preserve">  ()</v>
      </c>
      <c r="P3368" t="str">
        <f>IFERROR(INDEX(リスト!$AE:$AE,MATCH($G3368,リスト!$AD:$AD,0)),"")</f>
        <v/>
      </c>
      <c r="Q3368" t="str">
        <f>IFERROR(INDEX(リスト!$AH:$AH,MATCH($J3368,リスト!$AG:$AG,0)),"")</f>
        <v/>
      </c>
      <c r="R3368" s="118" t="str">
        <f>IF($B3368="","",TEXT(RIGHT($E3368,6)*1000+COUNTIF($E$2:$E3368,$E3368),"000000000"))</f>
        <v/>
      </c>
    </row>
    <row r="3369" spans="12:18" x14ac:dyDescent="0.45">
      <c r="L3369" t="str">
        <f>IFERROR(INDEX(所属情報!$E:$E,MATCH(男子登録情報!A3369,所属情報!$A:$A,0)),"")</f>
        <v/>
      </c>
      <c r="M3369" t="str">
        <f t="shared" si="156"/>
        <v xml:space="preserve"> ()</v>
      </c>
      <c r="N3369">
        <f t="shared" si="157"/>
        <v>0</v>
      </c>
      <c r="O3369" t="str">
        <f t="shared" si="158"/>
        <v xml:space="preserve">  ()</v>
      </c>
      <c r="P3369" t="str">
        <f>IFERROR(INDEX(リスト!$AE:$AE,MATCH($G3369,リスト!$AD:$AD,0)),"")</f>
        <v/>
      </c>
      <c r="Q3369" t="str">
        <f>IFERROR(INDEX(リスト!$AH:$AH,MATCH($J3369,リスト!$AG:$AG,0)),"")</f>
        <v/>
      </c>
      <c r="R3369" s="118" t="str">
        <f>IF($B3369="","",TEXT(RIGHT($E3369,6)*1000+COUNTIF($E$2:$E3369,$E3369),"000000000"))</f>
        <v/>
      </c>
    </row>
    <row r="3370" spans="12:18" x14ac:dyDescent="0.45">
      <c r="L3370" t="str">
        <f>IFERROR(INDEX(所属情報!$E:$E,MATCH(男子登録情報!A3370,所属情報!$A:$A,0)),"")</f>
        <v/>
      </c>
      <c r="M3370" t="str">
        <f t="shared" si="156"/>
        <v xml:space="preserve"> ()</v>
      </c>
      <c r="N3370">
        <f t="shared" si="157"/>
        <v>0</v>
      </c>
      <c r="O3370" t="str">
        <f t="shared" si="158"/>
        <v xml:space="preserve">  ()</v>
      </c>
      <c r="P3370" t="str">
        <f>IFERROR(INDEX(リスト!$AE:$AE,MATCH($G3370,リスト!$AD:$AD,0)),"")</f>
        <v/>
      </c>
      <c r="Q3370" t="str">
        <f>IFERROR(INDEX(リスト!$AH:$AH,MATCH($J3370,リスト!$AG:$AG,0)),"")</f>
        <v/>
      </c>
      <c r="R3370" s="118" t="str">
        <f>IF($B3370="","",TEXT(RIGHT($E3370,6)*1000+COUNTIF($E$2:$E3370,$E3370),"000000000"))</f>
        <v/>
      </c>
    </row>
    <row r="3371" spans="12:18" x14ac:dyDescent="0.45">
      <c r="L3371" t="str">
        <f>IFERROR(INDEX(所属情報!$E:$E,MATCH(男子登録情報!A3371,所属情報!$A:$A,0)),"")</f>
        <v/>
      </c>
      <c r="M3371" t="str">
        <f t="shared" si="156"/>
        <v xml:space="preserve"> ()</v>
      </c>
      <c r="N3371">
        <f t="shared" si="157"/>
        <v>0</v>
      </c>
      <c r="O3371" t="str">
        <f t="shared" si="158"/>
        <v xml:space="preserve">  ()</v>
      </c>
      <c r="P3371" t="str">
        <f>IFERROR(INDEX(リスト!$AE:$AE,MATCH($G3371,リスト!$AD:$AD,0)),"")</f>
        <v/>
      </c>
      <c r="Q3371" t="str">
        <f>IFERROR(INDEX(リスト!$AH:$AH,MATCH($J3371,リスト!$AG:$AG,0)),"")</f>
        <v/>
      </c>
      <c r="R3371" s="118" t="str">
        <f>IF($B3371="","",TEXT(RIGHT($E3371,6)*1000+COUNTIF($E$2:$E3371,$E3371),"000000000"))</f>
        <v/>
      </c>
    </row>
    <row r="3372" spans="12:18" x14ac:dyDescent="0.45">
      <c r="L3372" t="str">
        <f>IFERROR(INDEX(所属情報!$E:$E,MATCH(男子登録情報!A3372,所属情報!$A:$A,0)),"")</f>
        <v/>
      </c>
      <c r="M3372" t="str">
        <f t="shared" si="156"/>
        <v xml:space="preserve"> ()</v>
      </c>
      <c r="N3372">
        <f t="shared" si="157"/>
        <v>0</v>
      </c>
      <c r="O3372" t="str">
        <f t="shared" si="158"/>
        <v xml:space="preserve">  ()</v>
      </c>
      <c r="P3372" t="str">
        <f>IFERROR(INDEX(リスト!$AE:$AE,MATCH($G3372,リスト!$AD:$AD,0)),"")</f>
        <v/>
      </c>
      <c r="Q3372" t="str">
        <f>IFERROR(INDEX(リスト!$AH:$AH,MATCH($J3372,リスト!$AG:$AG,0)),"")</f>
        <v/>
      </c>
      <c r="R3372" s="118" t="str">
        <f>IF($B3372="","",TEXT(RIGHT($E3372,6)*1000+COUNTIF($E$2:$E3372,$E3372),"000000000"))</f>
        <v/>
      </c>
    </row>
    <row r="3373" spans="12:18" x14ac:dyDescent="0.45">
      <c r="L3373" t="str">
        <f>IFERROR(INDEX(所属情報!$E:$E,MATCH(男子登録情報!A3373,所属情報!$A:$A,0)),"")</f>
        <v/>
      </c>
      <c r="M3373" t="str">
        <f t="shared" si="156"/>
        <v xml:space="preserve"> ()</v>
      </c>
      <c r="N3373">
        <f t="shared" si="157"/>
        <v>0</v>
      </c>
      <c r="O3373" t="str">
        <f t="shared" si="158"/>
        <v xml:space="preserve">  ()</v>
      </c>
      <c r="P3373" t="str">
        <f>IFERROR(INDEX(リスト!$AE:$AE,MATCH($G3373,リスト!$AD:$AD,0)),"")</f>
        <v/>
      </c>
      <c r="Q3373" t="str">
        <f>IFERROR(INDEX(リスト!$AH:$AH,MATCH($J3373,リスト!$AG:$AG,0)),"")</f>
        <v/>
      </c>
      <c r="R3373" s="118" t="str">
        <f>IF($B3373="","",TEXT(RIGHT($E3373,6)*1000+COUNTIF($E$2:$E3373,$E3373),"000000000"))</f>
        <v/>
      </c>
    </row>
    <row r="3374" spans="12:18" x14ac:dyDescent="0.45">
      <c r="L3374" t="str">
        <f>IFERROR(INDEX(所属情報!$E:$E,MATCH(男子登録情報!A3374,所属情報!$A:$A,0)),"")</f>
        <v/>
      </c>
      <c r="M3374" t="str">
        <f t="shared" si="156"/>
        <v xml:space="preserve"> ()</v>
      </c>
      <c r="N3374">
        <f t="shared" si="157"/>
        <v>0</v>
      </c>
      <c r="O3374" t="str">
        <f t="shared" si="158"/>
        <v xml:space="preserve">  ()</v>
      </c>
      <c r="P3374" t="str">
        <f>IFERROR(INDEX(リスト!$AE:$AE,MATCH($G3374,リスト!$AD:$AD,0)),"")</f>
        <v/>
      </c>
      <c r="Q3374" t="str">
        <f>IFERROR(INDEX(リスト!$AH:$AH,MATCH($J3374,リスト!$AG:$AG,0)),"")</f>
        <v/>
      </c>
      <c r="R3374" s="118" t="str">
        <f>IF($B3374="","",TEXT(RIGHT($E3374,6)*1000+COUNTIF($E$2:$E3374,$E3374),"000000000"))</f>
        <v/>
      </c>
    </row>
    <row r="3375" spans="12:18" x14ac:dyDescent="0.45">
      <c r="L3375" t="str">
        <f>IFERROR(INDEX(所属情報!$E:$E,MATCH(男子登録情報!A3375,所属情報!$A:$A,0)),"")</f>
        <v/>
      </c>
      <c r="M3375" t="str">
        <f t="shared" si="156"/>
        <v xml:space="preserve"> ()</v>
      </c>
      <c r="N3375">
        <f t="shared" si="157"/>
        <v>0</v>
      </c>
      <c r="O3375" t="str">
        <f t="shared" si="158"/>
        <v xml:space="preserve">  ()</v>
      </c>
      <c r="P3375" t="str">
        <f>IFERROR(INDEX(リスト!$AE:$AE,MATCH($G3375,リスト!$AD:$AD,0)),"")</f>
        <v/>
      </c>
      <c r="Q3375" t="str">
        <f>IFERROR(INDEX(リスト!$AH:$AH,MATCH($J3375,リスト!$AG:$AG,0)),"")</f>
        <v/>
      </c>
      <c r="R3375" s="118" t="str">
        <f>IF($B3375="","",TEXT(RIGHT($E3375,6)*1000+COUNTIF($E$2:$E3375,$E3375),"000000000"))</f>
        <v/>
      </c>
    </row>
    <row r="3376" spans="12:18" x14ac:dyDescent="0.45">
      <c r="L3376" t="str">
        <f>IFERROR(INDEX(所属情報!$E:$E,MATCH(男子登録情報!A3376,所属情報!$A:$A,0)),"")</f>
        <v/>
      </c>
      <c r="M3376" t="str">
        <f t="shared" si="156"/>
        <v xml:space="preserve"> ()</v>
      </c>
      <c r="N3376">
        <f t="shared" si="157"/>
        <v>0</v>
      </c>
      <c r="O3376" t="str">
        <f t="shared" si="158"/>
        <v xml:space="preserve">  ()</v>
      </c>
      <c r="P3376" t="str">
        <f>IFERROR(INDEX(リスト!$AE:$AE,MATCH($G3376,リスト!$AD:$AD,0)),"")</f>
        <v/>
      </c>
      <c r="Q3376" t="str">
        <f>IFERROR(INDEX(リスト!$AH:$AH,MATCH($J3376,リスト!$AG:$AG,0)),"")</f>
        <v/>
      </c>
      <c r="R3376" s="118" t="str">
        <f>IF($B3376="","",TEXT(RIGHT($E3376,6)*1000+COUNTIF($E$2:$E3376,$E3376),"000000000"))</f>
        <v/>
      </c>
    </row>
    <row r="3377" spans="12:18" x14ac:dyDescent="0.45">
      <c r="L3377" t="str">
        <f>IFERROR(INDEX(所属情報!$E:$E,MATCH(男子登録情報!A3377,所属情報!$A:$A,0)),"")</f>
        <v/>
      </c>
      <c r="M3377" t="str">
        <f t="shared" si="156"/>
        <v xml:space="preserve"> ()</v>
      </c>
      <c r="N3377">
        <f t="shared" si="157"/>
        <v>0</v>
      </c>
      <c r="O3377" t="str">
        <f t="shared" si="158"/>
        <v xml:space="preserve">  ()</v>
      </c>
      <c r="P3377" t="str">
        <f>IFERROR(INDEX(リスト!$AE:$AE,MATCH($G3377,リスト!$AD:$AD,0)),"")</f>
        <v/>
      </c>
      <c r="Q3377" t="str">
        <f>IFERROR(INDEX(リスト!$AH:$AH,MATCH($J3377,リスト!$AG:$AG,0)),"")</f>
        <v/>
      </c>
      <c r="R3377" s="118" t="str">
        <f>IF($B3377="","",TEXT(RIGHT($E3377,6)*1000+COUNTIF($E$2:$E3377,$E3377),"000000000"))</f>
        <v/>
      </c>
    </row>
    <row r="3378" spans="12:18" x14ac:dyDescent="0.45">
      <c r="L3378" t="str">
        <f>IFERROR(INDEX(所属情報!$E:$E,MATCH(男子登録情報!A3378,所属情報!$A:$A,0)),"")</f>
        <v/>
      </c>
      <c r="M3378" t="str">
        <f t="shared" si="156"/>
        <v xml:space="preserve"> ()</v>
      </c>
      <c r="N3378">
        <f t="shared" si="157"/>
        <v>0</v>
      </c>
      <c r="O3378" t="str">
        <f t="shared" si="158"/>
        <v xml:space="preserve">  ()</v>
      </c>
      <c r="P3378" t="str">
        <f>IFERROR(INDEX(リスト!$AE:$AE,MATCH($G3378,リスト!$AD:$AD,0)),"")</f>
        <v/>
      </c>
      <c r="Q3378" t="str">
        <f>IFERROR(INDEX(リスト!$AH:$AH,MATCH($J3378,リスト!$AG:$AG,0)),"")</f>
        <v/>
      </c>
      <c r="R3378" s="118" t="str">
        <f>IF($B3378="","",TEXT(RIGHT($E3378,6)*1000+COUNTIF($E$2:$E3378,$E3378),"000000000"))</f>
        <v/>
      </c>
    </row>
    <row r="3379" spans="12:18" x14ac:dyDescent="0.45">
      <c r="L3379" t="str">
        <f>IFERROR(INDEX(所属情報!$E:$E,MATCH(男子登録情報!A3379,所属情報!$A:$A,0)),"")</f>
        <v/>
      </c>
      <c r="M3379" t="str">
        <f t="shared" si="156"/>
        <v xml:space="preserve"> ()</v>
      </c>
      <c r="N3379">
        <f t="shared" si="157"/>
        <v>0</v>
      </c>
      <c r="O3379" t="str">
        <f t="shared" si="158"/>
        <v xml:space="preserve">  ()</v>
      </c>
      <c r="P3379" t="str">
        <f>IFERROR(INDEX(リスト!$AE:$AE,MATCH($G3379,リスト!$AD:$AD,0)),"")</f>
        <v/>
      </c>
      <c r="Q3379" t="str">
        <f>IFERROR(INDEX(リスト!$AH:$AH,MATCH($J3379,リスト!$AG:$AG,0)),"")</f>
        <v/>
      </c>
      <c r="R3379" s="118" t="str">
        <f>IF($B3379="","",TEXT(RIGHT($E3379,6)*1000+COUNTIF($E$2:$E3379,$E3379),"000000000"))</f>
        <v/>
      </c>
    </row>
    <row r="3380" spans="12:18" x14ac:dyDescent="0.45">
      <c r="L3380" t="str">
        <f>IFERROR(INDEX(所属情報!$E:$E,MATCH(男子登録情報!A3380,所属情報!$A:$A,0)),"")</f>
        <v/>
      </c>
      <c r="M3380" t="str">
        <f t="shared" si="156"/>
        <v xml:space="preserve"> ()</v>
      </c>
      <c r="N3380">
        <f t="shared" si="157"/>
        <v>0</v>
      </c>
      <c r="O3380" t="str">
        <f t="shared" si="158"/>
        <v xml:space="preserve">  ()</v>
      </c>
      <c r="P3380" t="str">
        <f>IFERROR(INDEX(リスト!$AE:$AE,MATCH($G3380,リスト!$AD:$AD,0)),"")</f>
        <v/>
      </c>
      <c r="Q3380" t="str">
        <f>IFERROR(INDEX(リスト!$AH:$AH,MATCH($J3380,リスト!$AG:$AG,0)),"")</f>
        <v/>
      </c>
      <c r="R3380" s="118" t="str">
        <f>IF($B3380="","",TEXT(RIGHT($E3380,6)*1000+COUNTIF($E$2:$E3380,$E3380),"000000000"))</f>
        <v/>
      </c>
    </row>
    <row r="3381" spans="12:18" x14ac:dyDescent="0.45">
      <c r="L3381" t="str">
        <f>IFERROR(INDEX(所属情報!$E:$E,MATCH(男子登録情報!A3381,所属情報!$A:$A,0)),"")</f>
        <v/>
      </c>
      <c r="M3381" t="str">
        <f t="shared" si="156"/>
        <v xml:space="preserve"> ()</v>
      </c>
      <c r="N3381">
        <f t="shared" si="157"/>
        <v>0</v>
      </c>
      <c r="O3381" t="str">
        <f t="shared" si="158"/>
        <v xml:space="preserve">  ()</v>
      </c>
      <c r="P3381" t="str">
        <f>IFERROR(INDEX(リスト!$AE:$AE,MATCH($G3381,リスト!$AD:$AD,0)),"")</f>
        <v/>
      </c>
      <c r="Q3381" t="str">
        <f>IFERROR(INDEX(リスト!$AH:$AH,MATCH($J3381,リスト!$AG:$AG,0)),"")</f>
        <v/>
      </c>
      <c r="R3381" s="118" t="str">
        <f>IF($B3381="","",TEXT(RIGHT($E3381,6)*1000+COUNTIF($E$2:$E3381,$E3381),"000000000"))</f>
        <v/>
      </c>
    </row>
    <row r="3382" spans="12:18" x14ac:dyDescent="0.45">
      <c r="L3382" t="str">
        <f>IFERROR(INDEX(所属情報!$E:$E,MATCH(男子登録情報!A3382,所属情報!$A:$A,0)),"")</f>
        <v/>
      </c>
      <c r="M3382" t="str">
        <f t="shared" si="156"/>
        <v xml:space="preserve"> ()</v>
      </c>
      <c r="N3382">
        <f t="shared" si="157"/>
        <v>0</v>
      </c>
      <c r="O3382" t="str">
        <f t="shared" si="158"/>
        <v xml:space="preserve">  ()</v>
      </c>
      <c r="P3382" t="str">
        <f>IFERROR(INDEX(リスト!$AE:$AE,MATCH($G3382,リスト!$AD:$AD,0)),"")</f>
        <v/>
      </c>
      <c r="Q3382" t="str">
        <f>IFERROR(INDEX(リスト!$AH:$AH,MATCH($J3382,リスト!$AG:$AG,0)),"")</f>
        <v/>
      </c>
      <c r="R3382" s="118" t="str">
        <f>IF($B3382="","",TEXT(RIGHT($E3382,6)*1000+COUNTIF($E$2:$E3382,$E3382),"000000000"))</f>
        <v/>
      </c>
    </row>
    <row r="3383" spans="12:18" x14ac:dyDescent="0.45">
      <c r="L3383" t="str">
        <f>IFERROR(INDEX(所属情報!$E:$E,MATCH(男子登録情報!A3383,所属情報!$A:$A,0)),"")</f>
        <v/>
      </c>
      <c r="M3383" t="str">
        <f t="shared" si="156"/>
        <v xml:space="preserve"> ()</v>
      </c>
      <c r="N3383">
        <f t="shared" si="157"/>
        <v>0</v>
      </c>
      <c r="O3383" t="str">
        <f t="shared" si="158"/>
        <v xml:space="preserve">  ()</v>
      </c>
      <c r="P3383" t="str">
        <f>IFERROR(INDEX(リスト!$AE:$AE,MATCH($G3383,リスト!$AD:$AD,0)),"")</f>
        <v/>
      </c>
      <c r="Q3383" t="str">
        <f>IFERROR(INDEX(リスト!$AH:$AH,MATCH($J3383,リスト!$AG:$AG,0)),"")</f>
        <v/>
      </c>
      <c r="R3383" s="118" t="str">
        <f>IF($B3383="","",TEXT(RIGHT($E3383,6)*1000+COUNTIF($E$2:$E3383,$E3383),"000000000"))</f>
        <v/>
      </c>
    </row>
    <row r="3384" spans="12:18" x14ac:dyDescent="0.45">
      <c r="L3384" t="str">
        <f>IFERROR(INDEX(所属情報!$E:$E,MATCH(男子登録情報!A3384,所属情報!$A:$A,0)),"")</f>
        <v/>
      </c>
      <c r="M3384" t="str">
        <f t="shared" si="156"/>
        <v xml:space="preserve"> ()</v>
      </c>
      <c r="N3384">
        <f t="shared" si="157"/>
        <v>0</v>
      </c>
      <c r="O3384" t="str">
        <f t="shared" si="158"/>
        <v xml:space="preserve">  ()</v>
      </c>
      <c r="P3384" t="str">
        <f>IFERROR(INDEX(リスト!$AE:$AE,MATCH($G3384,リスト!$AD:$AD,0)),"")</f>
        <v/>
      </c>
      <c r="Q3384" t="str">
        <f>IFERROR(INDEX(リスト!$AH:$AH,MATCH($J3384,リスト!$AG:$AG,0)),"")</f>
        <v/>
      </c>
      <c r="R3384" s="118" t="str">
        <f>IF($B3384="","",TEXT(RIGHT($E3384,6)*1000+COUNTIF($E$2:$E3384,$E3384),"000000000"))</f>
        <v/>
      </c>
    </row>
    <row r="3385" spans="12:18" x14ac:dyDescent="0.45">
      <c r="L3385" t="str">
        <f>IFERROR(INDEX(所属情報!$E:$E,MATCH(男子登録情報!A3385,所属情報!$A:$A,0)),"")</f>
        <v/>
      </c>
      <c r="M3385" t="str">
        <f t="shared" si="156"/>
        <v xml:space="preserve"> ()</v>
      </c>
      <c r="N3385">
        <f t="shared" si="157"/>
        <v>0</v>
      </c>
      <c r="O3385" t="str">
        <f t="shared" si="158"/>
        <v xml:space="preserve">  ()</v>
      </c>
      <c r="P3385" t="str">
        <f>IFERROR(INDEX(リスト!$AE:$AE,MATCH($G3385,リスト!$AD:$AD,0)),"")</f>
        <v/>
      </c>
      <c r="Q3385" t="str">
        <f>IFERROR(INDEX(リスト!$AH:$AH,MATCH($J3385,リスト!$AG:$AG,0)),"")</f>
        <v/>
      </c>
      <c r="R3385" s="118" t="str">
        <f>IF($B3385="","",TEXT(RIGHT($E3385,6)*1000+COUNTIF($E$2:$E3385,$E3385),"000000000"))</f>
        <v/>
      </c>
    </row>
    <row r="3386" spans="12:18" x14ac:dyDescent="0.45">
      <c r="L3386" t="str">
        <f>IFERROR(INDEX(所属情報!$E:$E,MATCH(男子登録情報!A3386,所属情報!$A:$A,0)),"")</f>
        <v/>
      </c>
      <c r="M3386" t="str">
        <f t="shared" si="156"/>
        <v xml:space="preserve"> ()</v>
      </c>
      <c r="N3386">
        <f t="shared" si="157"/>
        <v>0</v>
      </c>
      <c r="O3386" t="str">
        <f t="shared" si="158"/>
        <v xml:space="preserve">  ()</v>
      </c>
      <c r="P3386" t="str">
        <f>IFERROR(INDEX(リスト!$AE:$AE,MATCH($G3386,リスト!$AD:$AD,0)),"")</f>
        <v/>
      </c>
      <c r="Q3386" t="str">
        <f>IFERROR(INDEX(リスト!$AH:$AH,MATCH($J3386,リスト!$AG:$AG,0)),"")</f>
        <v/>
      </c>
      <c r="R3386" s="118" t="str">
        <f>IF($B3386="","",TEXT(RIGHT($E3386,6)*1000+COUNTIF($E$2:$E3386,$E3386),"000000000"))</f>
        <v/>
      </c>
    </row>
    <row r="3387" spans="12:18" x14ac:dyDescent="0.45">
      <c r="L3387" t="str">
        <f>IFERROR(INDEX(所属情報!$E:$E,MATCH(男子登録情報!A3387,所属情報!$A:$A,0)),"")</f>
        <v/>
      </c>
      <c r="M3387" t="str">
        <f t="shared" si="156"/>
        <v xml:space="preserve"> ()</v>
      </c>
      <c r="N3387">
        <f t="shared" si="157"/>
        <v>0</v>
      </c>
      <c r="O3387" t="str">
        <f t="shared" si="158"/>
        <v xml:space="preserve">  ()</v>
      </c>
      <c r="P3387" t="str">
        <f>IFERROR(INDEX(リスト!$AE:$AE,MATCH($G3387,リスト!$AD:$AD,0)),"")</f>
        <v/>
      </c>
      <c r="Q3387" t="str">
        <f>IFERROR(INDEX(リスト!$AH:$AH,MATCH($J3387,リスト!$AG:$AG,0)),"")</f>
        <v/>
      </c>
      <c r="R3387" s="118" t="str">
        <f>IF($B3387="","",TEXT(RIGHT($E3387,6)*1000+COUNTIF($E$2:$E3387,$E3387),"000000000"))</f>
        <v/>
      </c>
    </row>
    <row r="3388" spans="12:18" x14ac:dyDescent="0.45">
      <c r="L3388" t="str">
        <f>IFERROR(INDEX(所属情報!$E:$E,MATCH(男子登録情報!A3388,所属情報!$A:$A,0)),"")</f>
        <v/>
      </c>
      <c r="M3388" t="str">
        <f t="shared" si="156"/>
        <v xml:space="preserve"> ()</v>
      </c>
      <c r="N3388">
        <f t="shared" si="157"/>
        <v>0</v>
      </c>
      <c r="O3388" t="str">
        <f t="shared" si="158"/>
        <v xml:space="preserve">  ()</v>
      </c>
      <c r="P3388" t="str">
        <f>IFERROR(INDEX(リスト!$AE:$AE,MATCH($G3388,リスト!$AD:$AD,0)),"")</f>
        <v/>
      </c>
      <c r="Q3388" t="str">
        <f>IFERROR(INDEX(リスト!$AH:$AH,MATCH($J3388,リスト!$AG:$AG,0)),"")</f>
        <v/>
      </c>
      <c r="R3388" s="118" t="str">
        <f>IF($B3388="","",TEXT(RIGHT($E3388,6)*1000+COUNTIF($E$2:$E3388,$E3388),"000000000"))</f>
        <v/>
      </c>
    </row>
    <row r="3389" spans="12:18" x14ac:dyDescent="0.45">
      <c r="L3389" t="str">
        <f>IFERROR(INDEX(所属情報!$E:$E,MATCH(男子登録情報!A3389,所属情報!$A:$A,0)),"")</f>
        <v/>
      </c>
      <c r="M3389" t="str">
        <f t="shared" si="156"/>
        <v xml:space="preserve"> ()</v>
      </c>
      <c r="N3389">
        <f t="shared" si="157"/>
        <v>0</v>
      </c>
      <c r="O3389" t="str">
        <f t="shared" si="158"/>
        <v xml:space="preserve">  ()</v>
      </c>
      <c r="P3389" t="str">
        <f>IFERROR(INDEX(リスト!$AE:$AE,MATCH($G3389,リスト!$AD:$AD,0)),"")</f>
        <v/>
      </c>
      <c r="Q3389" t="str">
        <f>IFERROR(INDEX(リスト!$AH:$AH,MATCH($J3389,リスト!$AG:$AG,0)),"")</f>
        <v/>
      </c>
      <c r="R3389" s="118" t="str">
        <f>IF($B3389="","",TEXT(RIGHT($E3389,6)*1000+COUNTIF($E$2:$E3389,$E3389),"000000000"))</f>
        <v/>
      </c>
    </row>
    <row r="3390" spans="12:18" x14ac:dyDescent="0.45">
      <c r="L3390" t="str">
        <f>IFERROR(INDEX(所属情報!$E:$E,MATCH(男子登録情報!A3390,所属情報!$A:$A,0)),"")</f>
        <v/>
      </c>
      <c r="M3390" t="str">
        <f t="shared" si="156"/>
        <v xml:space="preserve"> ()</v>
      </c>
      <c r="N3390">
        <f t="shared" si="157"/>
        <v>0</v>
      </c>
      <c r="O3390" t="str">
        <f t="shared" si="158"/>
        <v xml:space="preserve">  ()</v>
      </c>
      <c r="P3390" t="str">
        <f>IFERROR(INDEX(リスト!$AE:$AE,MATCH($G3390,リスト!$AD:$AD,0)),"")</f>
        <v/>
      </c>
      <c r="Q3390" t="str">
        <f>IFERROR(INDEX(リスト!$AH:$AH,MATCH($J3390,リスト!$AG:$AG,0)),"")</f>
        <v/>
      </c>
      <c r="R3390" s="118" t="str">
        <f>IF($B3390="","",TEXT(RIGHT($E3390,6)*1000+COUNTIF($E$2:$E3390,$E3390),"000000000"))</f>
        <v/>
      </c>
    </row>
    <row r="3391" spans="12:18" x14ac:dyDescent="0.45">
      <c r="L3391" t="str">
        <f>IFERROR(INDEX(所属情報!$E:$E,MATCH(男子登録情報!A3391,所属情報!$A:$A,0)),"")</f>
        <v/>
      </c>
      <c r="M3391" t="str">
        <f t="shared" si="156"/>
        <v xml:space="preserve"> ()</v>
      </c>
      <c r="N3391">
        <f t="shared" si="157"/>
        <v>0</v>
      </c>
      <c r="O3391" t="str">
        <f t="shared" si="158"/>
        <v xml:space="preserve">  ()</v>
      </c>
      <c r="P3391" t="str">
        <f>IFERROR(INDEX(リスト!$AE:$AE,MATCH($G3391,リスト!$AD:$AD,0)),"")</f>
        <v/>
      </c>
      <c r="Q3391" t="str">
        <f>IFERROR(INDEX(リスト!$AH:$AH,MATCH($J3391,リスト!$AG:$AG,0)),"")</f>
        <v/>
      </c>
      <c r="R3391" s="118" t="str">
        <f>IF($B3391="","",TEXT(RIGHT($E3391,6)*1000+COUNTIF($E$2:$E3391,$E3391),"000000000"))</f>
        <v/>
      </c>
    </row>
    <row r="3392" spans="12:18" x14ac:dyDescent="0.45">
      <c r="L3392" t="str">
        <f>IFERROR(INDEX(所属情報!$E:$E,MATCH(男子登録情報!A3392,所属情報!$A:$A,0)),"")</f>
        <v/>
      </c>
      <c r="M3392" t="str">
        <f t="shared" si="156"/>
        <v xml:space="preserve"> ()</v>
      </c>
      <c r="N3392">
        <f t="shared" si="157"/>
        <v>0</v>
      </c>
      <c r="O3392" t="str">
        <f t="shared" si="158"/>
        <v xml:space="preserve">  ()</v>
      </c>
      <c r="P3392" t="str">
        <f>IFERROR(INDEX(リスト!$AE:$AE,MATCH($G3392,リスト!$AD:$AD,0)),"")</f>
        <v/>
      </c>
      <c r="Q3392" t="str">
        <f>IFERROR(INDEX(リスト!$AH:$AH,MATCH($J3392,リスト!$AG:$AG,0)),"")</f>
        <v/>
      </c>
      <c r="R3392" s="118" t="str">
        <f>IF($B3392="","",TEXT(RIGHT($E3392,6)*1000+COUNTIF($E$2:$E3392,$E3392),"000000000"))</f>
        <v/>
      </c>
    </row>
    <row r="3393" spans="12:18" x14ac:dyDescent="0.45">
      <c r="L3393" t="str">
        <f>IFERROR(INDEX(所属情報!$E:$E,MATCH(男子登録情報!A3393,所属情報!$A:$A,0)),"")</f>
        <v/>
      </c>
      <c r="M3393" t="str">
        <f t="shared" si="156"/>
        <v xml:space="preserve"> ()</v>
      </c>
      <c r="N3393">
        <f t="shared" si="157"/>
        <v>0</v>
      </c>
      <c r="O3393" t="str">
        <f t="shared" si="158"/>
        <v xml:space="preserve">  ()</v>
      </c>
      <c r="P3393" t="str">
        <f>IFERROR(INDEX(リスト!$AE:$AE,MATCH($G3393,リスト!$AD:$AD,0)),"")</f>
        <v/>
      </c>
      <c r="Q3393" t="str">
        <f>IFERROR(INDEX(リスト!$AH:$AH,MATCH($J3393,リスト!$AG:$AG,0)),"")</f>
        <v/>
      </c>
      <c r="R3393" s="118" t="str">
        <f>IF($B3393="","",TEXT(RIGHT($E3393,6)*1000+COUNTIF($E$2:$E3393,$E3393),"000000000"))</f>
        <v/>
      </c>
    </row>
    <row r="3394" spans="12:18" x14ac:dyDescent="0.45">
      <c r="L3394" t="str">
        <f>IFERROR(INDEX(所属情報!$E:$E,MATCH(男子登録情報!A3394,所属情報!$A:$A,0)),"")</f>
        <v/>
      </c>
      <c r="M3394" t="str">
        <f t="shared" si="156"/>
        <v xml:space="preserve"> ()</v>
      </c>
      <c r="N3394">
        <f t="shared" si="157"/>
        <v>0</v>
      </c>
      <c r="O3394" t="str">
        <f t="shared" si="158"/>
        <v xml:space="preserve">  ()</v>
      </c>
      <c r="P3394" t="str">
        <f>IFERROR(INDEX(リスト!$AE:$AE,MATCH($G3394,リスト!$AD:$AD,0)),"")</f>
        <v/>
      </c>
      <c r="Q3394" t="str">
        <f>IFERROR(INDEX(リスト!$AH:$AH,MATCH($J3394,リスト!$AG:$AG,0)),"")</f>
        <v/>
      </c>
      <c r="R3394" s="118" t="str">
        <f>IF($B3394="","",TEXT(RIGHT($E3394,6)*1000+COUNTIF($E$2:$E3394,$E3394),"000000000"))</f>
        <v/>
      </c>
    </row>
    <row r="3395" spans="12:18" x14ac:dyDescent="0.45">
      <c r="L3395" t="str">
        <f>IFERROR(INDEX(所属情報!$E:$E,MATCH(男子登録情報!A3395,所属情報!$A:$A,0)),"")</f>
        <v/>
      </c>
      <c r="M3395" t="str">
        <f t="shared" ref="M3395:M3458" si="159">$C3395&amp;" "&amp;"("&amp;$F3395&amp;")"</f>
        <v xml:space="preserve"> ()</v>
      </c>
      <c r="N3395">
        <f t="shared" ref="N3395:N3458" si="160">$D3395</f>
        <v>0</v>
      </c>
      <c r="O3395" t="str">
        <f t="shared" ref="O3395:O3458" si="161">$H3395&amp;" "&amp;$I3395&amp;" "&amp;"("&amp;MID($E3395,3,2)&amp;")"</f>
        <v xml:space="preserve">  ()</v>
      </c>
      <c r="P3395" t="str">
        <f>IFERROR(INDEX(リスト!$AE:$AE,MATCH($G3395,リスト!$AD:$AD,0)),"")</f>
        <v/>
      </c>
      <c r="Q3395" t="str">
        <f>IFERROR(INDEX(リスト!$AH:$AH,MATCH($J3395,リスト!$AG:$AG,0)),"")</f>
        <v/>
      </c>
      <c r="R3395" s="118" t="str">
        <f>IF($B3395="","",TEXT(RIGHT($E3395,6)*1000+COUNTIF($E$2:$E3395,$E3395),"000000000"))</f>
        <v/>
      </c>
    </row>
    <row r="3396" spans="12:18" x14ac:dyDescent="0.45">
      <c r="L3396" t="str">
        <f>IFERROR(INDEX(所属情報!$E:$E,MATCH(男子登録情報!A3396,所属情報!$A:$A,0)),"")</f>
        <v/>
      </c>
      <c r="M3396" t="str">
        <f t="shared" si="159"/>
        <v xml:space="preserve"> ()</v>
      </c>
      <c r="N3396">
        <f t="shared" si="160"/>
        <v>0</v>
      </c>
      <c r="O3396" t="str">
        <f t="shared" si="161"/>
        <v xml:space="preserve">  ()</v>
      </c>
      <c r="P3396" t="str">
        <f>IFERROR(INDEX(リスト!$AE:$AE,MATCH($G3396,リスト!$AD:$AD,0)),"")</f>
        <v/>
      </c>
      <c r="Q3396" t="str">
        <f>IFERROR(INDEX(リスト!$AH:$AH,MATCH($J3396,リスト!$AG:$AG,0)),"")</f>
        <v/>
      </c>
      <c r="R3396" s="118" t="str">
        <f>IF($B3396="","",TEXT(RIGHT($E3396,6)*1000+COUNTIF($E$2:$E3396,$E3396),"000000000"))</f>
        <v/>
      </c>
    </row>
    <row r="3397" spans="12:18" x14ac:dyDescent="0.45">
      <c r="L3397" t="str">
        <f>IFERROR(INDEX(所属情報!$E:$E,MATCH(男子登録情報!A3397,所属情報!$A:$A,0)),"")</f>
        <v/>
      </c>
      <c r="M3397" t="str">
        <f t="shared" si="159"/>
        <v xml:space="preserve"> ()</v>
      </c>
      <c r="N3397">
        <f t="shared" si="160"/>
        <v>0</v>
      </c>
      <c r="O3397" t="str">
        <f t="shared" si="161"/>
        <v xml:space="preserve">  ()</v>
      </c>
      <c r="P3397" t="str">
        <f>IFERROR(INDEX(リスト!$AE:$AE,MATCH($G3397,リスト!$AD:$AD,0)),"")</f>
        <v/>
      </c>
      <c r="Q3397" t="str">
        <f>IFERROR(INDEX(リスト!$AH:$AH,MATCH($J3397,リスト!$AG:$AG,0)),"")</f>
        <v/>
      </c>
      <c r="R3397" s="118" t="str">
        <f>IF($B3397="","",TEXT(RIGHT($E3397,6)*1000+COUNTIF($E$2:$E3397,$E3397),"000000000"))</f>
        <v/>
      </c>
    </row>
    <row r="3398" spans="12:18" x14ac:dyDescent="0.45">
      <c r="L3398" t="str">
        <f>IFERROR(INDEX(所属情報!$E:$E,MATCH(男子登録情報!A3398,所属情報!$A:$A,0)),"")</f>
        <v/>
      </c>
      <c r="M3398" t="str">
        <f t="shared" si="159"/>
        <v xml:space="preserve"> ()</v>
      </c>
      <c r="N3398">
        <f t="shared" si="160"/>
        <v>0</v>
      </c>
      <c r="O3398" t="str">
        <f t="shared" si="161"/>
        <v xml:space="preserve">  ()</v>
      </c>
      <c r="P3398" t="str">
        <f>IFERROR(INDEX(リスト!$AE:$AE,MATCH($G3398,リスト!$AD:$AD,0)),"")</f>
        <v/>
      </c>
      <c r="Q3398" t="str">
        <f>IFERROR(INDEX(リスト!$AH:$AH,MATCH($J3398,リスト!$AG:$AG,0)),"")</f>
        <v/>
      </c>
      <c r="R3398" s="118" t="str">
        <f>IF($B3398="","",TEXT(RIGHT($E3398,6)*1000+COUNTIF($E$2:$E3398,$E3398),"000000000"))</f>
        <v/>
      </c>
    </row>
    <row r="3399" spans="12:18" x14ac:dyDescent="0.45">
      <c r="L3399" t="str">
        <f>IFERROR(INDEX(所属情報!$E:$E,MATCH(男子登録情報!A3399,所属情報!$A:$A,0)),"")</f>
        <v/>
      </c>
      <c r="M3399" t="str">
        <f t="shared" si="159"/>
        <v xml:space="preserve"> ()</v>
      </c>
      <c r="N3399">
        <f t="shared" si="160"/>
        <v>0</v>
      </c>
      <c r="O3399" t="str">
        <f t="shared" si="161"/>
        <v xml:space="preserve">  ()</v>
      </c>
      <c r="P3399" t="str">
        <f>IFERROR(INDEX(リスト!$AE:$AE,MATCH($G3399,リスト!$AD:$AD,0)),"")</f>
        <v/>
      </c>
      <c r="Q3399" t="str">
        <f>IFERROR(INDEX(リスト!$AH:$AH,MATCH($J3399,リスト!$AG:$AG,0)),"")</f>
        <v/>
      </c>
      <c r="R3399" s="118" t="str">
        <f>IF($B3399="","",TEXT(RIGHT($E3399,6)*1000+COUNTIF($E$2:$E3399,$E3399),"000000000"))</f>
        <v/>
      </c>
    </row>
    <row r="3400" spans="12:18" x14ac:dyDescent="0.45">
      <c r="L3400" t="str">
        <f>IFERROR(INDEX(所属情報!$E:$E,MATCH(男子登録情報!A3400,所属情報!$A:$A,0)),"")</f>
        <v/>
      </c>
      <c r="M3400" t="str">
        <f t="shared" si="159"/>
        <v xml:space="preserve"> ()</v>
      </c>
      <c r="N3400">
        <f t="shared" si="160"/>
        <v>0</v>
      </c>
      <c r="O3400" t="str">
        <f t="shared" si="161"/>
        <v xml:space="preserve">  ()</v>
      </c>
      <c r="P3400" t="str">
        <f>IFERROR(INDEX(リスト!$AE:$AE,MATCH($G3400,リスト!$AD:$AD,0)),"")</f>
        <v/>
      </c>
      <c r="Q3400" t="str">
        <f>IFERROR(INDEX(リスト!$AH:$AH,MATCH($J3400,リスト!$AG:$AG,0)),"")</f>
        <v/>
      </c>
      <c r="R3400" s="118" t="str">
        <f>IF($B3400="","",TEXT(RIGHT($E3400,6)*1000+COUNTIF($E$2:$E3400,$E3400),"000000000"))</f>
        <v/>
      </c>
    </row>
    <row r="3401" spans="12:18" x14ac:dyDescent="0.45">
      <c r="L3401" t="str">
        <f>IFERROR(INDEX(所属情報!$E:$E,MATCH(男子登録情報!A3401,所属情報!$A:$A,0)),"")</f>
        <v/>
      </c>
      <c r="M3401" t="str">
        <f t="shared" si="159"/>
        <v xml:space="preserve"> ()</v>
      </c>
      <c r="N3401">
        <f t="shared" si="160"/>
        <v>0</v>
      </c>
      <c r="O3401" t="str">
        <f t="shared" si="161"/>
        <v xml:space="preserve">  ()</v>
      </c>
      <c r="P3401" t="str">
        <f>IFERROR(INDEX(リスト!$AE:$AE,MATCH($G3401,リスト!$AD:$AD,0)),"")</f>
        <v/>
      </c>
      <c r="Q3401" t="str">
        <f>IFERROR(INDEX(リスト!$AH:$AH,MATCH($J3401,リスト!$AG:$AG,0)),"")</f>
        <v/>
      </c>
      <c r="R3401" s="118" t="str">
        <f>IF($B3401="","",TEXT(RIGHT($E3401,6)*1000+COUNTIF($E$2:$E3401,$E3401),"000000000"))</f>
        <v/>
      </c>
    </row>
    <row r="3402" spans="12:18" x14ac:dyDescent="0.45">
      <c r="L3402" t="str">
        <f>IFERROR(INDEX(所属情報!$E:$E,MATCH(男子登録情報!A3402,所属情報!$A:$A,0)),"")</f>
        <v/>
      </c>
      <c r="M3402" t="str">
        <f t="shared" si="159"/>
        <v xml:space="preserve"> ()</v>
      </c>
      <c r="N3402">
        <f t="shared" si="160"/>
        <v>0</v>
      </c>
      <c r="O3402" t="str">
        <f t="shared" si="161"/>
        <v xml:space="preserve">  ()</v>
      </c>
      <c r="P3402" t="str">
        <f>IFERROR(INDEX(リスト!$AE:$AE,MATCH($G3402,リスト!$AD:$AD,0)),"")</f>
        <v/>
      </c>
      <c r="Q3402" t="str">
        <f>IFERROR(INDEX(リスト!$AH:$AH,MATCH($J3402,リスト!$AG:$AG,0)),"")</f>
        <v/>
      </c>
      <c r="R3402" s="118" t="str">
        <f>IF($B3402="","",TEXT(RIGHT($E3402,6)*1000+COUNTIF($E$2:$E3402,$E3402),"000000000"))</f>
        <v/>
      </c>
    </row>
    <row r="3403" spans="12:18" x14ac:dyDescent="0.45">
      <c r="L3403" t="str">
        <f>IFERROR(INDEX(所属情報!$E:$E,MATCH(男子登録情報!A3403,所属情報!$A:$A,0)),"")</f>
        <v/>
      </c>
      <c r="M3403" t="str">
        <f t="shared" si="159"/>
        <v xml:space="preserve"> ()</v>
      </c>
      <c r="N3403">
        <f t="shared" si="160"/>
        <v>0</v>
      </c>
      <c r="O3403" t="str">
        <f t="shared" si="161"/>
        <v xml:space="preserve">  ()</v>
      </c>
      <c r="P3403" t="str">
        <f>IFERROR(INDEX(リスト!$AE:$AE,MATCH($G3403,リスト!$AD:$AD,0)),"")</f>
        <v/>
      </c>
      <c r="Q3403" t="str">
        <f>IFERROR(INDEX(リスト!$AH:$AH,MATCH($J3403,リスト!$AG:$AG,0)),"")</f>
        <v/>
      </c>
      <c r="R3403" s="118" t="str">
        <f>IF($B3403="","",TEXT(RIGHT($E3403,6)*1000+COUNTIF($E$2:$E3403,$E3403),"000000000"))</f>
        <v/>
      </c>
    </row>
    <row r="3404" spans="12:18" x14ac:dyDescent="0.45">
      <c r="L3404" t="str">
        <f>IFERROR(INDEX(所属情報!$E:$E,MATCH(男子登録情報!A3404,所属情報!$A:$A,0)),"")</f>
        <v/>
      </c>
      <c r="M3404" t="str">
        <f t="shared" si="159"/>
        <v xml:space="preserve"> ()</v>
      </c>
      <c r="N3404">
        <f t="shared" si="160"/>
        <v>0</v>
      </c>
      <c r="O3404" t="str">
        <f t="shared" si="161"/>
        <v xml:space="preserve">  ()</v>
      </c>
      <c r="P3404" t="str">
        <f>IFERROR(INDEX(リスト!$AE:$AE,MATCH($G3404,リスト!$AD:$AD,0)),"")</f>
        <v/>
      </c>
      <c r="Q3404" t="str">
        <f>IFERROR(INDEX(リスト!$AH:$AH,MATCH($J3404,リスト!$AG:$AG,0)),"")</f>
        <v/>
      </c>
      <c r="R3404" s="118" t="str">
        <f>IF($B3404="","",TEXT(RIGHT($E3404,6)*1000+COUNTIF($E$2:$E3404,$E3404),"000000000"))</f>
        <v/>
      </c>
    </row>
    <row r="3405" spans="12:18" x14ac:dyDescent="0.45">
      <c r="L3405" t="str">
        <f>IFERROR(INDEX(所属情報!$E:$E,MATCH(男子登録情報!A3405,所属情報!$A:$A,0)),"")</f>
        <v/>
      </c>
      <c r="M3405" t="str">
        <f t="shared" si="159"/>
        <v xml:space="preserve"> ()</v>
      </c>
      <c r="N3405">
        <f t="shared" si="160"/>
        <v>0</v>
      </c>
      <c r="O3405" t="str">
        <f t="shared" si="161"/>
        <v xml:space="preserve">  ()</v>
      </c>
      <c r="P3405" t="str">
        <f>IFERROR(INDEX(リスト!$AE:$AE,MATCH($G3405,リスト!$AD:$AD,0)),"")</f>
        <v/>
      </c>
      <c r="Q3405" t="str">
        <f>IFERROR(INDEX(リスト!$AH:$AH,MATCH($J3405,リスト!$AG:$AG,0)),"")</f>
        <v/>
      </c>
      <c r="R3405" s="118" t="str">
        <f>IF($B3405="","",TEXT(RIGHT($E3405,6)*1000+COUNTIF($E$2:$E3405,$E3405),"000000000"))</f>
        <v/>
      </c>
    </row>
    <row r="3406" spans="12:18" x14ac:dyDescent="0.45">
      <c r="L3406" t="str">
        <f>IFERROR(INDEX(所属情報!$E:$E,MATCH(男子登録情報!A3406,所属情報!$A:$A,0)),"")</f>
        <v/>
      </c>
      <c r="M3406" t="str">
        <f t="shared" si="159"/>
        <v xml:space="preserve"> ()</v>
      </c>
      <c r="N3406">
        <f t="shared" si="160"/>
        <v>0</v>
      </c>
      <c r="O3406" t="str">
        <f t="shared" si="161"/>
        <v xml:space="preserve">  ()</v>
      </c>
      <c r="P3406" t="str">
        <f>IFERROR(INDEX(リスト!$AE:$AE,MATCH($G3406,リスト!$AD:$AD,0)),"")</f>
        <v/>
      </c>
      <c r="Q3406" t="str">
        <f>IFERROR(INDEX(リスト!$AH:$AH,MATCH($J3406,リスト!$AG:$AG,0)),"")</f>
        <v/>
      </c>
      <c r="R3406" s="118" t="str">
        <f>IF($B3406="","",TEXT(RIGHT($E3406,6)*1000+COUNTIF($E$2:$E3406,$E3406),"000000000"))</f>
        <v/>
      </c>
    </row>
    <row r="3407" spans="12:18" x14ac:dyDescent="0.45">
      <c r="L3407" t="str">
        <f>IFERROR(INDEX(所属情報!$E:$E,MATCH(男子登録情報!A3407,所属情報!$A:$A,0)),"")</f>
        <v/>
      </c>
      <c r="M3407" t="str">
        <f t="shared" si="159"/>
        <v xml:space="preserve"> ()</v>
      </c>
      <c r="N3407">
        <f t="shared" si="160"/>
        <v>0</v>
      </c>
      <c r="O3407" t="str">
        <f t="shared" si="161"/>
        <v xml:space="preserve">  ()</v>
      </c>
      <c r="P3407" t="str">
        <f>IFERROR(INDEX(リスト!$AE:$AE,MATCH($G3407,リスト!$AD:$AD,0)),"")</f>
        <v/>
      </c>
      <c r="Q3407" t="str">
        <f>IFERROR(INDEX(リスト!$AH:$AH,MATCH($J3407,リスト!$AG:$AG,0)),"")</f>
        <v/>
      </c>
      <c r="R3407" s="118" t="str">
        <f>IF($B3407="","",TEXT(RIGHT($E3407,6)*1000+COUNTIF($E$2:$E3407,$E3407),"000000000"))</f>
        <v/>
      </c>
    </row>
    <row r="3408" spans="12:18" x14ac:dyDescent="0.45">
      <c r="L3408" t="str">
        <f>IFERROR(INDEX(所属情報!$E:$E,MATCH(男子登録情報!A3408,所属情報!$A:$A,0)),"")</f>
        <v/>
      </c>
      <c r="M3408" t="str">
        <f t="shared" si="159"/>
        <v xml:space="preserve"> ()</v>
      </c>
      <c r="N3408">
        <f t="shared" si="160"/>
        <v>0</v>
      </c>
      <c r="O3408" t="str">
        <f t="shared" si="161"/>
        <v xml:space="preserve">  ()</v>
      </c>
      <c r="P3408" t="str">
        <f>IFERROR(INDEX(リスト!$AE:$AE,MATCH($G3408,リスト!$AD:$AD,0)),"")</f>
        <v/>
      </c>
      <c r="Q3408" t="str">
        <f>IFERROR(INDEX(リスト!$AH:$AH,MATCH($J3408,リスト!$AG:$AG,0)),"")</f>
        <v/>
      </c>
      <c r="R3408" s="118" t="str">
        <f>IF($B3408="","",TEXT(RIGHT($E3408,6)*1000+COUNTIF($E$2:$E3408,$E3408),"000000000"))</f>
        <v/>
      </c>
    </row>
    <row r="3409" spans="12:18" x14ac:dyDescent="0.45">
      <c r="L3409" t="str">
        <f>IFERROR(INDEX(所属情報!$E:$E,MATCH(男子登録情報!A3409,所属情報!$A:$A,0)),"")</f>
        <v/>
      </c>
      <c r="M3409" t="str">
        <f t="shared" si="159"/>
        <v xml:space="preserve"> ()</v>
      </c>
      <c r="N3409">
        <f t="shared" si="160"/>
        <v>0</v>
      </c>
      <c r="O3409" t="str">
        <f t="shared" si="161"/>
        <v xml:space="preserve">  ()</v>
      </c>
      <c r="P3409" t="str">
        <f>IFERROR(INDEX(リスト!$AE:$AE,MATCH($G3409,リスト!$AD:$AD,0)),"")</f>
        <v/>
      </c>
      <c r="Q3409" t="str">
        <f>IFERROR(INDEX(リスト!$AH:$AH,MATCH($J3409,リスト!$AG:$AG,0)),"")</f>
        <v/>
      </c>
      <c r="R3409" s="118" t="str">
        <f>IF($B3409="","",TEXT(RIGHT($E3409,6)*1000+COUNTIF($E$2:$E3409,$E3409),"000000000"))</f>
        <v/>
      </c>
    </row>
    <row r="3410" spans="12:18" x14ac:dyDescent="0.45">
      <c r="L3410" t="str">
        <f>IFERROR(INDEX(所属情報!$E:$E,MATCH(男子登録情報!A3410,所属情報!$A:$A,0)),"")</f>
        <v/>
      </c>
      <c r="M3410" t="str">
        <f t="shared" si="159"/>
        <v xml:space="preserve"> ()</v>
      </c>
      <c r="N3410">
        <f t="shared" si="160"/>
        <v>0</v>
      </c>
      <c r="O3410" t="str">
        <f t="shared" si="161"/>
        <v xml:space="preserve">  ()</v>
      </c>
      <c r="P3410" t="str">
        <f>IFERROR(INDEX(リスト!$AE:$AE,MATCH($G3410,リスト!$AD:$AD,0)),"")</f>
        <v/>
      </c>
      <c r="Q3410" t="str">
        <f>IFERROR(INDEX(リスト!$AH:$AH,MATCH($J3410,リスト!$AG:$AG,0)),"")</f>
        <v/>
      </c>
      <c r="R3410" s="118" t="str">
        <f>IF($B3410="","",TEXT(RIGHT($E3410,6)*1000+COUNTIF($E$2:$E3410,$E3410),"000000000"))</f>
        <v/>
      </c>
    </row>
    <row r="3411" spans="12:18" x14ac:dyDescent="0.45">
      <c r="L3411" t="str">
        <f>IFERROR(INDEX(所属情報!$E:$E,MATCH(男子登録情報!A3411,所属情報!$A:$A,0)),"")</f>
        <v/>
      </c>
      <c r="M3411" t="str">
        <f t="shared" si="159"/>
        <v xml:space="preserve"> ()</v>
      </c>
      <c r="N3411">
        <f t="shared" si="160"/>
        <v>0</v>
      </c>
      <c r="O3411" t="str">
        <f t="shared" si="161"/>
        <v xml:space="preserve">  ()</v>
      </c>
      <c r="P3411" t="str">
        <f>IFERROR(INDEX(リスト!$AE:$AE,MATCH($G3411,リスト!$AD:$AD,0)),"")</f>
        <v/>
      </c>
      <c r="Q3411" t="str">
        <f>IFERROR(INDEX(リスト!$AH:$AH,MATCH($J3411,リスト!$AG:$AG,0)),"")</f>
        <v/>
      </c>
      <c r="R3411" s="118" t="str">
        <f>IF($B3411="","",TEXT(RIGHT($E3411,6)*1000+COUNTIF($E$2:$E3411,$E3411),"000000000"))</f>
        <v/>
      </c>
    </row>
    <row r="3412" spans="12:18" x14ac:dyDescent="0.45">
      <c r="L3412" t="str">
        <f>IFERROR(INDEX(所属情報!$E:$E,MATCH(男子登録情報!A3412,所属情報!$A:$A,0)),"")</f>
        <v/>
      </c>
      <c r="M3412" t="str">
        <f t="shared" si="159"/>
        <v xml:space="preserve"> ()</v>
      </c>
      <c r="N3412">
        <f t="shared" si="160"/>
        <v>0</v>
      </c>
      <c r="O3412" t="str">
        <f t="shared" si="161"/>
        <v xml:space="preserve">  ()</v>
      </c>
      <c r="P3412" t="str">
        <f>IFERROR(INDEX(リスト!$AE:$AE,MATCH($G3412,リスト!$AD:$AD,0)),"")</f>
        <v/>
      </c>
      <c r="Q3412" t="str">
        <f>IFERROR(INDEX(リスト!$AH:$AH,MATCH($J3412,リスト!$AG:$AG,0)),"")</f>
        <v/>
      </c>
      <c r="R3412" s="118" t="str">
        <f>IF($B3412="","",TEXT(RIGHT($E3412,6)*1000+COUNTIF($E$2:$E3412,$E3412),"000000000"))</f>
        <v/>
      </c>
    </row>
    <row r="3413" spans="12:18" x14ac:dyDescent="0.45">
      <c r="L3413" t="str">
        <f>IFERROR(INDEX(所属情報!$E:$E,MATCH(男子登録情報!A3413,所属情報!$A:$A,0)),"")</f>
        <v/>
      </c>
      <c r="M3413" t="str">
        <f t="shared" si="159"/>
        <v xml:space="preserve"> ()</v>
      </c>
      <c r="N3413">
        <f t="shared" si="160"/>
        <v>0</v>
      </c>
      <c r="O3413" t="str">
        <f t="shared" si="161"/>
        <v xml:space="preserve">  ()</v>
      </c>
      <c r="P3413" t="str">
        <f>IFERROR(INDEX(リスト!$AE:$AE,MATCH($G3413,リスト!$AD:$AD,0)),"")</f>
        <v/>
      </c>
      <c r="Q3413" t="str">
        <f>IFERROR(INDEX(リスト!$AH:$AH,MATCH($J3413,リスト!$AG:$AG,0)),"")</f>
        <v/>
      </c>
      <c r="R3413" s="118" t="str">
        <f>IF($B3413="","",TEXT(RIGHT($E3413,6)*1000+COUNTIF($E$2:$E3413,$E3413),"000000000"))</f>
        <v/>
      </c>
    </row>
    <row r="3414" spans="12:18" x14ac:dyDescent="0.45">
      <c r="L3414" t="str">
        <f>IFERROR(INDEX(所属情報!$E:$E,MATCH(男子登録情報!A3414,所属情報!$A:$A,0)),"")</f>
        <v/>
      </c>
      <c r="M3414" t="str">
        <f t="shared" si="159"/>
        <v xml:space="preserve"> ()</v>
      </c>
      <c r="N3414">
        <f t="shared" si="160"/>
        <v>0</v>
      </c>
      <c r="O3414" t="str">
        <f t="shared" si="161"/>
        <v xml:space="preserve">  ()</v>
      </c>
      <c r="P3414" t="str">
        <f>IFERROR(INDEX(リスト!$AE:$AE,MATCH($G3414,リスト!$AD:$AD,0)),"")</f>
        <v/>
      </c>
      <c r="Q3414" t="str">
        <f>IFERROR(INDEX(リスト!$AH:$AH,MATCH($J3414,リスト!$AG:$AG,0)),"")</f>
        <v/>
      </c>
      <c r="R3414" s="118" t="str">
        <f>IF($B3414="","",TEXT(RIGHT($E3414,6)*1000+COUNTIF($E$2:$E3414,$E3414),"000000000"))</f>
        <v/>
      </c>
    </row>
    <row r="3415" spans="12:18" x14ac:dyDescent="0.45">
      <c r="L3415" t="str">
        <f>IFERROR(INDEX(所属情報!$E:$E,MATCH(男子登録情報!A3415,所属情報!$A:$A,0)),"")</f>
        <v/>
      </c>
      <c r="M3415" t="str">
        <f t="shared" si="159"/>
        <v xml:space="preserve"> ()</v>
      </c>
      <c r="N3415">
        <f t="shared" si="160"/>
        <v>0</v>
      </c>
      <c r="O3415" t="str">
        <f t="shared" si="161"/>
        <v xml:space="preserve">  ()</v>
      </c>
      <c r="P3415" t="str">
        <f>IFERROR(INDEX(リスト!$AE:$AE,MATCH($G3415,リスト!$AD:$AD,0)),"")</f>
        <v/>
      </c>
      <c r="Q3415" t="str">
        <f>IFERROR(INDEX(リスト!$AH:$AH,MATCH($J3415,リスト!$AG:$AG,0)),"")</f>
        <v/>
      </c>
      <c r="R3415" s="118" t="str">
        <f>IF($B3415="","",TEXT(RIGHT($E3415,6)*1000+COUNTIF($E$2:$E3415,$E3415),"000000000"))</f>
        <v/>
      </c>
    </row>
    <row r="3416" spans="12:18" x14ac:dyDescent="0.45">
      <c r="L3416" t="str">
        <f>IFERROR(INDEX(所属情報!$E:$E,MATCH(男子登録情報!A3416,所属情報!$A:$A,0)),"")</f>
        <v/>
      </c>
      <c r="M3416" t="str">
        <f t="shared" si="159"/>
        <v xml:space="preserve"> ()</v>
      </c>
      <c r="N3416">
        <f t="shared" si="160"/>
        <v>0</v>
      </c>
      <c r="O3416" t="str">
        <f t="shared" si="161"/>
        <v xml:space="preserve">  ()</v>
      </c>
      <c r="P3416" t="str">
        <f>IFERROR(INDEX(リスト!$AE:$AE,MATCH($G3416,リスト!$AD:$AD,0)),"")</f>
        <v/>
      </c>
      <c r="Q3416" t="str">
        <f>IFERROR(INDEX(リスト!$AH:$AH,MATCH($J3416,リスト!$AG:$AG,0)),"")</f>
        <v/>
      </c>
      <c r="R3416" s="118" t="str">
        <f>IF($B3416="","",TEXT(RIGHT($E3416,6)*1000+COUNTIF($E$2:$E3416,$E3416),"000000000"))</f>
        <v/>
      </c>
    </row>
    <row r="3417" spans="12:18" x14ac:dyDescent="0.45">
      <c r="L3417" t="str">
        <f>IFERROR(INDEX(所属情報!$E:$E,MATCH(男子登録情報!A3417,所属情報!$A:$A,0)),"")</f>
        <v/>
      </c>
      <c r="M3417" t="str">
        <f t="shared" si="159"/>
        <v xml:space="preserve"> ()</v>
      </c>
      <c r="N3417">
        <f t="shared" si="160"/>
        <v>0</v>
      </c>
      <c r="O3417" t="str">
        <f t="shared" si="161"/>
        <v xml:space="preserve">  ()</v>
      </c>
      <c r="P3417" t="str">
        <f>IFERROR(INDEX(リスト!$AE:$AE,MATCH($G3417,リスト!$AD:$AD,0)),"")</f>
        <v/>
      </c>
      <c r="Q3417" t="str">
        <f>IFERROR(INDEX(リスト!$AH:$AH,MATCH($J3417,リスト!$AG:$AG,0)),"")</f>
        <v/>
      </c>
      <c r="R3417" s="118" t="str">
        <f>IF($B3417="","",TEXT(RIGHT($E3417,6)*1000+COUNTIF($E$2:$E3417,$E3417),"000000000"))</f>
        <v/>
      </c>
    </row>
    <row r="3418" spans="12:18" x14ac:dyDescent="0.45">
      <c r="L3418" t="str">
        <f>IFERROR(INDEX(所属情報!$E:$E,MATCH(男子登録情報!A3418,所属情報!$A:$A,0)),"")</f>
        <v/>
      </c>
      <c r="M3418" t="str">
        <f t="shared" si="159"/>
        <v xml:space="preserve"> ()</v>
      </c>
      <c r="N3418">
        <f t="shared" si="160"/>
        <v>0</v>
      </c>
      <c r="O3418" t="str">
        <f t="shared" si="161"/>
        <v xml:space="preserve">  ()</v>
      </c>
      <c r="P3418" t="str">
        <f>IFERROR(INDEX(リスト!$AE:$AE,MATCH($G3418,リスト!$AD:$AD,0)),"")</f>
        <v/>
      </c>
      <c r="Q3418" t="str">
        <f>IFERROR(INDEX(リスト!$AH:$AH,MATCH($J3418,リスト!$AG:$AG,0)),"")</f>
        <v/>
      </c>
      <c r="R3418" s="118" t="str">
        <f>IF($B3418="","",TEXT(RIGHT($E3418,6)*1000+COUNTIF($E$2:$E3418,$E3418),"000000000"))</f>
        <v/>
      </c>
    </row>
    <row r="3419" spans="12:18" x14ac:dyDescent="0.45">
      <c r="L3419" t="str">
        <f>IFERROR(INDEX(所属情報!$E:$E,MATCH(男子登録情報!A3419,所属情報!$A:$A,0)),"")</f>
        <v/>
      </c>
      <c r="M3419" t="str">
        <f t="shared" si="159"/>
        <v xml:space="preserve"> ()</v>
      </c>
      <c r="N3419">
        <f t="shared" si="160"/>
        <v>0</v>
      </c>
      <c r="O3419" t="str">
        <f t="shared" si="161"/>
        <v xml:space="preserve">  ()</v>
      </c>
      <c r="P3419" t="str">
        <f>IFERROR(INDEX(リスト!$AE:$AE,MATCH($G3419,リスト!$AD:$AD,0)),"")</f>
        <v/>
      </c>
      <c r="Q3419" t="str">
        <f>IFERROR(INDEX(リスト!$AH:$AH,MATCH($J3419,リスト!$AG:$AG,0)),"")</f>
        <v/>
      </c>
      <c r="R3419" s="118" t="str">
        <f>IF($B3419="","",TEXT(RIGHT($E3419,6)*1000+COUNTIF($E$2:$E3419,$E3419),"000000000"))</f>
        <v/>
      </c>
    </row>
    <row r="3420" spans="12:18" x14ac:dyDescent="0.45">
      <c r="L3420" t="str">
        <f>IFERROR(INDEX(所属情報!$E:$E,MATCH(男子登録情報!A3420,所属情報!$A:$A,0)),"")</f>
        <v/>
      </c>
      <c r="M3420" t="str">
        <f t="shared" si="159"/>
        <v xml:space="preserve"> ()</v>
      </c>
      <c r="N3420">
        <f t="shared" si="160"/>
        <v>0</v>
      </c>
      <c r="O3420" t="str">
        <f t="shared" si="161"/>
        <v xml:space="preserve">  ()</v>
      </c>
      <c r="P3420" t="str">
        <f>IFERROR(INDEX(リスト!$AE:$AE,MATCH($G3420,リスト!$AD:$AD,0)),"")</f>
        <v/>
      </c>
      <c r="Q3420" t="str">
        <f>IFERROR(INDEX(リスト!$AH:$AH,MATCH($J3420,リスト!$AG:$AG,0)),"")</f>
        <v/>
      </c>
      <c r="R3420" s="118" t="str">
        <f>IF($B3420="","",TEXT(RIGHT($E3420,6)*1000+COUNTIF($E$2:$E3420,$E3420),"000000000"))</f>
        <v/>
      </c>
    </row>
    <row r="3421" spans="12:18" x14ac:dyDescent="0.45">
      <c r="L3421" t="str">
        <f>IFERROR(INDEX(所属情報!$E:$E,MATCH(男子登録情報!A3421,所属情報!$A:$A,0)),"")</f>
        <v/>
      </c>
      <c r="M3421" t="str">
        <f t="shared" si="159"/>
        <v xml:space="preserve"> ()</v>
      </c>
      <c r="N3421">
        <f t="shared" si="160"/>
        <v>0</v>
      </c>
      <c r="O3421" t="str">
        <f t="shared" si="161"/>
        <v xml:space="preserve">  ()</v>
      </c>
      <c r="P3421" t="str">
        <f>IFERROR(INDEX(リスト!$AE:$AE,MATCH($G3421,リスト!$AD:$AD,0)),"")</f>
        <v/>
      </c>
      <c r="Q3421" t="str">
        <f>IFERROR(INDEX(リスト!$AH:$AH,MATCH($J3421,リスト!$AG:$AG,0)),"")</f>
        <v/>
      </c>
      <c r="R3421" s="118" t="str">
        <f>IF($B3421="","",TEXT(RIGHT($E3421,6)*1000+COUNTIF($E$2:$E3421,$E3421),"000000000"))</f>
        <v/>
      </c>
    </row>
    <row r="3422" spans="12:18" x14ac:dyDescent="0.45">
      <c r="L3422" t="str">
        <f>IFERROR(INDEX(所属情報!$E:$E,MATCH(男子登録情報!A3422,所属情報!$A:$A,0)),"")</f>
        <v/>
      </c>
      <c r="M3422" t="str">
        <f t="shared" si="159"/>
        <v xml:space="preserve"> ()</v>
      </c>
      <c r="N3422">
        <f t="shared" si="160"/>
        <v>0</v>
      </c>
      <c r="O3422" t="str">
        <f t="shared" si="161"/>
        <v xml:space="preserve">  ()</v>
      </c>
      <c r="P3422" t="str">
        <f>IFERROR(INDEX(リスト!$AE:$AE,MATCH($G3422,リスト!$AD:$AD,0)),"")</f>
        <v/>
      </c>
      <c r="Q3422" t="str">
        <f>IFERROR(INDEX(リスト!$AH:$AH,MATCH($J3422,リスト!$AG:$AG,0)),"")</f>
        <v/>
      </c>
      <c r="R3422" s="118" t="str">
        <f>IF($B3422="","",TEXT(RIGHT($E3422,6)*1000+COUNTIF($E$2:$E3422,$E3422),"000000000"))</f>
        <v/>
      </c>
    </row>
    <row r="3423" spans="12:18" x14ac:dyDescent="0.45">
      <c r="L3423" t="str">
        <f>IFERROR(INDEX(所属情報!$E:$E,MATCH(男子登録情報!A3423,所属情報!$A:$A,0)),"")</f>
        <v/>
      </c>
      <c r="M3423" t="str">
        <f t="shared" si="159"/>
        <v xml:space="preserve"> ()</v>
      </c>
      <c r="N3423">
        <f t="shared" si="160"/>
        <v>0</v>
      </c>
      <c r="O3423" t="str">
        <f t="shared" si="161"/>
        <v xml:space="preserve">  ()</v>
      </c>
      <c r="P3423" t="str">
        <f>IFERROR(INDEX(リスト!$AE:$AE,MATCH($G3423,リスト!$AD:$AD,0)),"")</f>
        <v/>
      </c>
      <c r="Q3423" t="str">
        <f>IFERROR(INDEX(リスト!$AH:$AH,MATCH($J3423,リスト!$AG:$AG,0)),"")</f>
        <v/>
      </c>
      <c r="R3423" s="118" t="str">
        <f>IF($B3423="","",TEXT(RIGHT($E3423,6)*1000+COUNTIF($E$2:$E3423,$E3423),"000000000"))</f>
        <v/>
      </c>
    </row>
    <row r="3424" spans="12:18" x14ac:dyDescent="0.45">
      <c r="L3424" t="str">
        <f>IFERROR(INDEX(所属情報!$E:$E,MATCH(男子登録情報!A3424,所属情報!$A:$A,0)),"")</f>
        <v/>
      </c>
      <c r="M3424" t="str">
        <f t="shared" si="159"/>
        <v xml:space="preserve"> ()</v>
      </c>
      <c r="N3424">
        <f t="shared" si="160"/>
        <v>0</v>
      </c>
      <c r="O3424" t="str">
        <f t="shared" si="161"/>
        <v xml:space="preserve">  ()</v>
      </c>
      <c r="P3424" t="str">
        <f>IFERROR(INDEX(リスト!$AE:$AE,MATCH($G3424,リスト!$AD:$AD,0)),"")</f>
        <v/>
      </c>
      <c r="Q3424" t="str">
        <f>IFERROR(INDEX(リスト!$AH:$AH,MATCH($J3424,リスト!$AG:$AG,0)),"")</f>
        <v/>
      </c>
      <c r="R3424" s="118" t="str">
        <f>IF($B3424="","",TEXT(RIGHT($E3424,6)*1000+COUNTIF($E$2:$E3424,$E3424),"000000000"))</f>
        <v/>
      </c>
    </row>
    <row r="3425" spans="12:18" x14ac:dyDescent="0.45">
      <c r="L3425" t="str">
        <f>IFERROR(INDEX(所属情報!$E:$E,MATCH(男子登録情報!A3425,所属情報!$A:$A,0)),"")</f>
        <v/>
      </c>
      <c r="M3425" t="str">
        <f t="shared" si="159"/>
        <v xml:space="preserve"> ()</v>
      </c>
      <c r="N3425">
        <f t="shared" si="160"/>
        <v>0</v>
      </c>
      <c r="O3425" t="str">
        <f t="shared" si="161"/>
        <v xml:space="preserve">  ()</v>
      </c>
      <c r="P3425" t="str">
        <f>IFERROR(INDEX(リスト!$AE:$AE,MATCH($G3425,リスト!$AD:$AD,0)),"")</f>
        <v/>
      </c>
      <c r="Q3425" t="str">
        <f>IFERROR(INDEX(リスト!$AH:$AH,MATCH($J3425,リスト!$AG:$AG,0)),"")</f>
        <v/>
      </c>
      <c r="R3425" s="118" t="str">
        <f>IF($B3425="","",TEXT(RIGHT($E3425,6)*1000+COUNTIF($E$2:$E3425,$E3425),"000000000"))</f>
        <v/>
      </c>
    </row>
    <row r="3426" spans="12:18" x14ac:dyDescent="0.45">
      <c r="L3426" t="str">
        <f>IFERROR(INDEX(所属情報!$E:$E,MATCH(男子登録情報!A3426,所属情報!$A:$A,0)),"")</f>
        <v/>
      </c>
      <c r="M3426" t="str">
        <f t="shared" si="159"/>
        <v xml:space="preserve"> ()</v>
      </c>
      <c r="N3426">
        <f t="shared" si="160"/>
        <v>0</v>
      </c>
      <c r="O3426" t="str">
        <f t="shared" si="161"/>
        <v xml:space="preserve">  ()</v>
      </c>
      <c r="P3426" t="str">
        <f>IFERROR(INDEX(リスト!$AE:$AE,MATCH($G3426,リスト!$AD:$AD,0)),"")</f>
        <v/>
      </c>
      <c r="Q3426" t="str">
        <f>IFERROR(INDEX(リスト!$AH:$AH,MATCH($J3426,リスト!$AG:$AG,0)),"")</f>
        <v/>
      </c>
      <c r="R3426" s="118" t="str">
        <f>IF($B3426="","",TEXT(RIGHT($E3426,6)*1000+COUNTIF($E$2:$E3426,$E3426),"000000000"))</f>
        <v/>
      </c>
    </row>
    <row r="3427" spans="12:18" x14ac:dyDescent="0.45">
      <c r="L3427" t="str">
        <f>IFERROR(INDEX(所属情報!$E:$E,MATCH(男子登録情報!A3427,所属情報!$A:$A,0)),"")</f>
        <v/>
      </c>
      <c r="M3427" t="str">
        <f t="shared" si="159"/>
        <v xml:space="preserve"> ()</v>
      </c>
      <c r="N3427">
        <f t="shared" si="160"/>
        <v>0</v>
      </c>
      <c r="O3427" t="str">
        <f t="shared" si="161"/>
        <v xml:space="preserve">  ()</v>
      </c>
      <c r="P3427" t="str">
        <f>IFERROR(INDEX(リスト!$AE:$AE,MATCH($G3427,リスト!$AD:$AD,0)),"")</f>
        <v/>
      </c>
      <c r="Q3427" t="str">
        <f>IFERROR(INDEX(リスト!$AH:$AH,MATCH($J3427,リスト!$AG:$AG,0)),"")</f>
        <v/>
      </c>
      <c r="R3427" s="118" t="str">
        <f>IF($B3427="","",TEXT(RIGHT($E3427,6)*1000+COUNTIF($E$2:$E3427,$E3427),"000000000"))</f>
        <v/>
      </c>
    </row>
    <row r="3428" spans="12:18" x14ac:dyDescent="0.45">
      <c r="L3428" t="str">
        <f>IFERROR(INDEX(所属情報!$E:$E,MATCH(男子登録情報!A3428,所属情報!$A:$A,0)),"")</f>
        <v/>
      </c>
      <c r="M3428" t="str">
        <f t="shared" si="159"/>
        <v xml:space="preserve"> ()</v>
      </c>
      <c r="N3428">
        <f t="shared" si="160"/>
        <v>0</v>
      </c>
      <c r="O3428" t="str">
        <f t="shared" si="161"/>
        <v xml:space="preserve">  ()</v>
      </c>
      <c r="P3428" t="str">
        <f>IFERROR(INDEX(リスト!$AE:$AE,MATCH($G3428,リスト!$AD:$AD,0)),"")</f>
        <v/>
      </c>
      <c r="Q3428" t="str">
        <f>IFERROR(INDEX(リスト!$AH:$AH,MATCH($J3428,リスト!$AG:$AG,0)),"")</f>
        <v/>
      </c>
      <c r="R3428" s="118" t="str">
        <f>IF($B3428="","",TEXT(RIGHT($E3428,6)*1000+COUNTIF($E$2:$E3428,$E3428),"000000000"))</f>
        <v/>
      </c>
    </row>
    <row r="3429" spans="12:18" x14ac:dyDescent="0.45">
      <c r="L3429" t="str">
        <f>IFERROR(INDEX(所属情報!$E:$E,MATCH(男子登録情報!A3429,所属情報!$A:$A,0)),"")</f>
        <v/>
      </c>
      <c r="M3429" t="str">
        <f t="shared" si="159"/>
        <v xml:space="preserve"> ()</v>
      </c>
      <c r="N3429">
        <f t="shared" si="160"/>
        <v>0</v>
      </c>
      <c r="O3429" t="str">
        <f t="shared" si="161"/>
        <v xml:space="preserve">  ()</v>
      </c>
      <c r="P3429" t="str">
        <f>IFERROR(INDEX(リスト!$AE:$AE,MATCH($G3429,リスト!$AD:$AD,0)),"")</f>
        <v/>
      </c>
      <c r="Q3429" t="str">
        <f>IFERROR(INDEX(リスト!$AH:$AH,MATCH($J3429,リスト!$AG:$AG,0)),"")</f>
        <v/>
      </c>
      <c r="R3429" s="118" t="str">
        <f>IF($B3429="","",TEXT(RIGHT($E3429,6)*1000+COUNTIF($E$2:$E3429,$E3429),"000000000"))</f>
        <v/>
      </c>
    </row>
    <row r="3430" spans="12:18" x14ac:dyDescent="0.45">
      <c r="L3430" t="str">
        <f>IFERROR(INDEX(所属情報!$E:$E,MATCH(男子登録情報!A3430,所属情報!$A:$A,0)),"")</f>
        <v/>
      </c>
      <c r="M3430" t="str">
        <f t="shared" si="159"/>
        <v xml:space="preserve"> ()</v>
      </c>
      <c r="N3430">
        <f t="shared" si="160"/>
        <v>0</v>
      </c>
      <c r="O3430" t="str">
        <f t="shared" si="161"/>
        <v xml:space="preserve">  ()</v>
      </c>
      <c r="P3430" t="str">
        <f>IFERROR(INDEX(リスト!$AE:$AE,MATCH($G3430,リスト!$AD:$AD,0)),"")</f>
        <v/>
      </c>
      <c r="Q3430" t="str">
        <f>IFERROR(INDEX(リスト!$AH:$AH,MATCH($J3430,リスト!$AG:$AG,0)),"")</f>
        <v/>
      </c>
      <c r="R3430" s="118" t="str">
        <f>IF($B3430="","",TEXT(RIGHT($E3430,6)*1000+COUNTIF($E$2:$E3430,$E3430),"000000000"))</f>
        <v/>
      </c>
    </row>
    <row r="3431" spans="12:18" x14ac:dyDescent="0.45">
      <c r="L3431" t="str">
        <f>IFERROR(INDEX(所属情報!$E:$E,MATCH(男子登録情報!A3431,所属情報!$A:$A,0)),"")</f>
        <v/>
      </c>
      <c r="M3431" t="str">
        <f t="shared" si="159"/>
        <v xml:space="preserve"> ()</v>
      </c>
      <c r="N3431">
        <f t="shared" si="160"/>
        <v>0</v>
      </c>
      <c r="O3431" t="str">
        <f t="shared" si="161"/>
        <v xml:space="preserve">  ()</v>
      </c>
      <c r="P3431" t="str">
        <f>IFERROR(INDEX(リスト!$AE:$AE,MATCH($G3431,リスト!$AD:$AD,0)),"")</f>
        <v/>
      </c>
      <c r="Q3431" t="str">
        <f>IFERROR(INDEX(リスト!$AH:$AH,MATCH($J3431,リスト!$AG:$AG,0)),"")</f>
        <v/>
      </c>
      <c r="R3431" s="118" t="str">
        <f>IF($B3431="","",TEXT(RIGHT($E3431,6)*1000+COUNTIF($E$2:$E3431,$E3431),"000000000"))</f>
        <v/>
      </c>
    </row>
    <row r="3432" spans="12:18" x14ac:dyDescent="0.45">
      <c r="L3432" t="str">
        <f>IFERROR(INDEX(所属情報!$E:$E,MATCH(男子登録情報!A3432,所属情報!$A:$A,0)),"")</f>
        <v/>
      </c>
      <c r="M3432" t="str">
        <f t="shared" si="159"/>
        <v xml:space="preserve"> ()</v>
      </c>
      <c r="N3432">
        <f t="shared" si="160"/>
        <v>0</v>
      </c>
      <c r="O3432" t="str">
        <f t="shared" si="161"/>
        <v xml:space="preserve">  ()</v>
      </c>
      <c r="P3432" t="str">
        <f>IFERROR(INDEX(リスト!$AE:$AE,MATCH($G3432,リスト!$AD:$AD,0)),"")</f>
        <v/>
      </c>
      <c r="Q3432" t="str">
        <f>IFERROR(INDEX(リスト!$AH:$AH,MATCH($J3432,リスト!$AG:$AG,0)),"")</f>
        <v/>
      </c>
      <c r="R3432" s="118" t="str">
        <f>IF($B3432="","",TEXT(RIGHT($E3432,6)*1000+COUNTIF($E$2:$E3432,$E3432),"000000000"))</f>
        <v/>
      </c>
    </row>
    <row r="3433" spans="12:18" x14ac:dyDescent="0.45">
      <c r="L3433" t="str">
        <f>IFERROR(INDEX(所属情報!$E:$E,MATCH(男子登録情報!A3433,所属情報!$A:$A,0)),"")</f>
        <v/>
      </c>
      <c r="M3433" t="str">
        <f t="shared" si="159"/>
        <v xml:space="preserve"> ()</v>
      </c>
      <c r="N3433">
        <f t="shared" si="160"/>
        <v>0</v>
      </c>
      <c r="O3433" t="str">
        <f t="shared" si="161"/>
        <v xml:space="preserve">  ()</v>
      </c>
      <c r="P3433" t="str">
        <f>IFERROR(INDEX(リスト!$AE:$AE,MATCH($G3433,リスト!$AD:$AD,0)),"")</f>
        <v/>
      </c>
      <c r="Q3433" t="str">
        <f>IFERROR(INDEX(リスト!$AH:$AH,MATCH($J3433,リスト!$AG:$AG,0)),"")</f>
        <v/>
      </c>
      <c r="R3433" s="118" t="str">
        <f>IF($B3433="","",TEXT(RIGHT($E3433,6)*1000+COUNTIF($E$2:$E3433,$E3433),"000000000"))</f>
        <v/>
      </c>
    </row>
    <row r="3434" spans="12:18" x14ac:dyDescent="0.45">
      <c r="L3434" t="str">
        <f>IFERROR(INDEX(所属情報!$E:$E,MATCH(男子登録情報!A3434,所属情報!$A:$A,0)),"")</f>
        <v/>
      </c>
      <c r="M3434" t="str">
        <f t="shared" si="159"/>
        <v xml:space="preserve"> ()</v>
      </c>
      <c r="N3434">
        <f t="shared" si="160"/>
        <v>0</v>
      </c>
      <c r="O3434" t="str">
        <f t="shared" si="161"/>
        <v xml:space="preserve">  ()</v>
      </c>
      <c r="P3434" t="str">
        <f>IFERROR(INDEX(リスト!$AE:$AE,MATCH($G3434,リスト!$AD:$AD,0)),"")</f>
        <v/>
      </c>
      <c r="Q3434" t="str">
        <f>IFERROR(INDEX(リスト!$AH:$AH,MATCH($J3434,リスト!$AG:$AG,0)),"")</f>
        <v/>
      </c>
      <c r="R3434" s="118" t="str">
        <f>IF($B3434="","",TEXT(RIGHT($E3434,6)*1000+COUNTIF($E$2:$E3434,$E3434),"000000000"))</f>
        <v/>
      </c>
    </row>
    <row r="3435" spans="12:18" x14ac:dyDescent="0.45">
      <c r="L3435" t="str">
        <f>IFERROR(INDEX(所属情報!$E:$E,MATCH(男子登録情報!A3435,所属情報!$A:$A,0)),"")</f>
        <v/>
      </c>
      <c r="M3435" t="str">
        <f t="shared" si="159"/>
        <v xml:space="preserve"> ()</v>
      </c>
      <c r="N3435">
        <f t="shared" si="160"/>
        <v>0</v>
      </c>
      <c r="O3435" t="str">
        <f t="shared" si="161"/>
        <v xml:space="preserve">  ()</v>
      </c>
      <c r="P3435" t="str">
        <f>IFERROR(INDEX(リスト!$AE:$AE,MATCH($G3435,リスト!$AD:$AD,0)),"")</f>
        <v/>
      </c>
      <c r="Q3435" t="str">
        <f>IFERROR(INDEX(リスト!$AH:$AH,MATCH($J3435,リスト!$AG:$AG,0)),"")</f>
        <v/>
      </c>
      <c r="R3435" s="118" t="str">
        <f>IF($B3435="","",TEXT(RIGHT($E3435,6)*1000+COUNTIF($E$2:$E3435,$E3435),"000000000"))</f>
        <v/>
      </c>
    </row>
    <row r="3436" spans="12:18" x14ac:dyDescent="0.45">
      <c r="L3436" t="str">
        <f>IFERROR(INDEX(所属情報!$E:$E,MATCH(男子登録情報!A3436,所属情報!$A:$A,0)),"")</f>
        <v/>
      </c>
      <c r="M3436" t="str">
        <f t="shared" si="159"/>
        <v xml:space="preserve"> ()</v>
      </c>
      <c r="N3436">
        <f t="shared" si="160"/>
        <v>0</v>
      </c>
      <c r="O3436" t="str">
        <f t="shared" si="161"/>
        <v xml:space="preserve">  ()</v>
      </c>
      <c r="P3436" t="str">
        <f>IFERROR(INDEX(リスト!$AE:$AE,MATCH($G3436,リスト!$AD:$AD,0)),"")</f>
        <v/>
      </c>
      <c r="Q3436" t="str">
        <f>IFERROR(INDEX(リスト!$AH:$AH,MATCH($J3436,リスト!$AG:$AG,0)),"")</f>
        <v/>
      </c>
      <c r="R3436" s="118" t="str">
        <f>IF($B3436="","",TEXT(RIGHT($E3436,6)*1000+COUNTIF($E$2:$E3436,$E3436),"000000000"))</f>
        <v/>
      </c>
    </row>
    <row r="3437" spans="12:18" x14ac:dyDescent="0.45">
      <c r="L3437" t="str">
        <f>IFERROR(INDEX(所属情報!$E:$E,MATCH(男子登録情報!A3437,所属情報!$A:$A,0)),"")</f>
        <v/>
      </c>
      <c r="M3437" t="str">
        <f t="shared" si="159"/>
        <v xml:space="preserve"> ()</v>
      </c>
      <c r="N3437">
        <f t="shared" si="160"/>
        <v>0</v>
      </c>
      <c r="O3437" t="str">
        <f t="shared" si="161"/>
        <v xml:space="preserve">  ()</v>
      </c>
      <c r="P3437" t="str">
        <f>IFERROR(INDEX(リスト!$AE:$AE,MATCH($G3437,リスト!$AD:$AD,0)),"")</f>
        <v/>
      </c>
      <c r="Q3437" t="str">
        <f>IFERROR(INDEX(リスト!$AH:$AH,MATCH($J3437,リスト!$AG:$AG,0)),"")</f>
        <v/>
      </c>
      <c r="R3437" s="118" t="str">
        <f>IF($B3437="","",TEXT(RIGHT($E3437,6)*1000+COUNTIF($E$2:$E3437,$E3437),"000000000"))</f>
        <v/>
      </c>
    </row>
    <row r="3438" spans="12:18" x14ac:dyDescent="0.45">
      <c r="L3438" t="str">
        <f>IFERROR(INDEX(所属情報!$E:$E,MATCH(男子登録情報!A3438,所属情報!$A:$A,0)),"")</f>
        <v/>
      </c>
      <c r="M3438" t="str">
        <f t="shared" si="159"/>
        <v xml:space="preserve"> ()</v>
      </c>
      <c r="N3438">
        <f t="shared" si="160"/>
        <v>0</v>
      </c>
      <c r="O3438" t="str">
        <f t="shared" si="161"/>
        <v xml:space="preserve">  ()</v>
      </c>
      <c r="P3438" t="str">
        <f>IFERROR(INDEX(リスト!$AE:$AE,MATCH($G3438,リスト!$AD:$AD,0)),"")</f>
        <v/>
      </c>
      <c r="Q3438" t="str">
        <f>IFERROR(INDEX(リスト!$AH:$AH,MATCH($J3438,リスト!$AG:$AG,0)),"")</f>
        <v/>
      </c>
      <c r="R3438" s="118" t="str">
        <f>IF($B3438="","",TEXT(RIGHT($E3438,6)*1000+COUNTIF($E$2:$E3438,$E3438),"000000000"))</f>
        <v/>
      </c>
    </row>
    <row r="3439" spans="12:18" x14ac:dyDescent="0.45">
      <c r="L3439" t="str">
        <f>IFERROR(INDEX(所属情報!$E:$E,MATCH(男子登録情報!A3439,所属情報!$A:$A,0)),"")</f>
        <v/>
      </c>
      <c r="M3439" t="str">
        <f t="shared" si="159"/>
        <v xml:space="preserve"> ()</v>
      </c>
      <c r="N3439">
        <f t="shared" si="160"/>
        <v>0</v>
      </c>
      <c r="O3439" t="str">
        <f t="shared" si="161"/>
        <v xml:space="preserve">  ()</v>
      </c>
      <c r="P3439" t="str">
        <f>IFERROR(INDEX(リスト!$AE:$AE,MATCH($G3439,リスト!$AD:$AD,0)),"")</f>
        <v/>
      </c>
      <c r="Q3439" t="str">
        <f>IFERROR(INDEX(リスト!$AH:$AH,MATCH($J3439,リスト!$AG:$AG,0)),"")</f>
        <v/>
      </c>
      <c r="R3439" s="118" t="str">
        <f>IF($B3439="","",TEXT(RIGHT($E3439,6)*1000+COUNTIF($E$2:$E3439,$E3439),"000000000"))</f>
        <v/>
      </c>
    </row>
    <row r="3440" spans="12:18" x14ac:dyDescent="0.45">
      <c r="L3440" t="str">
        <f>IFERROR(INDEX(所属情報!$E:$E,MATCH(男子登録情報!A3440,所属情報!$A:$A,0)),"")</f>
        <v/>
      </c>
      <c r="M3440" t="str">
        <f t="shared" si="159"/>
        <v xml:space="preserve"> ()</v>
      </c>
      <c r="N3440">
        <f t="shared" si="160"/>
        <v>0</v>
      </c>
      <c r="O3440" t="str">
        <f t="shared" si="161"/>
        <v xml:space="preserve">  ()</v>
      </c>
      <c r="P3440" t="str">
        <f>IFERROR(INDEX(リスト!$AE:$AE,MATCH($G3440,リスト!$AD:$AD,0)),"")</f>
        <v/>
      </c>
      <c r="Q3440" t="str">
        <f>IFERROR(INDEX(リスト!$AH:$AH,MATCH($J3440,リスト!$AG:$AG,0)),"")</f>
        <v/>
      </c>
      <c r="R3440" s="118" t="str">
        <f>IF($B3440="","",TEXT(RIGHT($E3440,6)*1000+COUNTIF($E$2:$E3440,$E3440),"000000000"))</f>
        <v/>
      </c>
    </row>
    <row r="3441" spans="12:18" x14ac:dyDescent="0.45">
      <c r="L3441" t="str">
        <f>IFERROR(INDEX(所属情報!$E:$E,MATCH(男子登録情報!A3441,所属情報!$A:$A,0)),"")</f>
        <v/>
      </c>
      <c r="M3441" t="str">
        <f t="shared" si="159"/>
        <v xml:space="preserve"> ()</v>
      </c>
      <c r="N3441">
        <f t="shared" si="160"/>
        <v>0</v>
      </c>
      <c r="O3441" t="str">
        <f t="shared" si="161"/>
        <v xml:space="preserve">  ()</v>
      </c>
      <c r="P3441" t="str">
        <f>IFERROR(INDEX(リスト!$AE:$AE,MATCH($G3441,リスト!$AD:$AD,0)),"")</f>
        <v/>
      </c>
      <c r="Q3441" t="str">
        <f>IFERROR(INDEX(リスト!$AH:$AH,MATCH($J3441,リスト!$AG:$AG,0)),"")</f>
        <v/>
      </c>
      <c r="R3441" s="118" t="str">
        <f>IF($B3441="","",TEXT(RIGHT($E3441,6)*1000+COUNTIF($E$2:$E3441,$E3441),"000000000"))</f>
        <v/>
      </c>
    </row>
    <row r="3442" spans="12:18" x14ac:dyDescent="0.45">
      <c r="L3442" t="str">
        <f>IFERROR(INDEX(所属情報!$E:$E,MATCH(男子登録情報!A3442,所属情報!$A:$A,0)),"")</f>
        <v/>
      </c>
      <c r="M3442" t="str">
        <f t="shared" si="159"/>
        <v xml:space="preserve"> ()</v>
      </c>
      <c r="N3442">
        <f t="shared" si="160"/>
        <v>0</v>
      </c>
      <c r="O3442" t="str">
        <f t="shared" si="161"/>
        <v xml:space="preserve">  ()</v>
      </c>
      <c r="P3442" t="str">
        <f>IFERROR(INDEX(リスト!$AE:$AE,MATCH($G3442,リスト!$AD:$AD,0)),"")</f>
        <v/>
      </c>
      <c r="Q3442" t="str">
        <f>IFERROR(INDEX(リスト!$AH:$AH,MATCH($J3442,リスト!$AG:$AG,0)),"")</f>
        <v/>
      </c>
      <c r="R3442" s="118" t="str">
        <f>IF($B3442="","",TEXT(RIGHT($E3442,6)*1000+COUNTIF($E$2:$E3442,$E3442),"000000000"))</f>
        <v/>
      </c>
    </row>
    <row r="3443" spans="12:18" x14ac:dyDescent="0.45">
      <c r="L3443" t="str">
        <f>IFERROR(INDEX(所属情報!$E:$E,MATCH(男子登録情報!A3443,所属情報!$A:$A,0)),"")</f>
        <v/>
      </c>
      <c r="M3443" t="str">
        <f t="shared" si="159"/>
        <v xml:space="preserve"> ()</v>
      </c>
      <c r="N3443">
        <f t="shared" si="160"/>
        <v>0</v>
      </c>
      <c r="O3443" t="str">
        <f t="shared" si="161"/>
        <v xml:space="preserve">  ()</v>
      </c>
      <c r="P3443" t="str">
        <f>IFERROR(INDEX(リスト!$AE:$AE,MATCH($G3443,リスト!$AD:$AD,0)),"")</f>
        <v/>
      </c>
      <c r="Q3443" t="str">
        <f>IFERROR(INDEX(リスト!$AH:$AH,MATCH($J3443,リスト!$AG:$AG,0)),"")</f>
        <v/>
      </c>
      <c r="R3443" s="118" t="str">
        <f>IF($B3443="","",TEXT(RIGHT($E3443,6)*1000+COUNTIF($E$2:$E3443,$E3443),"000000000"))</f>
        <v/>
      </c>
    </row>
    <row r="3444" spans="12:18" x14ac:dyDescent="0.45">
      <c r="L3444" t="str">
        <f>IFERROR(INDEX(所属情報!$E:$E,MATCH(男子登録情報!A3444,所属情報!$A:$A,0)),"")</f>
        <v/>
      </c>
      <c r="M3444" t="str">
        <f t="shared" si="159"/>
        <v xml:space="preserve"> ()</v>
      </c>
      <c r="N3444">
        <f t="shared" si="160"/>
        <v>0</v>
      </c>
      <c r="O3444" t="str">
        <f t="shared" si="161"/>
        <v xml:space="preserve">  ()</v>
      </c>
      <c r="P3444" t="str">
        <f>IFERROR(INDEX(リスト!$AE:$AE,MATCH($G3444,リスト!$AD:$AD,0)),"")</f>
        <v/>
      </c>
      <c r="Q3444" t="str">
        <f>IFERROR(INDEX(リスト!$AH:$AH,MATCH($J3444,リスト!$AG:$AG,0)),"")</f>
        <v/>
      </c>
      <c r="R3444" s="118" t="str">
        <f>IF($B3444="","",TEXT(RIGHT($E3444,6)*1000+COUNTIF($E$2:$E3444,$E3444),"000000000"))</f>
        <v/>
      </c>
    </row>
    <row r="3445" spans="12:18" x14ac:dyDescent="0.45">
      <c r="L3445" t="str">
        <f>IFERROR(INDEX(所属情報!$E:$E,MATCH(男子登録情報!A3445,所属情報!$A:$A,0)),"")</f>
        <v/>
      </c>
      <c r="M3445" t="str">
        <f t="shared" si="159"/>
        <v xml:space="preserve"> ()</v>
      </c>
      <c r="N3445">
        <f t="shared" si="160"/>
        <v>0</v>
      </c>
      <c r="O3445" t="str">
        <f t="shared" si="161"/>
        <v xml:space="preserve">  ()</v>
      </c>
      <c r="P3445" t="str">
        <f>IFERROR(INDEX(リスト!$AE:$AE,MATCH($G3445,リスト!$AD:$AD,0)),"")</f>
        <v/>
      </c>
      <c r="Q3445" t="str">
        <f>IFERROR(INDEX(リスト!$AH:$AH,MATCH($J3445,リスト!$AG:$AG,0)),"")</f>
        <v/>
      </c>
      <c r="R3445" s="118" t="str">
        <f>IF($B3445="","",TEXT(RIGHT($E3445,6)*1000+COUNTIF($E$2:$E3445,$E3445),"000000000"))</f>
        <v/>
      </c>
    </row>
    <row r="3446" spans="12:18" x14ac:dyDescent="0.45">
      <c r="L3446" t="str">
        <f>IFERROR(INDEX(所属情報!$E:$E,MATCH(男子登録情報!A3446,所属情報!$A:$A,0)),"")</f>
        <v/>
      </c>
      <c r="M3446" t="str">
        <f t="shared" si="159"/>
        <v xml:space="preserve"> ()</v>
      </c>
      <c r="N3446">
        <f t="shared" si="160"/>
        <v>0</v>
      </c>
      <c r="O3446" t="str">
        <f t="shared" si="161"/>
        <v xml:space="preserve">  ()</v>
      </c>
      <c r="P3446" t="str">
        <f>IFERROR(INDEX(リスト!$AE:$AE,MATCH($G3446,リスト!$AD:$AD,0)),"")</f>
        <v/>
      </c>
      <c r="Q3446" t="str">
        <f>IFERROR(INDEX(リスト!$AH:$AH,MATCH($J3446,リスト!$AG:$AG,0)),"")</f>
        <v/>
      </c>
      <c r="R3446" s="118" t="str">
        <f>IF($B3446="","",TEXT(RIGHT($E3446,6)*1000+COUNTIF($E$2:$E3446,$E3446),"000000000"))</f>
        <v/>
      </c>
    </row>
    <row r="3447" spans="12:18" x14ac:dyDescent="0.45">
      <c r="L3447" t="str">
        <f>IFERROR(INDEX(所属情報!$E:$E,MATCH(男子登録情報!A3447,所属情報!$A:$A,0)),"")</f>
        <v/>
      </c>
      <c r="M3447" t="str">
        <f t="shared" si="159"/>
        <v xml:space="preserve"> ()</v>
      </c>
      <c r="N3447">
        <f t="shared" si="160"/>
        <v>0</v>
      </c>
      <c r="O3447" t="str">
        <f t="shared" si="161"/>
        <v xml:space="preserve">  ()</v>
      </c>
      <c r="P3447" t="str">
        <f>IFERROR(INDEX(リスト!$AE:$AE,MATCH($G3447,リスト!$AD:$AD,0)),"")</f>
        <v/>
      </c>
      <c r="Q3447" t="str">
        <f>IFERROR(INDEX(リスト!$AH:$AH,MATCH($J3447,リスト!$AG:$AG,0)),"")</f>
        <v/>
      </c>
      <c r="R3447" s="118" t="str">
        <f>IF($B3447="","",TEXT(RIGHT($E3447,6)*1000+COUNTIF($E$2:$E3447,$E3447),"000000000"))</f>
        <v/>
      </c>
    </row>
    <row r="3448" spans="12:18" x14ac:dyDescent="0.45">
      <c r="L3448" t="str">
        <f>IFERROR(INDEX(所属情報!$E:$E,MATCH(男子登録情報!A3448,所属情報!$A:$A,0)),"")</f>
        <v/>
      </c>
      <c r="M3448" t="str">
        <f t="shared" si="159"/>
        <v xml:space="preserve"> ()</v>
      </c>
      <c r="N3448">
        <f t="shared" si="160"/>
        <v>0</v>
      </c>
      <c r="O3448" t="str">
        <f t="shared" si="161"/>
        <v xml:space="preserve">  ()</v>
      </c>
      <c r="P3448" t="str">
        <f>IFERROR(INDEX(リスト!$AE:$AE,MATCH($G3448,リスト!$AD:$AD,0)),"")</f>
        <v/>
      </c>
      <c r="Q3448" t="str">
        <f>IFERROR(INDEX(リスト!$AH:$AH,MATCH($J3448,リスト!$AG:$AG,0)),"")</f>
        <v/>
      </c>
      <c r="R3448" s="118" t="str">
        <f>IF($B3448="","",TEXT(RIGHT($E3448,6)*1000+COUNTIF($E$2:$E3448,$E3448),"000000000"))</f>
        <v/>
      </c>
    </row>
    <row r="3449" spans="12:18" x14ac:dyDescent="0.45">
      <c r="L3449" t="str">
        <f>IFERROR(INDEX(所属情報!$E:$E,MATCH(男子登録情報!A3449,所属情報!$A:$A,0)),"")</f>
        <v/>
      </c>
      <c r="M3449" t="str">
        <f t="shared" si="159"/>
        <v xml:space="preserve"> ()</v>
      </c>
      <c r="N3449">
        <f t="shared" si="160"/>
        <v>0</v>
      </c>
      <c r="O3449" t="str">
        <f t="shared" si="161"/>
        <v xml:space="preserve">  ()</v>
      </c>
      <c r="P3449" t="str">
        <f>IFERROR(INDEX(リスト!$AE:$AE,MATCH($G3449,リスト!$AD:$AD,0)),"")</f>
        <v/>
      </c>
      <c r="Q3449" t="str">
        <f>IFERROR(INDEX(リスト!$AH:$AH,MATCH($J3449,リスト!$AG:$AG,0)),"")</f>
        <v/>
      </c>
      <c r="R3449" s="118" t="str">
        <f>IF($B3449="","",TEXT(RIGHT($E3449,6)*1000+COUNTIF($E$2:$E3449,$E3449),"000000000"))</f>
        <v/>
      </c>
    </row>
    <row r="3450" spans="12:18" x14ac:dyDescent="0.45">
      <c r="L3450" t="str">
        <f>IFERROR(INDEX(所属情報!$E:$E,MATCH(男子登録情報!A3450,所属情報!$A:$A,0)),"")</f>
        <v/>
      </c>
      <c r="M3450" t="str">
        <f t="shared" si="159"/>
        <v xml:space="preserve"> ()</v>
      </c>
      <c r="N3450">
        <f t="shared" si="160"/>
        <v>0</v>
      </c>
      <c r="O3450" t="str">
        <f t="shared" si="161"/>
        <v xml:space="preserve">  ()</v>
      </c>
      <c r="P3450" t="str">
        <f>IFERROR(INDEX(リスト!$AE:$AE,MATCH($G3450,リスト!$AD:$AD,0)),"")</f>
        <v/>
      </c>
      <c r="Q3450" t="str">
        <f>IFERROR(INDEX(リスト!$AH:$AH,MATCH($J3450,リスト!$AG:$AG,0)),"")</f>
        <v/>
      </c>
      <c r="R3450" s="118" t="str">
        <f>IF($B3450="","",TEXT(RIGHT($E3450,6)*1000+COUNTIF($E$2:$E3450,$E3450),"000000000"))</f>
        <v/>
      </c>
    </row>
    <row r="3451" spans="12:18" x14ac:dyDescent="0.45">
      <c r="L3451" t="str">
        <f>IFERROR(INDEX(所属情報!$E:$E,MATCH(男子登録情報!A3451,所属情報!$A:$A,0)),"")</f>
        <v/>
      </c>
      <c r="M3451" t="str">
        <f t="shared" si="159"/>
        <v xml:space="preserve"> ()</v>
      </c>
      <c r="N3451">
        <f t="shared" si="160"/>
        <v>0</v>
      </c>
      <c r="O3451" t="str">
        <f t="shared" si="161"/>
        <v xml:space="preserve">  ()</v>
      </c>
      <c r="P3451" t="str">
        <f>IFERROR(INDEX(リスト!$AE:$AE,MATCH($G3451,リスト!$AD:$AD,0)),"")</f>
        <v/>
      </c>
      <c r="Q3451" t="str">
        <f>IFERROR(INDEX(リスト!$AH:$AH,MATCH($J3451,リスト!$AG:$AG,0)),"")</f>
        <v/>
      </c>
      <c r="R3451" s="118" t="str">
        <f>IF($B3451="","",TEXT(RIGHT($E3451,6)*1000+COUNTIF($E$2:$E3451,$E3451),"000000000"))</f>
        <v/>
      </c>
    </row>
    <row r="3452" spans="12:18" x14ac:dyDescent="0.45">
      <c r="L3452" t="str">
        <f>IFERROR(INDEX(所属情報!$E:$E,MATCH(男子登録情報!A3452,所属情報!$A:$A,0)),"")</f>
        <v/>
      </c>
      <c r="M3452" t="str">
        <f t="shared" si="159"/>
        <v xml:space="preserve"> ()</v>
      </c>
      <c r="N3452">
        <f t="shared" si="160"/>
        <v>0</v>
      </c>
      <c r="O3452" t="str">
        <f t="shared" si="161"/>
        <v xml:space="preserve">  ()</v>
      </c>
      <c r="P3452" t="str">
        <f>IFERROR(INDEX(リスト!$AE:$AE,MATCH($G3452,リスト!$AD:$AD,0)),"")</f>
        <v/>
      </c>
      <c r="Q3452" t="str">
        <f>IFERROR(INDEX(リスト!$AH:$AH,MATCH($J3452,リスト!$AG:$AG,0)),"")</f>
        <v/>
      </c>
      <c r="R3452" s="118" t="str">
        <f>IF($B3452="","",TEXT(RIGHT($E3452,6)*1000+COUNTIF($E$2:$E3452,$E3452),"000000000"))</f>
        <v/>
      </c>
    </row>
    <row r="3453" spans="12:18" x14ac:dyDescent="0.45">
      <c r="L3453" t="str">
        <f>IFERROR(INDEX(所属情報!$E:$E,MATCH(男子登録情報!A3453,所属情報!$A:$A,0)),"")</f>
        <v/>
      </c>
      <c r="M3453" t="str">
        <f t="shared" si="159"/>
        <v xml:space="preserve"> ()</v>
      </c>
      <c r="N3453">
        <f t="shared" si="160"/>
        <v>0</v>
      </c>
      <c r="O3453" t="str">
        <f t="shared" si="161"/>
        <v xml:space="preserve">  ()</v>
      </c>
      <c r="P3453" t="str">
        <f>IFERROR(INDEX(リスト!$AE:$AE,MATCH($G3453,リスト!$AD:$AD,0)),"")</f>
        <v/>
      </c>
      <c r="Q3453" t="str">
        <f>IFERROR(INDEX(リスト!$AH:$AH,MATCH($J3453,リスト!$AG:$AG,0)),"")</f>
        <v/>
      </c>
      <c r="R3453" s="118" t="str">
        <f>IF($B3453="","",TEXT(RIGHT($E3453,6)*1000+COUNTIF($E$2:$E3453,$E3453),"000000000"))</f>
        <v/>
      </c>
    </row>
    <row r="3454" spans="12:18" x14ac:dyDescent="0.45">
      <c r="L3454" t="str">
        <f>IFERROR(INDEX(所属情報!$E:$E,MATCH(男子登録情報!A3454,所属情報!$A:$A,0)),"")</f>
        <v/>
      </c>
      <c r="M3454" t="str">
        <f t="shared" si="159"/>
        <v xml:space="preserve"> ()</v>
      </c>
      <c r="N3454">
        <f t="shared" si="160"/>
        <v>0</v>
      </c>
      <c r="O3454" t="str">
        <f t="shared" si="161"/>
        <v xml:space="preserve">  ()</v>
      </c>
      <c r="P3454" t="str">
        <f>IFERROR(INDEX(リスト!$AE:$AE,MATCH($G3454,リスト!$AD:$AD,0)),"")</f>
        <v/>
      </c>
      <c r="Q3454" t="str">
        <f>IFERROR(INDEX(リスト!$AH:$AH,MATCH($J3454,リスト!$AG:$AG,0)),"")</f>
        <v/>
      </c>
      <c r="R3454" s="118" t="str">
        <f>IF($B3454="","",TEXT(RIGHT($E3454,6)*1000+COUNTIF($E$2:$E3454,$E3454),"000000000"))</f>
        <v/>
      </c>
    </row>
    <row r="3455" spans="12:18" x14ac:dyDescent="0.45">
      <c r="L3455" t="str">
        <f>IFERROR(INDEX(所属情報!$E:$E,MATCH(男子登録情報!A3455,所属情報!$A:$A,0)),"")</f>
        <v/>
      </c>
      <c r="M3455" t="str">
        <f t="shared" si="159"/>
        <v xml:space="preserve"> ()</v>
      </c>
      <c r="N3455">
        <f t="shared" si="160"/>
        <v>0</v>
      </c>
      <c r="O3455" t="str">
        <f t="shared" si="161"/>
        <v xml:space="preserve">  ()</v>
      </c>
      <c r="P3455" t="str">
        <f>IFERROR(INDEX(リスト!$AE:$AE,MATCH($G3455,リスト!$AD:$AD,0)),"")</f>
        <v/>
      </c>
      <c r="Q3455" t="str">
        <f>IFERROR(INDEX(リスト!$AH:$AH,MATCH($J3455,リスト!$AG:$AG,0)),"")</f>
        <v/>
      </c>
      <c r="R3455" s="118" t="str">
        <f>IF($B3455="","",TEXT(RIGHT($E3455,6)*1000+COUNTIF($E$2:$E3455,$E3455),"000000000"))</f>
        <v/>
      </c>
    </row>
    <row r="3456" spans="12:18" x14ac:dyDescent="0.45">
      <c r="L3456" t="str">
        <f>IFERROR(INDEX(所属情報!$E:$E,MATCH(男子登録情報!A3456,所属情報!$A:$A,0)),"")</f>
        <v/>
      </c>
      <c r="M3456" t="str">
        <f t="shared" si="159"/>
        <v xml:space="preserve"> ()</v>
      </c>
      <c r="N3456">
        <f t="shared" si="160"/>
        <v>0</v>
      </c>
      <c r="O3456" t="str">
        <f t="shared" si="161"/>
        <v xml:space="preserve">  ()</v>
      </c>
      <c r="P3456" t="str">
        <f>IFERROR(INDEX(リスト!$AE:$AE,MATCH($G3456,リスト!$AD:$AD,0)),"")</f>
        <v/>
      </c>
      <c r="Q3456" t="str">
        <f>IFERROR(INDEX(リスト!$AH:$AH,MATCH($J3456,リスト!$AG:$AG,0)),"")</f>
        <v/>
      </c>
      <c r="R3456" s="118" t="str">
        <f>IF($B3456="","",TEXT(RIGHT($E3456,6)*1000+COUNTIF($E$2:$E3456,$E3456),"000000000"))</f>
        <v/>
      </c>
    </row>
    <row r="3457" spans="12:18" x14ac:dyDescent="0.45">
      <c r="L3457" t="str">
        <f>IFERROR(INDEX(所属情報!$E:$E,MATCH(男子登録情報!A3457,所属情報!$A:$A,0)),"")</f>
        <v/>
      </c>
      <c r="M3457" t="str">
        <f t="shared" si="159"/>
        <v xml:space="preserve"> ()</v>
      </c>
      <c r="N3457">
        <f t="shared" si="160"/>
        <v>0</v>
      </c>
      <c r="O3457" t="str">
        <f t="shared" si="161"/>
        <v xml:space="preserve">  ()</v>
      </c>
      <c r="P3457" t="str">
        <f>IFERROR(INDEX(リスト!$AE:$AE,MATCH($G3457,リスト!$AD:$AD,0)),"")</f>
        <v/>
      </c>
      <c r="Q3457" t="str">
        <f>IFERROR(INDEX(リスト!$AH:$AH,MATCH($J3457,リスト!$AG:$AG,0)),"")</f>
        <v/>
      </c>
      <c r="R3457" s="118" t="str">
        <f>IF($B3457="","",TEXT(RIGHT($E3457,6)*1000+COUNTIF($E$2:$E3457,$E3457),"000000000"))</f>
        <v/>
      </c>
    </row>
    <row r="3458" spans="12:18" x14ac:dyDescent="0.45">
      <c r="L3458" t="str">
        <f>IFERROR(INDEX(所属情報!$E:$E,MATCH(男子登録情報!A3458,所属情報!$A:$A,0)),"")</f>
        <v/>
      </c>
      <c r="M3458" t="str">
        <f t="shared" si="159"/>
        <v xml:space="preserve"> ()</v>
      </c>
      <c r="N3458">
        <f t="shared" si="160"/>
        <v>0</v>
      </c>
      <c r="O3458" t="str">
        <f t="shared" si="161"/>
        <v xml:space="preserve">  ()</v>
      </c>
      <c r="P3458" t="str">
        <f>IFERROR(INDEX(リスト!$AE:$AE,MATCH($G3458,リスト!$AD:$AD,0)),"")</f>
        <v/>
      </c>
      <c r="Q3458" t="str">
        <f>IFERROR(INDEX(リスト!$AH:$AH,MATCH($J3458,リスト!$AG:$AG,0)),"")</f>
        <v/>
      </c>
      <c r="R3458" s="118" t="str">
        <f>IF($B3458="","",TEXT(RIGHT($E3458,6)*1000+COUNTIF($E$2:$E3458,$E3458),"000000000"))</f>
        <v/>
      </c>
    </row>
    <row r="3459" spans="12:18" x14ac:dyDescent="0.45">
      <c r="L3459" t="str">
        <f>IFERROR(INDEX(所属情報!$E:$E,MATCH(男子登録情報!A3459,所属情報!$A:$A,0)),"")</f>
        <v/>
      </c>
      <c r="M3459" t="str">
        <f t="shared" ref="M3459:M3522" si="162">$C3459&amp;" "&amp;"("&amp;$F3459&amp;")"</f>
        <v xml:space="preserve"> ()</v>
      </c>
      <c r="N3459">
        <f t="shared" ref="N3459:N3522" si="163">$D3459</f>
        <v>0</v>
      </c>
      <c r="O3459" t="str">
        <f t="shared" ref="O3459:O3522" si="164">$H3459&amp;" "&amp;$I3459&amp;" "&amp;"("&amp;MID($E3459,3,2)&amp;")"</f>
        <v xml:space="preserve">  ()</v>
      </c>
      <c r="P3459" t="str">
        <f>IFERROR(INDEX(リスト!$AE:$AE,MATCH($G3459,リスト!$AD:$AD,0)),"")</f>
        <v/>
      </c>
      <c r="Q3459" t="str">
        <f>IFERROR(INDEX(リスト!$AH:$AH,MATCH($J3459,リスト!$AG:$AG,0)),"")</f>
        <v/>
      </c>
      <c r="R3459" s="118" t="str">
        <f>IF($B3459="","",TEXT(RIGHT($E3459,6)*1000+COUNTIF($E$2:$E3459,$E3459),"000000000"))</f>
        <v/>
      </c>
    </row>
    <row r="3460" spans="12:18" x14ac:dyDescent="0.45">
      <c r="L3460" t="str">
        <f>IFERROR(INDEX(所属情報!$E:$E,MATCH(男子登録情報!A3460,所属情報!$A:$A,0)),"")</f>
        <v/>
      </c>
      <c r="M3460" t="str">
        <f t="shared" si="162"/>
        <v xml:space="preserve"> ()</v>
      </c>
      <c r="N3460">
        <f t="shared" si="163"/>
        <v>0</v>
      </c>
      <c r="O3460" t="str">
        <f t="shared" si="164"/>
        <v xml:space="preserve">  ()</v>
      </c>
      <c r="P3460" t="str">
        <f>IFERROR(INDEX(リスト!$AE:$AE,MATCH($G3460,リスト!$AD:$AD,0)),"")</f>
        <v/>
      </c>
      <c r="Q3460" t="str">
        <f>IFERROR(INDEX(リスト!$AH:$AH,MATCH($J3460,リスト!$AG:$AG,0)),"")</f>
        <v/>
      </c>
      <c r="R3460" s="118" t="str">
        <f>IF($B3460="","",TEXT(RIGHT($E3460,6)*1000+COUNTIF($E$2:$E3460,$E3460),"000000000"))</f>
        <v/>
      </c>
    </row>
    <row r="3461" spans="12:18" x14ac:dyDescent="0.45">
      <c r="L3461" t="str">
        <f>IFERROR(INDEX(所属情報!$E:$E,MATCH(男子登録情報!A3461,所属情報!$A:$A,0)),"")</f>
        <v/>
      </c>
      <c r="M3461" t="str">
        <f t="shared" si="162"/>
        <v xml:space="preserve"> ()</v>
      </c>
      <c r="N3461">
        <f t="shared" si="163"/>
        <v>0</v>
      </c>
      <c r="O3461" t="str">
        <f t="shared" si="164"/>
        <v xml:space="preserve">  ()</v>
      </c>
      <c r="P3461" t="str">
        <f>IFERROR(INDEX(リスト!$AE:$AE,MATCH($G3461,リスト!$AD:$AD,0)),"")</f>
        <v/>
      </c>
      <c r="Q3461" t="str">
        <f>IFERROR(INDEX(リスト!$AH:$AH,MATCH($J3461,リスト!$AG:$AG,0)),"")</f>
        <v/>
      </c>
      <c r="R3461" s="118" t="str">
        <f>IF($B3461="","",TEXT(RIGHT($E3461,6)*1000+COUNTIF($E$2:$E3461,$E3461),"000000000"))</f>
        <v/>
      </c>
    </row>
    <row r="3462" spans="12:18" x14ac:dyDescent="0.45">
      <c r="L3462" t="str">
        <f>IFERROR(INDEX(所属情報!$E:$E,MATCH(男子登録情報!A3462,所属情報!$A:$A,0)),"")</f>
        <v/>
      </c>
      <c r="M3462" t="str">
        <f t="shared" si="162"/>
        <v xml:space="preserve"> ()</v>
      </c>
      <c r="N3462">
        <f t="shared" si="163"/>
        <v>0</v>
      </c>
      <c r="O3462" t="str">
        <f t="shared" si="164"/>
        <v xml:space="preserve">  ()</v>
      </c>
      <c r="P3462" t="str">
        <f>IFERROR(INDEX(リスト!$AE:$AE,MATCH($G3462,リスト!$AD:$AD,0)),"")</f>
        <v/>
      </c>
      <c r="Q3462" t="str">
        <f>IFERROR(INDEX(リスト!$AH:$AH,MATCH($J3462,リスト!$AG:$AG,0)),"")</f>
        <v/>
      </c>
      <c r="R3462" s="118" t="str">
        <f>IF($B3462="","",TEXT(RIGHT($E3462,6)*1000+COUNTIF($E$2:$E3462,$E3462),"000000000"))</f>
        <v/>
      </c>
    </row>
    <row r="3463" spans="12:18" x14ac:dyDescent="0.45">
      <c r="L3463" t="str">
        <f>IFERROR(INDEX(所属情報!$E:$E,MATCH(男子登録情報!A3463,所属情報!$A:$A,0)),"")</f>
        <v/>
      </c>
      <c r="M3463" t="str">
        <f t="shared" si="162"/>
        <v xml:space="preserve"> ()</v>
      </c>
      <c r="N3463">
        <f t="shared" si="163"/>
        <v>0</v>
      </c>
      <c r="O3463" t="str">
        <f t="shared" si="164"/>
        <v xml:space="preserve">  ()</v>
      </c>
      <c r="P3463" t="str">
        <f>IFERROR(INDEX(リスト!$AE:$AE,MATCH($G3463,リスト!$AD:$AD,0)),"")</f>
        <v/>
      </c>
      <c r="Q3463" t="str">
        <f>IFERROR(INDEX(リスト!$AH:$AH,MATCH($J3463,リスト!$AG:$AG,0)),"")</f>
        <v/>
      </c>
      <c r="R3463" s="118" t="str">
        <f>IF($B3463="","",TEXT(RIGHT($E3463,6)*1000+COUNTIF($E$2:$E3463,$E3463),"000000000"))</f>
        <v/>
      </c>
    </row>
    <row r="3464" spans="12:18" x14ac:dyDescent="0.45">
      <c r="L3464" t="str">
        <f>IFERROR(INDEX(所属情報!$E:$E,MATCH(男子登録情報!A3464,所属情報!$A:$A,0)),"")</f>
        <v/>
      </c>
      <c r="M3464" t="str">
        <f t="shared" si="162"/>
        <v xml:space="preserve"> ()</v>
      </c>
      <c r="N3464">
        <f t="shared" si="163"/>
        <v>0</v>
      </c>
      <c r="O3464" t="str">
        <f t="shared" si="164"/>
        <v xml:space="preserve">  ()</v>
      </c>
      <c r="P3464" t="str">
        <f>IFERROR(INDEX(リスト!$AE:$AE,MATCH($G3464,リスト!$AD:$AD,0)),"")</f>
        <v/>
      </c>
      <c r="Q3464" t="str">
        <f>IFERROR(INDEX(リスト!$AH:$AH,MATCH($J3464,リスト!$AG:$AG,0)),"")</f>
        <v/>
      </c>
      <c r="R3464" s="118" t="str">
        <f>IF($B3464="","",TEXT(RIGHT($E3464,6)*1000+COUNTIF($E$2:$E3464,$E3464),"000000000"))</f>
        <v/>
      </c>
    </row>
    <row r="3465" spans="12:18" x14ac:dyDescent="0.45">
      <c r="L3465" t="str">
        <f>IFERROR(INDEX(所属情報!$E:$E,MATCH(男子登録情報!A3465,所属情報!$A:$A,0)),"")</f>
        <v/>
      </c>
      <c r="M3465" t="str">
        <f t="shared" si="162"/>
        <v xml:space="preserve"> ()</v>
      </c>
      <c r="N3465">
        <f t="shared" si="163"/>
        <v>0</v>
      </c>
      <c r="O3465" t="str">
        <f t="shared" si="164"/>
        <v xml:space="preserve">  ()</v>
      </c>
      <c r="P3465" t="str">
        <f>IFERROR(INDEX(リスト!$AE:$AE,MATCH($G3465,リスト!$AD:$AD,0)),"")</f>
        <v/>
      </c>
      <c r="Q3465" t="str">
        <f>IFERROR(INDEX(リスト!$AH:$AH,MATCH($J3465,リスト!$AG:$AG,0)),"")</f>
        <v/>
      </c>
      <c r="R3465" s="118" t="str">
        <f>IF($B3465="","",TEXT(RIGHT($E3465,6)*1000+COUNTIF($E$2:$E3465,$E3465),"000000000"))</f>
        <v/>
      </c>
    </row>
    <row r="3466" spans="12:18" x14ac:dyDescent="0.45">
      <c r="L3466" t="str">
        <f>IFERROR(INDEX(所属情報!$E:$E,MATCH(男子登録情報!A3466,所属情報!$A:$A,0)),"")</f>
        <v/>
      </c>
      <c r="M3466" t="str">
        <f t="shared" si="162"/>
        <v xml:space="preserve"> ()</v>
      </c>
      <c r="N3466">
        <f t="shared" si="163"/>
        <v>0</v>
      </c>
      <c r="O3466" t="str">
        <f t="shared" si="164"/>
        <v xml:space="preserve">  ()</v>
      </c>
      <c r="P3466" t="str">
        <f>IFERROR(INDEX(リスト!$AE:$AE,MATCH($G3466,リスト!$AD:$AD,0)),"")</f>
        <v/>
      </c>
      <c r="Q3466" t="str">
        <f>IFERROR(INDEX(リスト!$AH:$AH,MATCH($J3466,リスト!$AG:$AG,0)),"")</f>
        <v/>
      </c>
      <c r="R3466" s="118" t="str">
        <f>IF($B3466="","",TEXT(RIGHT($E3466,6)*1000+COUNTIF($E$2:$E3466,$E3466),"000000000"))</f>
        <v/>
      </c>
    </row>
    <row r="3467" spans="12:18" x14ac:dyDescent="0.45">
      <c r="L3467" t="str">
        <f>IFERROR(INDEX(所属情報!$E:$E,MATCH(男子登録情報!A3467,所属情報!$A:$A,0)),"")</f>
        <v/>
      </c>
      <c r="M3467" t="str">
        <f t="shared" si="162"/>
        <v xml:space="preserve"> ()</v>
      </c>
      <c r="N3467">
        <f t="shared" si="163"/>
        <v>0</v>
      </c>
      <c r="O3467" t="str">
        <f t="shared" si="164"/>
        <v xml:space="preserve">  ()</v>
      </c>
      <c r="P3467" t="str">
        <f>IFERROR(INDEX(リスト!$AE:$AE,MATCH($G3467,リスト!$AD:$AD,0)),"")</f>
        <v/>
      </c>
      <c r="Q3467" t="str">
        <f>IFERROR(INDEX(リスト!$AH:$AH,MATCH($J3467,リスト!$AG:$AG,0)),"")</f>
        <v/>
      </c>
      <c r="R3467" s="118" t="str">
        <f>IF($B3467="","",TEXT(RIGHT($E3467,6)*1000+COUNTIF($E$2:$E3467,$E3467),"000000000"))</f>
        <v/>
      </c>
    </row>
    <row r="3468" spans="12:18" x14ac:dyDescent="0.45">
      <c r="L3468" t="str">
        <f>IFERROR(INDEX(所属情報!$E:$E,MATCH(男子登録情報!A3468,所属情報!$A:$A,0)),"")</f>
        <v/>
      </c>
      <c r="M3468" t="str">
        <f t="shared" si="162"/>
        <v xml:space="preserve"> ()</v>
      </c>
      <c r="N3468">
        <f t="shared" si="163"/>
        <v>0</v>
      </c>
      <c r="O3468" t="str">
        <f t="shared" si="164"/>
        <v xml:space="preserve">  ()</v>
      </c>
      <c r="P3468" t="str">
        <f>IFERROR(INDEX(リスト!$AE:$AE,MATCH($G3468,リスト!$AD:$AD,0)),"")</f>
        <v/>
      </c>
      <c r="Q3468" t="str">
        <f>IFERROR(INDEX(リスト!$AH:$AH,MATCH($J3468,リスト!$AG:$AG,0)),"")</f>
        <v/>
      </c>
      <c r="R3468" s="118" t="str">
        <f>IF($B3468="","",TEXT(RIGHT($E3468,6)*1000+COUNTIF($E$2:$E3468,$E3468),"000000000"))</f>
        <v/>
      </c>
    </row>
    <row r="3469" spans="12:18" x14ac:dyDescent="0.45">
      <c r="L3469" t="str">
        <f>IFERROR(INDEX(所属情報!$E:$E,MATCH(男子登録情報!A3469,所属情報!$A:$A,0)),"")</f>
        <v/>
      </c>
      <c r="M3469" t="str">
        <f t="shared" si="162"/>
        <v xml:space="preserve"> ()</v>
      </c>
      <c r="N3469">
        <f t="shared" si="163"/>
        <v>0</v>
      </c>
      <c r="O3469" t="str">
        <f t="shared" si="164"/>
        <v xml:space="preserve">  ()</v>
      </c>
      <c r="P3469" t="str">
        <f>IFERROR(INDEX(リスト!$AE:$AE,MATCH($G3469,リスト!$AD:$AD,0)),"")</f>
        <v/>
      </c>
      <c r="Q3469" t="str">
        <f>IFERROR(INDEX(リスト!$AH:$AH,MATCH($J3469,リスト!$AG:$AG,0)),"")</f>
        <v/>
      </c>
      <c r="R3469" s="118" t="str">
        <f>IF($B3469="","",TEXT(RIGHT($E3469,6)*1000+COUNTIF($E$2:$E3469,$E3469),"000000000"))</f>
        <v/>
      </c>
    </row>
    <row r="3470" spans="12:18" x14ac:dyDescent="0.45">
      <c r="L3470" t="str">
        <f>IFERROR(INDEX(所属情報!$E:$E,MATCH(男子登録情報!A3470,所属情報!$A:$A,0)),"")</f>
        <v/>
      </c>
      <c r="M3470" t="str">
        <f t="shared" si="162"/>
        <v xml:space="preserve"> ()</v>
      </c>
      <c r="N3470">
        <f t="shared" si="163"/>
        <v>0</v>
      </c>
      <c r="O3470" t="str">
        <f t="shared" si="164"/>
        <v xml:space="preserve">  ()</v>
      </c>
      <c r="P3470" t="str">
        <f>IFERROR(INDEX(リスト!$AE:$AE,MATCH($G3470,リスト!$AD:$AD,0)),"")</f>
        <v/>
      </c>
      <c r="Q3470" t="str">
        <f>IFERROR(INDEX(リスト!$AH:$AH,MATCH($J3470,リスト!$AG:$AG,0)),"")</f>
        <v/>
      </c>
      <c r="R3470" s="118" t="str">
        <f>IF($B3470="","",TEXT(RIGHT($E3470,6)*1000+COUNTIF($E$2:$E3470,$E3470),"000000000"))</f>
        <v/>
      </c>
    </row>
    <row r="3471" spans="12:18" x14ac:dyDescent="0.45">
      <c r="L3471" t="str">
        <f>IFERROR(INDEX(所属情報!$E:$E,MATCH(男子登録情報!A3471,所属情報!$A:$A,0)),"")</f>
        <v/>
      </c>
      <c r="M3471" t="str">
        <f t="shared" si="162"/>
        <v xml:space="preserve"> ()</v>
      </c>
      <c r="N3471">
        <f t="shared" si="163"/>
        <v>0</v>
      </c>
      <c r="O3471" t="str">
        <f t="shared" si="164"/>
        <v xml:space="preserve">  ()</v>
      </c>
      <c r="P3471" t="str">
        <f>IFERROR(INDEX(リスト!$AE:$AE,MATCH($G3471,リスト!$AD:$AD,0)),"")</f>
        <v/>
      </c>
      <c r="Q3471" t="str">
        <f>IFERROR(INDEX(リスト!$AH:$AH,MATCH($J3471,リスト!$AG:$AG,0)),"")</f>
        <v/>
      </c>
      <c r="R3471" s="118" t="str">
        <f>IF($B3471="","",TEXT(RIGHT($E3471,6)*1000+COUNTIF($E$2:$E3471,$E3471),"000000000"))</f>
        <v/>
      </c>
    </row>
    <row r="3472" spans="12:18" x14ac:dyDescent="0.45">
      <c r="L3472" t="str">
        <f>IFERROR(INDEX(所属情報!$E:$E,MATCH(男子登録情報!A3472,所属情報!$A:$A,0)),"")</f>
        <v/>
      </c>
      <c r="M3472" t="str">
        <f t="shared" si="162"/>
        <v xml:space="preserve"> ()</v>
      </c>
      <c r="N3472">
        <f t="shared" si="163"/>
        <v>0</v>
      </c>
      <c r="O3472" t="str">
        <f t="shared" si="164"/>
        <v xml:space="preserve">  ()</v>
      </c>
      <c r="P3472" t="str">
        <f>IFERROR(INDEX(リスト!$AE:$AE,MATCH($G3472,リスト!$AD:$AD,0)),"")</f>
        <v/>
      </c>
      <c r="Q3472" t="str">
        <f>IFERROR(INDEX(リスト!$AH:$AH,MATCH($J3472,リスト!$AG:$AG,0)),"")</f>
        <v/>
      </c>
      <c r="R3472" s="118" t="str">
        <f>IF($B3472="","",TEXT(RIGHT($E3472,6)*1000+COUNTIF($E$2:$E3472,$E3472),"000000000"))</f>
        <v/>
      </c>
    </row>
    <row r="3473" spans="12:18" x14ac:dyDescent="0.45">
      <c r="L3473" t="str">
        <f>IFERROR(INDEX(所属情報!$E:$E,MATCH(男子登録情報!A3473,所属情報!$A:$A,0)),"")</f>
        <v/>
      </c>
      <c r="M3473" t="str">
        <f t="shared" si="162"/>
        <v xml:space="preserve"> ()</v>
      </c>
      <c r="N3473">
        <f t="shared" si="163"/>
        <v>0</v>
      </c>
      <c r="O3473" t="str">
        <f t="shared" si="164"/>
        <v xml:space="preserve">  ()</v>
      </c>
      <c r="P3473" t="str">
        <f>IFERROR(INDEX(リスト!$AE:$AE,MATCH($G3473,リスト!$AD:$AD,0)),"")</f>
        <v/>
      </c>
      <c r="Q3473" t="str">
        <f>IFERROR(INDEX(リスト!$AH:$AH,MATCH($J3473,リスト!$AG:$AG,0)),"")</f>
        <v/>
      </c>
      <c r="R3473" s="118" t="str">
        <f>IF($B3473="","",TEXT(RIGHT($E3473,6)*1000+COUNTIF($E$2:$E3473,$E3473),"000000000"))</f>
        <v/>
      </c>
    </row>
    <row r="3474" spans="12:18" x14ac:dyDescent="0.45">
      <c r="L3474" t="str">
        <f>IFERROR(INDEX(所属情報!$E:$E,MATCH(男子登録情報!A3474,所属情報!$A:$A,0)),"")</f>
        <v/>
      </c>
      <c r="M3474" t="str">
        <f t="shared" si="162"/>
        <v xml:space="preserve"> ()</v>
      </c>
      <c r="N3474">
        <f t="shared" si="163"/>
        <v>0</v>
      </c>
      <c r="O3474" t="str">
        <f t="shared" si="164"/>
        <v xml:space="preserve">  ()</v>
      </c>
      <c r="P3474" t="str">
        <f>IFERROR(INDEX(リスト!$AE:$AE,MATCH($G3474,リスト!$AD:$AD,0)),"")</f>
        <v/>
      </c>
      <c r="Q3474" t="str">
        <f>IFERROR(INDEX(リスト!$AH:$AH,MATCH($J3474,リスト!$AG:$AG,0)),"")</f>
        <v/>
      </c>
      <c r="R3474" s="118" t="str">
        <f>IF($B3474="","",TEXT(RIGHT($E3474,6)*1000+COUNTIF($E$2:$E3474,$E3474),"000000000"))</f>
        <v/>
      </c>
    </row>
    <row r="3475" spans="12:18" x14ac:dyDescent="0.45">
      <c r="L3475" t="str">
        <f>IFERROR(INDEX(所属情報!$E:$E,MATCH(男子登録情報!A3475,所属情報!$A:$A,0)),"")</f>
        <v/>
      </c>
      <c r="M3475" t="str">
        <f t="shared" si="162"/>
        <v xml:space="preserve"> ()</v>
      </c>
      <c r="N3475">
        <f t="shared" si="163"/>
        <v>0</v>
      </c>
      <c r="O3475" t="str">
        <f t="shared" si="164"/>
        <v xml:space="preserve">  ()</v>
      </c>
      <c r="P3475" t="str">
        <f>IFERROR(INDEX(リスト!$AE:$AE,MATCH($G3475,リスト!$AD:$AD,0)),"")</f>
        <v/>
      </c>
      <c r="Q3475" t="str">
        <f>IFERROR(INDEX(リスト!$AH:$AH,MATCH($J3475,リスト!$AG:$AG,0)),"")</f>
        <v/>
      </c>
      <c r="R3475" s="118" t="str">
        <f>IF($B3475="","",TEXT(RIGHT($E3475,6)*1000+COUNTIF($E$2:$E3475,$E3475),"000000000"))</f>
        <v/>
      </c>
    </row>
    <row r="3476" spans="12:18" x14ac:dyDescent="0.45">
      <c r="L3476" t="str">
        <f>IFERROR(INDEX(所属情報!$E:$E,MATCH(男子登録情報!A3476,所属情報!$A:$A,0)),"")</f>
        <v/>
      </c>
      <c r="M3476" t="str">
        <f t="shared" si="162"/>
        <v xml:space="preserve"> ()</v>
      </c>
      <c r="N3476">
        <f t="shared" si="163"/>
        <v>0</v>
      </c>
      <c r="O3476" t="str">
        <f t="shared" si="164"/>
        <v xml:space="preserve">  ()</v>
      </c>
      <c r="P3476" t="str">
        <f>IFERROR(INDEX(リスト!$AE:$AE,MATCH($G3476,リスト!$AD:$AD,0)),"")</f>
        <v/>
      </c>
      <c r="Q3476" t="str">
        <f>IFERROR(INDEX(リスト!$AH:$AH,MATCH($J3476,リスト!$AG:$AG,0)),"")</f>
        <v/>
      </c>
      <c r="R3476" s="118" t="str">
        <f>IF($B3476="","",TEXT(RIGHT($E3476,6)*1000+COUNTIF($E$2:$E3476,$E3476),"000000000"))</f>
        <v/>
      </c>
    </row>
    <row r="3477" spans="12:18" x14ac:dyDescent="0.45">
      <c r="L3477" t="str">
        <f>IFERROR(INDEX(所属情報!$E:$E,MATCH(男子登録情報!A3477,所属情報!$A:$A,0)),"")</f>
        <v/>
      </c>
      <c r="M3477" t="str">
        <f t="shared" si="162"/>
        <v xml:space="preserve"> ()</v>
      </c>
      <c r="N3477">
        <f t="shared" si="163"/>
        <v>0</v>
      </c>
      <c r="O3477" t="str">
        <f t="shared" si="164"/>
        <v xml:space="preserve">  ()</v>
      </c>
      <c r="P3477" t="str">
        <f>IFERROR(INDEX(リスト!$AE:$AE,MATCH($G3477,リスト!$AD:$AD,0)),"")</f>
        <v/>
      </c>
      <c r="Q3477" t="str">
        <f>IFERROR(INDEX(リスト!$AH:$AH,MATCH($J3477,リスト!$AG:$AG,0)),"")</f>
        <v/>
      </c>
      <c r="R3477" s="118" t="str">
        <f>IF($B3477="","",TEXT(RIGHT($E3477,6)*1000+COUNTIF($E$2:$E3477,$E3477),"000000000"))</f>
        <v/>
      </c>
    </row>
    <row r="3478" spans="12:18" x14ac:dyDescent="0.45">
      <c r="L3478" t="str">
        <f>IFERROR(INDEX(所属情報!$E:$E,MATCH(男子登録情報!A3478,所属情報!$A:$A,0)),"")</f>
        <v/>
      </c>
      <c r="M3478" t="str">
        <f t="shared" si="162"/>
        <v xml:space="preserve"> ()</v>
      </c>
      <c r="N3478">
        <f t="shared" si="163"/>
        <v>0</v>
      </c>
      <c r="O3478" t="str">
        <f t="shared" si="164"/>
        <v xml:space="preserve">  ()</v>
      </c>
      <c r="P3478" t="str">
        <f>IFERROR(INDEX(リスト!$AE:$AE,MATCH($G3478,リスト!$AD:$AD,0)),"")</f>
        <v/>
      </c>
      <c r="Q3478" t="str">
        <f>IFERROR(INDEX(リスト!$AH:$AH,MATCH($J3478,リスト!$AG:$AG,0)),"")</f>
        <v/>
      </c>
      <c r="R3478" s="118" t="str">
        <f>IF($B3478="","",TEXT(RIGHT($E3478,6)*1000+COUNTIF($E$2:$E3478,$E3478),"000000000"))</f>
        <v/>
      </c>
    </row>
    <row r="3479" spans="12:18" x14ac:dyDescent="0.45">
      <c r="L3479" t="str">
        <f>IFERROR(INDEX(所属情報!$E:$E,MATCH(男子登録情報!A3479,所属情報!$A:$A,0)),"")</f>
        <v/>
      </c>
      <c r="M3479" t="str">
        <f t="shared" si="162"/>
        <v xml:space="preserve"> ()</v>
      </c>
      <c r="N3479">
        <f t="shared" si="163"/>
        <v>0</v>
      </c>
      <c r="O3479" t="str">
        <f t="shared" si="164"/>
        <v xml:space="preserve">  ()</v>
      </c>
      <c r="P3479" t="str">
        <f>IFERROR(INDEX(リスト!$AE:$AE,MATCH($G3479,リスト!$AD:$AD,0)),"")</f>
        <v/>
      </c>
      <c r="Q3479" t="str">
        <f>IFERROR(INDEX(リスト!$AH:$AH,MATCH($J3479,リスト!$AG:$AG,0)),"")</f>
        <v/>
      </c>
      <c r="R3479" s="118" t="str">
        <f>IF($B3479="","",TEXT(RIGHT($E3479,6)*1000+COUNTIF($E$2:$E3479,$E3479),"000000000"))</f>
        <v/>
      </c>
    </row>
    <row r="3480" spans="12:18" x14ac:dyDescent="0.45">
      <c r="L3480" t="str">
        <f>IFERROR(INDEX(所属情報!$E:$E,MATCH(男子登録情報!A3480,所属情報!$A:$A,0)),"")</f>
        <v/>
      </c>
      <c r="M3480" t="str">
        <f t="shared" si="162"/>
        <v xml:space="preserve"> ()</v>
      </c>
      <c r="N3480">
        <f t="shared" si="163"/>
        <v>0</v>
      </c>
      <c r="O3480" t="str">
        <f t="shared" si="164"/>
        <v xml:space="preserve">  ()</v>
      </c>
      <c r="P3480" t="str">
        <f>IFERROR(INDEX(リスト!$AE:$AE,MATCH($G3480,リスト!$AD:$AD,0)),"")</f>
        <v/>
      </c>
      <c r="Q3480" t="str">
        <f>IFERROR(INDEX(リスト!$AH:$AH,MATCH($J3480,リスト!$AG:$AG,0)),"")</f>
        <v/>
      </c>
      <c r="R3480" s="118" t="str">
        <f>IF($B3480="","",TEXT(RIGHT($E3480,6)*1000+COUNTIF($E$2:$E3480,$E3480),"000000000"))</f>
        <v/>
      </c>
    </row>
    <row r="3481" spans="12:18" x14ac:dyDescent="0.45">
      <c r="L3481" t="str">
        <f>IFERROR(INDEX(所属情報!$E:$E,MATCH(男子登録情報!A3481,所属情報!$A:$A,0)),"")</f>
        <v/>
      </c>
      <c r="M3481" t="str">
        <f t="shared" si="162"/>
        <v xml:space="preserve"> ()</v>
      </c>
      <c r="N3481">
        <f t="shared" si="163"/>
        <v>0</v>
      </c>
      <c r="O3481" t="str">
        <f t="shared" si="164"/>
        <v xml:space="preserve">  ()</v>
      </c>
      <c r="P3481" t="str">
        <f>IFERROR(INDEX(リスト!$AE:$AE,MATCH($G3481,リスト!$AD:$AD,0)),"")</f>
        <v/>
      </c>
      <c r="Q3481" t="str">
        <f>IFERROR(INDEX(リスト!$AH:$AH,MATCH($J3481,リスト!$AG:$AG,0)),"")</f>
        <v/>
      </c>
      <c r="R3481" s="118" t="str">
        <f>IF($B3481="","",TEXT(RIGHT($E3481,6)*1000+COUNTIF($E$2:$E3481,$E3481),"000000000"))</f>
        <v/>
      </c>
    </row>
    <row r="3482" spans="12:18" x14ac:dyDescent="0.45">
      <c r="L3482" t="str">
        <f>IFERROR(INDEX(所属情報!$E:$E,MATCH(男子登録情報!A3482,所属情報!$A:$A,0)),"")</f>
        <v/>
      </c>
      <c r="M3482" t="str">
        <f t="shared" si="162"/>
        <v xml:space="preserve"> ()</v>
      </c>
      <c r="N3482">
        <f t="shared" si="163"/>
        <v>0</v>
      </c>
      <c r="O3482" t="str">
        <f t="shared" si="164"/>
        <v xml:space="preserve">  ()</v>
      </c>
      <c r="P3482" t="str">
        <f>IFERROR(INDEX(リスト!$AE:$AE,MATCH($G3482,リスト!$AD:$AD,0)),"")</f>
        <v/>
      </c>
      <c r="Q3482" t="str">
        <f>IFERROR(INDEX(リスト!$AH:$AH,MATCH($J3482,リスト!$AG:$AG,0)),"")</f>
        <v/>
      </c>
      <c r="R3482" s="118" t="str">
        <f>IF($B3482="","",TEXT(RIGHT($E3482,6)*1000+COUNTIF($E$2:$E3482,$E3482),"000000000"))</f>
        <v/>
      </c>
    </row>
    <row r="3483" spans="12:18" x14ac:dyDescent="0.45">
      <c r="L3483" t="str">
        <f>IFERROR(INDEX(所属情報!$E:$E,MATCH(男子登録情報!A3483,所属情報!$A:$A,0)),"")</f>
        <v/>
      </c>
      <c r="M3483" t="str">
        <f t="shared" si="162"/>
        <v xml:space="preserve"> ()</v>
      </c>
      <c r="N3483">
        <f t="shared" si="163"/>
        <v>0</v>
      </c>
      <c r="O3483" t="str">
        <f t="shared" si="164"/>
        <v xml:space="preserve">  ()</v>
      </c>
      <c r="P3483" t="str">
        <f>IFERROR(INDEX(リスト!$AE:$AE,MATCH($G3483,リスト!$AD:$AD,0)),"")</f>
        <v/>
      </c>
      <c r="Q3483" t="str">
        <f>IFERROR(INDEX(リスト!$AH:$AH,MATCH($J3483,リスト!$AG:$AG,0)),"")</f>
        <v/>
      </c>
      <c r="R3483" s="118" t="str">
        <f>IF($B3483="","",TEXT(RIGHT($E3483,6)*1000+COUNTIF($E$2:$E3483,$E3483),"000000000"))</f>
        <v/>
      </c>
    </row>
    <row r="3484" spans="12:18" x14ac:dyDescent="0.45">
      <c r="L3484" t="str">
        <f>IFERROR(INDEX(所属情報!$E:$E,MATCH(男子登録情報!A3484,所属情報!$A:$A,0)),"")</f>
        <v/>
      </c>
      <c r="M3484" t="str">
        <f t="shared" si="162"/>
        <v xml:space="preserve"> ()</v>
      </c>
      <c r="N3484">
        <f t="shared" si="163"/>
        <v>0</v>
      </c>
      <c r="O3484" t="str">
        <f t="shared" si="164"/>
        <v xml:space="preserve">  ()</v>
      </c>
      <c r="P3484" t="str">
        <f>IFERROR(INDEX(リスト!$AE:$AE,MATCH($G3484,リスト!$AD:$AD,0)),"")</f>
        <v/>
      </c>
      <c r="Q3484" t="str">
        <f>IFERROR(INDEX(リスト!$AH:$AH,MATCH($J3484,リスト!$AG:$AG,0)),"")</f>
        <v/>
      </c>
      <c r="R3484" s="118" t="str">
        <f>IF($B3484="","",TEXT(RIGHT($E3484,6)*1000+COUNTIF($E$2:$E3484,$E3484),"000000000"))</f>
        <v/>
      </c>
    </row>
    <row r="3485" spans="12:18" x14ac:dyDescent="0.45">
      <c r="L3485" t="str">
        <f>IFERROR(INDEX(所属情報!$E:$E,MATCH(男子登録情報!A3485,所属情報!$A:$A,0)),"")</f>
        <v/>
      </c>
      <c r="M3485" t="str">
        <f t="shared" si="162"/>
        <v xml:space="preserve"> ()</v>
      </c>
      <c r="N3485">
        <f t="shared" si="163"/>
        <v>0</v>
      </c>
      <c r="O3485" t="str">
        <f t="shared" si="164"/>
        <v xml:space="preserve">  ()</v>
      </c>
      <c r="P3485" t="str">
        <f>IFERROR(INDEX(リスト!$AE:$AE,MATCH($G3485,リスト!$AD:$AD,0)),"")</f>
        <v/>
      </c>
      <c r="Q3485" t="str">
        <f>IFERROR(INDEX(リスト!$AH:$AH,MATCH($J3485,リスト!$AG:$AG,0)),"")</f>
        <v/>
      </c>
      <c r="R3485" s="118" t="str">
        <f>IF($B3485="","",TEXT(RIGHT($E3485,6)*1000+COUNTIF($E$2:$E3485,$E3485),"000000000"))</f>
        <v/>
      </c>
    </row>
    <row r="3486" spans="12:18" x14ac:dyDescent="0.45">
      <c r="L3486" t="str">
        <f>IFERROR(INDEX(所属情報!$E:$E,MATCH(男子登録情報!A3486,所属情報!$A:$A,0)),"")</f>
        <v/>
      </c>
      <c r="M3486" t="str">
        <f t="shared" si="162"/>
        <v xml:space="preserve"> ()</v>
      </c>
      <c r="N3486">
        <f t="shared" si="163"/>
        <v>0</v>
      </c>
      <c r="O3486" t="str">
        <f t="shared" si="164"/>
        <v xml:space="preserve">  ()</v>
      </c>
      <c r="P3486" t="str">
        <f>IFERROR(INDEX(リスト!$AE:$AE,MATCH($G3486,リスト!$AD:$AD,0)),"")</f>
        <v/>
      </c>
      <c r="Q3486" t="str">
        <f>IFERROR(INDEX(リスト!$AH:$AH,MATCH($J3486,リスト!$AG:$AG,0)),"")</f>
        <v/>
      </c>
      <c r="R3486" s="118" t="str">
        <f>IF($B3486="","",TEXT(RIGHT($E3486,6)*1000+COUNTIF($E$2:$E3486,$E3486),"000000000"))</f>
        <v/>
      </c>
    </row>
    <row r="3487" spans="12:18" x14ac:dyDescent="0.45">
      <c r="L3487" t="str">
        <f>IFERROR(INDEX(所属情報!$E:$E,MATCH(男子登録情報!A3487,所属情報!$A:$A,0)),"")</f>
        <v/>
      </c>
      <c r="M3487" t="str">
        <f t="shared" si="162"/>
        <v xml:space="preserve"> ()</v>
      </c>
      <c r="N3487">
        <f t="shared" si="163"/>
        <v>0</v>
      </c>
      <c r="O3487" t="str">
        <f t="shared" si="164"/>
        <v xml:space="preserve">  ()</v>
      </c>
      <c r="P3487" t="str">
        <f>IFERROR(INDEX(リスト!$AE:$AE,MATCH($G3487,リスト!$AD:$AD,0)),"")</f>
        <v/>
      </c>
      <c r="Q3487" t="str">
        <f>IFERROR(INDEX(リスト!$AH:$AH,MATCH($J3487,リスト!$AG:$AG,0)),"")</f>
        <v/>
      </c>
      <c r="R3487" s="118" t="str">
        <f>IF($B3487="","",TEXT(RIGHT($E3487,6)*1000+COUNTIF($E$2:$E3487,$E3487),"000000000"))</f>
        <v/>
      </c>
    </row>
    <row r="3488" spans="12:18" x14ac:dyDescent="0.45">
      <c r="L3488" t="str">
        <f>IFERROR(INDEX(所属情報!$E:$E,MATCH(男子登録情報!A3488,所属情報!$A:$A,0)),"")</f>
        <v/>
      </c>
      <c r="M3488" t="str">
        <f t="shared" si="162"/>
        <v xml:space="preserve"> ()</v>
      </c>
      <c r="N3488">
        <f t="shared" si="163"/>
        <v>0</v>
      </c>
      <c r="O3488" t="str">
        <f t="shared" si="164"/>
        <v xml:space="preserve">  ()</v>
      </c>
      <c r="P3488" t="str">
        <f>IFERROR(INDEX(リスト!$AE:$AE,MATCH($G3488,リスト!$AD:$AD,0)),"")</f>
        <v/>
      </c>
      <c r="Q3488" t="str">
        <f>IFERROR(INDEX(リスト!$AH:$AH,MATCH($J3488,リスト!$AG:$AG,0)),"")</f>
        <v/>
      </c>
      <c r="R3488" s="118" t="str">
        <f>IF($B3488="","",TEXT(RIGHT($E3488,6)*1000+COUNTIF($E$2:$E3488,$E3488),"000000000"))</f>
        <v/>
      </c>
    </row>
    <row r="3489" spans="12:18" x14ac:dyDescent="0.45">
      <c r="L3489" t="str">
        <f>IFERROR(INDEX(所属情報!$E:$E,MATCH(男子登録情報!A3489,所属情報!$A:$A,0)),"")</f>
        <v/>
      </c>
      <c r="M3489" t="str">
        <f t="shared" si="162"/>
        <v xml:space="preserve"> ()</v>
      </c>
      <c r="N3489">
        <f t="shared" si="163"/>
        <v>0</v>
      </c>
      <c r="O3489" t="str">
        <f t="shared" si="164"/>
        <v xml:space="preserve">  ()</v>
      </c>
      <c r="P3489" t="str">
        <f>IFERROR(INDEX(リスト!$AE:$AE,MATCH($G3489,リスト!$AD:$AD,0)),"")</f>
        <v/>
      </c>
      <c r="Q3489" t="str">
        <f>IFERROR(INDEX(リスト!$AH:$AH,MATCH($J3489,リスト!$AG:$AG,0)),"")</f>
        <v/>
      </c>
      <c r="R3489" s="118" t="str">
        <f>IF($B3489="","",TEXT(RIGHT($E3489,6)*1000+COUNTIF($E$2:$E3489,$E3489),"000000000"))</f>
        <v/>
      </c>
    </row>
    <row r="3490" spans="12:18" x14ac:dyDescent="0.45">
      <c r="L3490" t="str">
        <f>IFERROR(INDEX(所属情報!$E:$E,MATCH(男子登録情報!A3490,所属情報!$A:$A,0)),"")</f>
        <v/>
      </c>
      <c r="M3490" t="str">
        <f t="shared" si="162"/>
        <v xml:space="preserve"> ()</v>
      </c>
      <c r="N3490">
        <f t="shared" si="163"/>
        <v>0</v>
      </c>
      <c r="O3490" t="str">
        <f t="shared" si="164"/>
        <v xml:space="preserve">  ()</v>
      </c>
      <c r="P3490" t="str">
        <f>IFERROR(INDEX(リスト!$AE:$AE,MATCH($G3490,リスト!$AD:$AD,0)),"")</f>
        <v/>
      </c>
      <c r="Q3490" t="str">
        <f>IFERROR(INDEX(リスト!$AH:$AH,MATCH($J3490,リスト!$AG:$AG,0)),"")</f>
        <v/>
      </c>
      <c r="R3490" s="118" t="str">
        <f>IF($B3490="","",TEXT(RIGHT($E3490,6)*1000+COUNTIF($E$2:$E3490,$E3490),"000000000"))</f>
        <v/>
      </c>
    </row>
    <row r="3491" spans="12:18" x14ac:dyDescent="0.45">
      <c r="L3491" t="str">
        <f>IFERROR(INDEX(所属情報!$E:$E,MATCH(男子登録情報!A3491,所属情報!$A:$A,0)),"")</f>
        <v/>
      </c>
      <c r="M3491" t="str">
        <f t="shared" si="162"/>
        <v xml:space="preserve"> ()</v>
      </c>
      <c r="N3491">
        <f t="shared" si="163"/>
        <v>0</v>
      </c>
      <c r="O3491" t="str">
        <f t="shared" si="164"/>
        <v xml:space="preserve">  ()</v>
      </c>
      <c r="P3491" t="str">
        <f>IFERROR(INDEX(リスト!$AE:$AE,MATCH($G3491,リスト!$AD:$AD,0)),"")</f>
        <v/>
      </c>
      <c r="Q3491" t="str">
        <f>IFERROR(INDEX(リスト!$AH:$AH,MATCH($J3491,リスト!$AG:$AG,0)),"")</f>
        <v/>
      </c>
      <c r="R3491" s="118" t="str">
        <f>IF($B3491="","",TEXT(RIGHT($E3491,6)*1000+COUNTIF($E$2:$E3491,$E3491),"000000000"))</f>
        <v/>
      </c>
    </row>
    <row r="3492" spans="12:18" x14ac:dyDescent="0.45">
      <c r="L3492" t="str">
        <f>IFERROR(INDEX(所属情報!$E:$E,MATCH(男子登録情報!A3492,所属情報!$A:$A,0)),"")</f>
        <v/>
      </c>
      <c r="M3492" t="str">
        <f t="shared" si="162"/>
        <v xml:space="preserve"> ()</v>
      </c>
      <c r="N3492">
        <f t="shared" si="163"/>
        <v>0</v>
      </c>
      <c r="O3492" t="str">
        <f t="shared" si="164"/>
        <v xml:space="preserve">  ()</v>
      </c>
      <c r="P3492" t="str">
        <f>IFERROR(INDEX(リスト!$AE:$AE,MATCH($G3492,リスト!$AD:$AD,0)),"")</f>
        <v/>
      </c>
      <c r="Q3492" t="str">
        <f>IFERROR(INDEX(リスト!$AH:$AH,MATCH($J3492,リスト!$AG:$AG,0)),"")</f>
        <v/>
      </c>
      <c r="R3492" s="118" t="str">
        <f>IF($B3492="","",TEXT(RIGHT($E3492,6)*1000+COUNTIF($E$2:$E3492,$E3492),"000000000"))</f>
        <v/>
      </c>
    </row>
    <row r="3493" spans="12:18" x14ac:dyDescent="0.45">
      <c r="L3493" t="str">
        <f>IFERROR(INDEX(所属情報!$E:$E,MATCH(男子登録情報!A3493,所属情報!$A:$A,0)),"")</f>
        <v/>
      </c>
      <c r="M3493" t="str">
        <f t="shared" si="162"/>
        <v xml:space="preserve"> ()</v>
      </c>
      <c r="N3493">
        <f t="shared" si="163"/>
        <v>0</v>
      </c>
      <c r="O3493" t="str">
        <f t="shared" si="164"/>
        <v xml:space="preserve">  ()</v>
      </c>
      <c r="P3493" t="str">
        <f>IFERROR(INDEX(リスト!$AE:$AE,MATCH($G3493,リスト!$AD:$AD,0)),"")</f>
        <v/>
      </c>
      <c r="Q3493" t="str">
        <f>IFERROR(INDEX(リスト!$AH:$AH,MATCH($J3493,リスト!$AG:$AG,0)),"")</f>
        <v/>
      </c>
      <c r="R3493" s="118" t="str">
        <f>IF($B3493="","",TEXT(RIGHT($E3493,6)*1000+COUNTIF($E$2:$E3493,$E3493),"000000000"))</f>
        <v/>
      </c>
    </row>
    <row r="3494" spans="12:18" x14ac:dyDescent="0.45">
      <c r="L3494" t="str">
        <f>IFERROR(INDEX(所属情報!$E:$E,MATCH(男子登録情報!A3494,所属情報!$A:$A,0)),"")</f>
        <v/>
      </c>
      <c r="M3494" t="str">
        <f t="shared" si="162"/>
        <v xml:space="preserve"> ()</v>
      </c>
      <c r="N3494">
        <f t="shared" si="163"/>
        <v>0</v>
      </c>
      <c r="O3494" t="str">
        <f t="shared" si="164"/>
        <v xml:space="preserve">  ()</v>
      </c>
      <c r="P3494" t="str">
        <f>IFERROR(INDEX(リスト!$AE:$AE,MATCH($G3494,リスト!$AD:$AD,0)),"")</f>
        <v/>
      </c>
      <c r="Q3494" t="str">
        <f>IFERROR(INDEX(リスト!$AH:$AH,MATCH($J3494,リスト!$AG:$AG,0)),"")</f>
        <v/>
      </c>
      <c r="R3494" s="118" t="str">
        <f>IF($B3494="","",TEXT(RIGHT($E3494,6)*1000+COUNTIF($E$2:$E3494,$E3494),"000000000"))</f>
        <v/>
      </c>
    </row>
    <row r="3495" spans="12:18" x14ac:dyDescent="0.45">
      <c r="L3495" t="str">
        <f>IFERROR(INDEX(所属情報!$E:$E,MATCH(男子登録情報!A3495,所属情報!$A:$A,0)),"")</f>
        <v/>
      </c>
      <c r="M3495" t="str">
        <f t="shared" si="162"/>
        <v xml:space="preserve"> ()</v>
      </c>
      <c r="N3495">
        <f t="shared" si="163"/>
        <v>0</v>
      </c>
      <c r="O3495" t="str">
        <f t="shared" si="164"/>
        <v xml:space="preserve">  ()</v>
      </c>
      <c r="P3495" t="str">
        <f>IFERROR(INDEX(リスト!$AE:$AE,MATCH($G3495,リスト!$AD:$AD,0)),"")</f>
        <v/>
      </c>
      <c r="Q3495" t="str">
        <f>IFERROR(INDEX(リスト!$AH:$AH,MATCH($J3495,リスト!$AG:$AG,0)),"")</f>
        <v/>
      </c>
      <c r="R3495" s="118" t="str">
        <f>IF($B3495="","",TEXT(RIGHT($E3495,6)*1000+COUNTIF($E$2:$E3495,$E3495),"000000000"))</f>
        <v/>
      </c>
    </row>
    <row r="3496" spans="12:18" x14ac:dyDescent="0.45">
      <c r="L3496" t="str">
        <f>IFERROR(INDEX(所属情報!$E:$E,MATCH(男子登録情報!A3496,所属情報!$A:$A,0)),"")</f>
        <v/>
      </c>
      <c r="M3496" t="str">
        <f t="shared" si="162"/>
        <v xml:space="preserve"> ()</v>
      </c>
      <c r="N3496">
        <f t="shared" si="163"/>
        <v>0</v>
      </c>
      <c r="O3496" t="str">
        <f t="shared" si="164"/>
        <v xml:space="preserve">  ()</v>
      </c>
      <c r="P3496" t="str">
        <f>IFERROR(INDEX(リスト!$AE:$AE,MATCH($G3496,リスト!$AD:$AD,0)),"")</f>
        <v/>
      </c>
      <c r="Q3496" t="str">
        <f>IFERROR(INDEX(リスト!$AH:$AH,MATCH($J3496,リスト!$AG:$AG,0)),"")</f>
        <v/>
      </c>
      <c r="R3496" s="118" t="str">
        <f>IF($B3496="","",TEXT(RIGHT($E3496,6)*1000+COUNTIF($E$2:$E3496,$E3496),"000000000"))</f>
        <v/>
      </c>
    </row>
    <row r="3497" spans="12:18" x14ac:dyDescent="0.45">
      <c r="L3497" t="str">
        <f>IFERROR(INDEX(所属情報!$E:$E,MATCH(男子登録情報!A3497,所属情報!$A:$A,0)),"")</f>
        <v/>
      </c>
      <c r="M3497" t="str">
        <f t="shared" si="162"/>
        <v xml:space="preserve"> ()</v>
      </c>
      <c r="N3497">
        <f t="shared" si="163"/>
        <v>0</v>
      </c>
      <c r="O3497" t="str">
        <f t="shared" si="164"/>
        <v xml:space="preserve">  ()</v>
      </c>
      <c r="P3497" t="str">
        <f>IFERROR(INDEX(リスト!$AE:$AE,MATCH($G3497,リスト!$AD:$AD,0)),"")</f>
        <v/>
      </c>
      <c r="Q3497" t="str">
        <f>IFERROR(INDEX(リスト!$AH:$AH,MATCH($J3497,リスト!$AG:$AG,0)),"")</f>
        <v/>
      </c>
      <c r="R3497" s="118" t="str">
        <f>IF($B3497="","",TEXT(RIGHT($E3497,6)*1000+COUNTIF($E$2:$E3497,$E3497),"000000000"))</f>
        <v/>
      </c>
    </row>
    <row r="3498" spans="12:18" x14ac:dyDescent="0.45">
      <c r="L3498" t="str">
        <f>IFERROR(INDEX(所属情報!$E:$E,MATCH(男子登録情報!A3498,所属情報!$A:$A,0)),"")</f>
        <v/>
      </c>
      <c r="M3498" t="str">
        <f t="shared" si="162"/>
        <v xml:space="preserve"> ()</v>
      </c>
      <c r="N3498">
        <f t="shared" si="163"/>
        <v>0</v>
      </c>
      <c r="O3498" t="str">
        <f t="shared" si="164"/>
        <v xml:space="preserve">  ()</v>
      </c>
      <c r="P3498" t="str">
        <f>IFERROR(INDEX(リスト!$AE:$AE,MATCH($G3498,リスト!$AD:$AD,0)),"")</f>
        <v/>
      </c>
      <c r="Q3498" t="str">
        <f>IFERROR(INDEX(リスト!$AH:$AH,MATCH($J3498,リスト!$AG:$AG,0)),"")</f>
        <v/>
      </c>
      <c r="R3498" s="118" t="str">
        <f>IF($B3498="","",TEXT(RIGHT($E3498,6)*1000+COUNTIF($E$2:$E3498,$E3498),"000000000"))</f>
        <v/>
      </c>
    </row>
    <row r="3499" spans="12:18" x14ac:dyDescent="0.45">
      <c r="L3499" t="str">
        <f>IFERROR(INDEX(所属情報!$E:$E,MATCH(男子登録情報!A3499,所属情報!$A:$A,0)),"")</f>
        <v/>
      </c>
      <c r="M3499" t="str">
        <f t="shared" si="162"/>
        <v xml:space="preserve"> ()</v>
      </c>
      <c r="N3499">
        <f t="shared" si="163"/>
        <v>0</v>
      </c>
      <c r="O3499" t="str">
        <f t="shared" si="164"/>
        <v xml:space="preserve">  ()</v>
      </c>
      <c r="P3499" t="str">
        <f>IFERROR(INDEX(リスト!$AE:$AE,MATCH($G3499,リスト!$AD:$AD,0)),"")</f>
        <v/>
      </c>
      <c r="Q3499" t="str">
        <f>IFERROR(INDEX(リスト!$AH:$AH,MATCH($J3499,リスト!$AG:$AG,0)),"")</f>
        <v/>
      </c>
      <c r="R3499" s="118" t="str">
        <f>IF($B3499="","",TEXT(RIGHT($E3499,6)*1000+COUNTIF($E$2:$E3499,$E3499),"000000000"))</f>
        <v/>
      </c>
    </row>
    <row r="3500" spans="12:18" x14ac:dyDescent="0.45">
      <c r="L3500" t="str">
        <f>IFERROR(INDEX(所属情報!$E:$E,MATCH(男子登録情報!A3500,所属情報!$A:$A,0)),"")</f>
        <v/>
      </c>
      <c r="M3500" t="str">
        <f t="shared" si="162"/>
        <v xml:space="preserve"> ()</v>
      </c>
      <c r="N3500">
        <f t="shared" si="163"/>
        <v>0</v>
      </c>
      <c r="O3500" t="str">
        <f t="shared" si="164"/>
        <v xml:space="preserve">  ()</v>
      </c>
      <c r="P3500" t="str">
        <f>IFERROR(INDEX(リスト!$AE:$AE,MATCH($G3500,リスト!$AD:$AD,0)),"")</f>
        <v/>
      </c>
      <c r="Q3500" t="str">
        <f>IFERROR(INDEX(リスト!$AH:$AH,MATCH($J3500,リスト!$AG:$AG,0)),"")</f>
        <v/>
      </c>
      <c r="R3500" s="118" t="str">
        <f>IF($B3500="","",TEXT(RIGHT($E3500,6)*1000+COUNTIF($E$2:$E3500,$E3500),"000000000"))</f>
        <v/>
      </c>
    </row>
    <row r="3501" spans="12:18" x14ac:dyDescent="0.45">
      <c r="L3501" t="str">
        <f>IFERROR(INDEX(所属情報!$E:$E,MATCH(男子登録情報!A3501,所属情報!$A:$A,0)),"")</f>
        <v/>
      </c>
      <c r="M3501" t="str">
        <f t="shared" si="162"/>
        <v xml:space="preserve"> ()</v>
      </c>
      <c r="N3501">
        <f t="shared" si="163"/>
        <v>0</v>
      </c>
      <c r="O3501" t="str">
        <f t="shared" si="164"/>
        <v xml:space="preserve">  ()</v>
      </c>
      <c r="P3501" t="str">
        <f>IFERROR(INDEX(リスト!$AE:$AE,MATCH($G3501,リスト!$AD:$AD,0)),"")</f>
        <v/>
      </c>
      <c r="Q3501" t="str">
        <f>IFERROR(INDEX(リスト!$AH:$AH,MATCH($J3501,リスト!$AG:$AG,0)),"")</f>
        <v/>
      </c>
      <c r="R3501" s="118" t="str">
        <f>IF($B3501="","",TEXT(RIGHT($E3501,6)*1000+COUNTIF($E$2:$E3501,$E3501),"000000000"))</f>
        <v/>
      </c>
    </row>
    <row r="3502" spans="12:18" x14ac:dyDescent="0.45">
      <c r="L3502" t="str">
        <f>IFERROR(INDEX(所属情報!$E:$E,MATCH(男子登録情報!A3502,所属情報!$A:$A,0)),"")</f>
        <v/>
      </c>
      <c r="M3502" t="str">
        <f t="shared" si="162"/>
        <v xml:space="preserve"> ()</v>
      </c>
      <c r="N3502">
        <f t="shared" si="163"/>
        <v>0</v>
      </c>
      <c r="O3502" t="str">
        <f t="shared" si="164"/>
        <v xml:space="preserve">  ()</v>
      </c>
      <c r="P3502" t="str">
        <f>IFERROR(INDEX(リスト!$AE:$AE,MATCH($G3502,リスト!$AD:$AD,0)),"")</f>
        <v/>
      </c>
      <c r="Q3502" t="str">
        <f>IFERROR(INDEX(リスト!$AH:$AH,MATCH($J3502,リスト!$AG:$AG,0)),"")</f>
        <v/>
      </c>
      <c r="R3502" s="118" t="str">
        <f>IF($B3502="","",TEXT(RIGHT($E3502,6)*1000+COUNTIF($E$2:$E3502,$E3502),"000000000"))</f>
        <v/>
      </c>
    </row>
    <row r="3503" spans="12:18" x14ac:dyDescent="0.45">
      <c r="L3503" t="str">
        <f>IFERROR(INDEX(所属情報!$E:$E,MATCH(男子登録情報!A3503,所属情報!$A:$A,0)),"")</f>
        <v/>
      </c>
      <c r="M3503" t="str">
        <f t="shared" si="162"/>
        <v xml:space="preserve"> ()</v>
      </c>
      <c r="N3503">
        <f t="shared" si="163"/>
        <v>0</v>
      </c>
      <c r="O3503" t="str">
        <f t="shared" si="164"/>
        <v xml:space="preserve">  ()</v>
      </c>
      <c r="P3503" t="str">
        <f>IFERROR(INDEX(リスト!$AE:$AE,MATCH($G3503,リスト!$AD:$AD,0)),"")</f>
        <v/>
      </c>
      <c r="Q3503" t="str">
        <f>IFERROR(INDEX(リスト!$AH:$AH,MATCH($J3503,リスト!$AG:$AG,0)),"")</f>
        <v/>
      </c>
      <c r="R3503" s="118" t="str">
        <f>IF($B3503="","",TEXT(RIGHT($E3503,6)*1000+COUNTIF($E$2:$E3503,$E3503),"000000000"))</f>
        <v/>
      </c>
    </row>
    <row r="3504" spans="12:18" x14ac:dyDescent="0.45">
      <c r="L3504" t="str">
        <f>IFERROR(INDEX(所属情報!$E:$E,MATCH(男子登録情報!A3504,所属情報!$A:$A,0)),"")</f>
        <v/>
      </c>
      <c r="M3504" t="str">
        <f t="shared" si="162"/>
        <v xml:space="preserve"> ()</v>
      </c>
      <c r="N3504">
        <f t="shared" si="163"/>
        <v>0</v>
      </c>
      <c r="O3504" t="str">
        <f t="shared" si="164"/>
        <v xml:space="preserve">  ()</v>
      </c>
      <c r="P3504" t="str">
        <f>IFERROR(INDEX(リスト!$AE:$AE,MATCH($G3504,リスト!$AD:$AD,0)),"")</f>
        <v/>
      </c>
      <c r="Q3504" t="str">
        <f>IFERROR(INDEX(リスト!$AH:$AH,MATCH($J3504,リスト!$AG:$AG,0)),"")</f>
        <v/>
      </c>
      <c r="R3504" s="118" t="str">
        <f>IF($B3504="","",TEXT(RIGHT($E3504,6)*1000+COUNTIF($E$2:$E3504,$E3504),"000000000"))</f>
        <v/>
      </c>
    </row>
    <row r="3505" spans="12:18" x14ac:dyDescent="0.45">
      <c r="L3505" t="str">
        <f>IFERROR(INDEX(所属情報!$E:$E,MATCH(男子登録情報!A3505,所属情報!$A:$A,0)),"")</f>
        <v/>
      </c>
      <c r="M3505" t="str">
        <f t="shared" si="162"/>
        <v xml:space="preserve"> ()</v>
      </c>
      <c r="N3505">
        <f t="shared" si="163"/>
        <v>0</v>
      </c>
      <c r="O3505" t="str">
        <f t="shared" si="164"/>
        <v xml:space="preserve">  ()</v>
      </c>
      <c r="P3505" t="str">
        <f>IFERROR(INDEX(リスト!$AE:$AE,MATCH($G3505,リスト!$AD:$AD,0)),"")</f>
        <v/>
      </c>
      <c r="Q3505" t="str">
        <f>IFERROR(INDEX(リスト!$AH:$AH,MATCH($J3505,リスト!$AG:$AG,0)),"")</f>
        <v/>
      </c>
      <c r="R3505" s="118" t="str">
        <f>IF($B3505="","",TEXT(RIGHT($E3505,6)*1000+COUNTIF($E$2:$E3505,$E3505),"000000000"))</f>
        <v/>
      </c>
    </row>
    <row r="3506" spans="12:18" x14ac:dyDescent="0.45">
      <c r="L3506" t="str">
        <f>IFERROR(INDEX(所属情報!$E:$E,MATCH(男子登録情報!A3506,所属情報!$A:$A,0)),"")</f>
        <v/>
      </c>
      <c r="M3506" t="str">
        <f t="shared" si="162"/>
        <v xml:space="preserve"> ()</v>
      </c>
      <c r="N3506">
        <f t="shared" si="163"/>
        <v>0</v>
      </c>
      <c r="O3506" t="str">
        <f t="shared" si="164"/>
        <v xml:space="preserve">  ()</v>
      </c>
      <c r="P3506" t="str">
        <f>IFERROR(INDEX(リスト!$AE:$AE,MATCH($G3506,リスト!$AD:$AD,0)),"")</f>
        <v/>
      </c>
      <c r="Q3506" t="str">
        <f>IFERROR(INDEX(リスト!$AH:$AH,MATCH($J3506,リスト!$AG:$AG,0)),"")</f>
        <v/>
      </c>
      <c r="R3506" s="118" t="str">
        <f>IF($B3506="","",TEXT(RIGHT($E3506,6)*1000+COUNTIF($E$2:$E3506,$E3506),"000000000"))</f>
        <v/>
      </c>
    </row>
    <row r="3507" spans="12:18" x14ac:dyDescent="0.45">
      <c r="L3507" t="str">
        <f>IFERROR(INDEX(所属情報!$E:$E,MATCH(男子登録情報!A3507,所属情報!$A:$A,0)),"")</f>
        <v/>
      </c>
      <c r="M3507" t="str">
        <f t="shared" si="162"/>
        <v xml:space="preserve"> ()</v>
      </c>
      <c r="N3507">
        <f t="shared" si="163"/>
        <v>0</v>
      </c>
      <c r="O3507" t="str">
        <f t="shared" si="164"/>
        <v xml:space="preserve">  ()</v>
      </c>
      <c r="P3507" t="str">
        <f>IFERROR(INDEX(リスト!$AE:$AE,MATCH($G3507,リスト!$AD:$AD,0)),"")</f>
        <v/>
      </c>
      <c r="Q3507" t="str">
        <f>IFERROR(INDEX(リスト!$AH:$AH,MATCH($J3507,リスト!$AG:$AG,0)),"")</f>
        <v/>
      </c>
      <c r="R3507" s="118" t="str">
        <f>IF($B3507="","",TEXT(RIGHT($E3507,6)*1000+COUNTIF($E$2:$E3507,$E3507),"000000000"))</f>
        <v/>
      </c>
    </row>
    <row r="3508" spans="12:18" x14ac:dyDescent="0.45">
      <c r="L3508" t="str">
        <f>IFERROR(INDEX(所属情報!$E:$E,MATCH(男子登録情報!A3508,所属情報!$A:$A,0)),"")</f>
        <v/>
      </c>
      <c r="M3508" t="str">
        <f t="shared" si="162"/>
        <v xml:space="preserve"> ()</v>
      </c>
      <c r="N3508">
        <f t="shared" si="163"/>
        <v>0</v>
      </c>
      <c r="O3508" t="str">
        <f t="shared" si="164"/>
        <v xml:space="preserve">  ()</v>
      </c>
      <c r="P3508" t="str">
        <f>IFERROR(INDEX(リスト!$AE:$AE,MATCH($G3508,リスト!$AD:$AD,0)),"")</f>
        <v/>
      </c>
      <c r="Q3508" t="str">
        <f>IFERROR(INDEX(リスト!$AH:$AH,MATCH($J3508,リスト!$AG:$AG,0)),"")</f>
        <v/>
      </c>
      <c r="R3508" s="118" t="str">
        <f>IF($B3508="","",TEXT(RIGHT($E3508,6)*1000+COUNTIF($E$2:$E3508,$E3508),"000000000"))</f>
        <v/>
      </c>
    </row>
    <row r="3509" spans="12:18" x14ac:dyDescent="0.45">
      <c r="L3509" t="str">
        <f>IFERROR(INDEX(所属情報!$E:$E,MATCH(男子登録情報!A3509,所属情報!$A:$A,0)),"")</f>
        <v/>
      </c>
      <c r="M3509" t="str">
        <f t="shared" si="162"/>
        <v xml:space="preserve"> ()</v>
      </c>
      <c r="N3509">
        <f t="shared" si="163"/>
        <v>0</v>
      </c>
      <c r="O3509" t="str">
        <f t="shared" si="164"/>
        <v xml:space="preserve">  ()</v>
      </c>
      <c r="P3509" t="str">
        <f>IFERROR(INDEX(リスト!$AE:$AE,MATCH($G3509,リスト!$AD:$AD,0)),"")</f>
        <v/>
      </c>
      <c r="Q3509" t="str">
        <f>IFERROR(INDEX(リスト!$AH:$AH,MATCH($J3509,リスト!$AG:$AG,0)),"")</f>
        <v/>
      </c>
      <c r="R3509" s="118" t="str">
        <f>IF($B3509="","",TEXT(RIGHT($E3509,6)*1000+COUNTIF($E$2:$E3509,$E3509),"000000000"))</f>
        <v/>
      </c>
    </row>
    <row r="3510" spans="12:18" x14ac:dyDescent="0.45">
      <c r="L3510" t="str">
        <f>IFERROR(INDEX(所属情報!$E:$E,MATCH(男子登録情報!A3510,所属情報!$A:$A,0)),"")</f>
        <v/>
      </c>
      <c r="M3510" t="str">
        <f t="shared" si="162"/>
        <v xml:space="preserve"> ()</v>
      </c>
      <c r="N3510">
        <f t="shared" si="163"/>
        <v>0</v>
      </c>
      <c r="O3510" t="str">
        <f t="shared" si="164"/>
        <v xml:space="preserve">  ()</v>
      </c>
      <c r="P3510" t="str">
        <f>IFERROR(INDEX(リスト!$AE:$AE,MATCH($G3510,リスト!$AD:$AD,0)),"")</f>
        <v/>
      </c>
      <c r="Q3510" t="str">
        <f>IFERROR(INDEX(リスト!$AH:$AH,MATCH($J3510,リスト!$AG:$AG,0)),"")</f>
        <v/>
      </c>
      <c r="R3510" s="118" t="str">
        <f>IF($B3510="","",TEXT(RIGHT($E3510,6)*1000+COUNTIF($E$2:$E3510,$E3510),"000000000"))</f>
        <v/>
      </c>
    </row>
    <row r="3511" spans="12:18" x14ac:dyDescent="0.45">
      <c r="L3511" t="str">
        <f>IFERROR(INDEX(所属情報!$E:$E,MATCH(男子登録情報!A3511,所属情報!$A:$A,0)),"")</f>
        <v/>
      </c>
      <c r="M3511" t="str">
        <f t="shared" si="162"/>
        <v xml:space="preserve"> ()</v>
      </c>
      <c r="N3511">
        <f t="shared" si="163"/>
        <v>0</v>
      </c>
      <c r="O3511" t="str">
        <f t="shared" si="164"/>
        <v xml:space="preserve">  ()</v>
      </c>
      <c r="P3511" t="str">
        <f>IFERROR(INDEX(リスト!$AE:$AE,MATCH($G3511,リスト!$AD:$AD,0)),"")</f>
        <v/>
      </c>
      <c r="Q3511" t="str">
        <f>IFERROR(INDEX(リスト!$AH:$AH,MATCH($J3511,リスト!$AG:$AG,0)),"")</f>
        <v/>
      </c>
      <c r="R3511" s="118" t="str">
        <f>IF($B3511="","",TEXT(RIGHT($E3511,6)*1000+COUNTIF($E$2:$E3511,$E3511),"000000000"))</f>
        <v/>
      </c>
    </row>
    <row r="3512" spans="12:18" x14ac:dyDescent="0.45">
      <c r="L3512" t="str">
        <f>IFERROR(INDEX(所属情報!$E:$E,MATCH(男子登録情報!A3512,所属情報!$A:$A,0)),"")</f>
        <v/>
      </c>
      <c r="M3512" t="str">
        <f t="shared" si="162"/>
        <v xml:space="preserve"> ()</v>
      </c>
      <c r="N3512">
        <f t="shared" si="163"/>
        <v>0</v>
      </c>
      <c r="O3512" t="str">
        <f t="shared" si="164"/>
        <v xml:space="preserve">  ()</v>
      </c>
      <c r="P3512" t="str">
        <f>IFERROR(INDEX(リスト!$AE:$AE,MATCH($G3512,リスト!$AD:$AD,0)),"")</f>
        <v/>
      </c>
      <c r="Q3512" t="str">
        <f>IFERROR(INDEX(リスト!$AH:$AH,MATCH($J3512,リスト!$AG:$AG,0)),"")</f>
        <v/>
      </c>
      <c r="R3512" s="118" t="str">
        <f>IF($B3512="","",TEXT(RIGHT($E3512,6)*1000+COUNTIF($E$2:$E3512,$E3512),"000000000"))</f>
        <v/>
      </c>
    </row>
    <row r="3513" spans="12:18" x14ac:dyDescent="0.45">
      <c r="L3513" t="str">
        <f>IFERROR(INDEX(所属情報!$E:$E,MATCH(男子登録情報!A3513,所属情報!$A:$A,0)),"")</f>
        <v/>
      </c>
      <c r="M3513" t="str">
        <f t="shared" si="162"/>
        <v xml:space="preserve"> ()</v>
      </c>
      <c r="N3513">
        <f t="shared" si="163"/>
        <v>0</v>
      </c>
      <c r="O3513" t="str">
        <f t="shared" si="164"/>
        <v xml:space="preserve">  ()</v>
      </c>
      <c r="P3513" t="str">
        <f>IFERROR(INDEX(リスト!$AE:$AE,MATCH($G3513,リスト!$AD:$AD,0)),"")</f>
        <v/>
      </c>
      <c r="Q3513" t="str">
        <f>IFERROR(INDEX(リスト!$AH:$AH,MATCH($J3513,リスト!$AG:$AG,0)),"")</f>
        <v/>
      </c>
      <c r="R3513" s="118" t="str">
        <f>IF($B3513="","",TEXT(RIGHT($E3513,6)*1000+COUNTIF($E$2:$E3513,$E3513),"000000000"))</f>
        <v/>
      </c>
    </row>
    <row r="3514" spans="12:18" x14ac:dyDescent="0.45">
      <c r="L3514" t="str">
        <f>IFERROR(INDEX(所属情報!$E:$E,MATCH(男子登録情報!A3514,所属情報!$A:$A,0)),"")</f>
        <v/>
      </c>
      <c r="M3514" t="str">
        <f t="shared" si="162"/>
        <v xml:space="preserve"> ()</v>
      </c>
      <c r="N3514">
        <f t="shared" si="163"/>
        <v>0</v>
      </c>
      <c r="O3514" t="str">
        <f t="shared" si="164"/>
        <v xml:space="preserve">  ()</v>
      </c>
      <c r="P3514" t="str">
        <f>IFERROR(INDEX(リスト!$AE:$AE,MATCH($G3514,リスト!$AD:$AD,0)),"")</f>
        <v/>
      </c>
      <c r="Q3514" t="str">
        <f>IFERROR(INDEX(リスト!$AH:$AH,MATCH($J3514,リスト!$AG:$AG,0)),"")</f>
        <v/>
      </c>
      <c r="R3514" s="118" t="str">
        <f>IF($B3514="","",TEXT(RIGHT($E3514,6)*1000+COUNTIF($E$2:$E3514,$E3514),"000000000"))</f>
        <v/>
      </c>
    </row>
    <row r="3515" spans="12:18" x14ac:dyDescent="0.45">
      <c r="L3515" t="str">
        <f>IFERROR(INDEX(所属情報!$E:$E,MATCH(男子登録情報!A3515,所属情報!$A:$A,0)),"")</f>
        <v/>
      </c>
      <c r="M3515" t="str">
        <f t="shared" si="162"/>
        <v xml:space="preserve"> ()</v>
      </c>
      <c r="N3515">
        <f t="shared" si="163"/>
        <v>0</v>
      </c>
      <c r="O3515" t="str">
        <f t="shared" si="164"/>
        <v xml:space="preserve">  ()</v>
      </c>
      <c r="P3515" t="str">
        <f>IFERROR(INDEX(リスト!$AE:$AE,MATCH($G3515,リスト!$AD:$AD,0)),"")</f>
        <v/>
      </c>
      <c r="Q3515" t="str">
        <f>IFERROR(INDEX(リスト!$AH:$AH,MATCH($J3515,リスト!$AG:$AG,0)),"")</f>
        <v/>
      </c>
      <c r="R3515" s="118" t="str">
        <f>IF($B3515="","",TEXT(RIGHT($E3515,6)*1000+COUNTIF($E$2:$E3515,$E3515),"000000000"))</f>
        <v/>
      </c>
    </row>
    <row r="3516" spans="12:18" x14ac:dyDescent="0.45">
      <c r="L3516" t="str">
        <f>IFERROR(INDEX(所属情報!$E:$E,MATCH(男子登録情報!A3516,所属情報!$A:$A,0)),"")</f>
        <v/>
      </c>
      <c r="M3516" t="str">
        <f t="shared" si="162"/>
        <v xml:space="preserve"> ()</v>
      </c>
      <c r="N3516">
        <f t="shared" si="163"/>
        <v>0</v>
      </c>
      <c r="O3516" t="str">
        <f t="shared" si="164"/>
        <v xml:space="preserve">  ()</v>
      </c>
      <c r="P3516" t="str">
        <f>IFERROR(INDEX(リスト!$AE:$AE,MATCH($G3516,リスト!$AD:$AD,0)),"")</f>
        <v/>
      </c>
      <c r="Q3516" t="str">
        <f>IFERROR(INDEX(リスト!$AH:$AH,MATCH($J3516,リスト!$AG:$AG,0)),"")</f>
        <v/>
      </c>
      <c r="R3516" s="118" t="str">
        <f>IF($B3516="","",TEXT(RIGHT($E3516,6)*1000+COUNTIF($E$2:$E3516,$E3516),"000000000"))</f>
        <v/>
      </c>
    </row>
    <row r="3517" spans="12:18" x14ac:dyDescent="0.45">
      <c r="L3517" t="str">
        <f>IFERROR(INDEX(所属情報!$E:$E,MATCH(男子登録情報!A3517,所属情報!$A:$A,0)),"")</f>
        <v/>
      </c>
      <c r="M3517" t="str">
        <f t="shared" si="162"/>
        <v xml:space="preserve"> ()</v>
      </c>
      <c r="N3517">
        <f t="shared" si="163"/>
        <v>0</v>
      </c>
      <c r="O3517" t="str">
        <f t="shared" si="164"/>
        <v xml:space="preserve">  ()</v>
      </c>
      <c r="P3517" t="str">
        <f>IFERROR(INDEX(リスト!$AE:$AE,MATCH($G3517,リスト!$AD:$AD,0)),"")</f>
        <v/>
      </c>
      <c r="Q3517" t="str">
        <f>IFERROR(INDEX(リスト!$AH:$AH,MATCH($J3517,リスト!$AG:$AG,0)),"")</f>
        <v/>
      </c>
      <c r="R3517" s="118" t="str">
        <f>IF($B3517="","",TEXT(RIGHT($E3517,6)*1000+COUNTIF($E$2:$E3517,$E3517),"000000000"))</f>
        <v/>
      </c>
    </row>
    <row r="3518" spans="12:18" x14ac:dyDescent="0.45">
      <c r="L3518" t="str">
        <f>IFERROR(INDEX(所属情報!$E:$E,MATCH(男子登録情報!A3518,所属情報!$A:$A,0)),"")</f>
        <v/>
      </c>
      <c r="M3518" t="str">
        <f t="shared" si="162"/>
        <v xml:space="preserve"> ()</v>
      </c>
      <c r="N3518">
        <f t="shared" si="163"/>
        <v>0</v>
      </c>
      <c r="O3518" t="str">
        <f t="shared" si="164"/>
        <v xml:space="preserve">  ()</v>
      </c>
      <c r="P3518" t="str">
        <f>IFERROR(INDEX(リスト!$AE:$AE,MATCH($G3518,リスト!$AD:$AD,0)),"")</f>
        <v/>
      </c>
      <c r="Q3518" t="str">
        <f>IFERROR(INDEX(リスト!$AH:$AH,MATCH($J3518,リスト!$AG:$AG,0)),"")</f>
        <v/>
      </c>
      <c r="R3518" s="118" t="str">
        <f>IF($B3518="","",TEXT(RIGHT($E3518,6)*1000+COUNTIF($E$2:$E3518,$E3518),"000000000"))</f>
        <v/>
      </c>
    </row>
    <row r="3519" spans="12:18" x14ac:dyDescent="0.45">
      <c r="L3519" t="str">
        <f>IFERROR(INDEX(所属情報!$E:$E,MATCH(男子登録情報!A3519,所属情報!$A:$A,0)),"")</f>
        <v/>
      </c>
      <c r="M3519" t="str">
        <f t="shared" si="162"/>
        <v xml:space="preserve"> ()</v>
      </c>
      <c r="N3519">
        <f t="shared" si="163"/>
        <v>0</v>
      </c>
      <c r="O3519" t="str">
        <f t="shared" si="164"/>
        <v xml:space="preserve">  ()</v>
      </c>
      <c r="P3519" t="str">
        <f>IFERROR(INDEX(リスト!$AE:$AE,MATCH($G3519,リスト!$AD:$AD,0)),"")</f>
        <v/>
      </c>
      <c r="Q3519" t="str">
        <f>IFERROR(INDEX(リスト!$AH:$AH,MATCH($J3519,リスト!$AG:$AG,0)),"")</f>
        <v/>
      </c>
      <c r="R3519" s="118" t="str">
        <f>IF($B3519="","",TEXT(RIGHT($E3519,6)*1000+COUNTIF($E$2:$E3519,$E3519),"000000000"))</f>
        <v/>
      </c>
    </row>
    <row r="3520" spans="12:18" x14ac:dyDescent="0.45">
      <c r="L3520" t="str">
        <f>IFERROR(INDEX(所属情報!$E:$E,MATCH(男子登録情報!A3520,所属情報!$A:$A,0)),"")</f>
        <v/>
      </c>
      <c r="M3520" t="str">
        <f t="shared" si="162"/>
        <v xml:space="preserve"> ()</v>
      </c>
      <c r="N3520">
        <f t="shared" si="163"/>
        <v>0</v>
      </c>
      <c r="O3520" t="str">
        <f t="shared" si="164"/>
        <v xml:space="preserve">  ()</v>
      </c>
      <c r="P3520" t="str">
        <f>IFERROR(INDEX(リスト!$AE:$AE,MATCH($G3520,リスト!$AD:$AD,0)),"")</f>
        <v/>
      </c>
      <c r="Q3520" t="str">
        <f>IFERROR(INDEX(リスト!$AH:$AH,MATCH($J3520,リスト!$AG:$AG,0)),"")</f>
        <v/>
      </c>
      <c r="R3520" s="118" t="str">
        <f>IF($B3520="","",TEXT(RIGHT($E3520,6)*1000+COUNTIF($E$2:$E3520,$E3520),"000000000"))</f>
        <v/>
      </c>
    </row>
    <row r="3521" spans="12:18" x14ac:dyDescent="0.45">
      <c r="L3521" t="str">
        <f>IFERROR(INDEX(所属情報!$E:$E,MATCH(男子登録情報!A3521,所属情報!$A:$A,0)),"")</f>
        <v/>
      </c>
      <c r="M3521" t="str">
        <f t="shared" si="162"/>
        <v xml:space="preserve"> ()</v>
      </c>
      <c r="N3521">
        <f t="shared" si="163"/>
        <v>0</v>
      </c>
      <c r="O3521" t="str">
        <f t="shared" si="164"/>
        <v xml:space="preserve">  ()</v>
      </c>
      <c r="P3521" t="str">
        <f>IFERROR(INDEX(リスト!$AE:$AE,MATCH($G3521,リスト!$AD:$AD,0)),"")</f>
        <v/>
      </c>
      <c r="Q3521" t="str">
        <f>IFERROR(INDEX(リスト!$AH:$AH,MATCH($J3521,リスト!$AG:$AG,0)),"")</f>
        <v/>
      </c>
      <c r="R3521" s="118" t="str">
        <f>IF($B3521="","",TEXT(RIGHT($E3521,6)*1000+COUNTIF($E$2:$E3521,$E3521),"000000000"))</f>
        <v/>
      </c>
    </row>
    <row r="3522" spans="12:18" x14ac:dyDescent="0.45">
      <c r="L3522" t="str">
        <f>IFERROR(INDEX(所属情報!$E:$E,MATCH(男子登録情報!A3522,所属情報!$A:$A,0)),"")</f>
        <v/>
      </c>
      <c r="M3522" t="str">
        <f t="shared" si="162"/>
        <v xml:space="preserve"> ()</v>
      </c>
      <c r="N3522">
        <f t="shared" si="163"/>
        <v>0</v>
      </c>
      <c r="O3522" t="str">
        <f t="shared" si="164"/>
        <v xml:space="preserve">  ()</v>
      </c>
      <c r="P3522" t="str">
        <f>IFERROR(INDEX(リスト!$AE:$AE,MATCH($G3522,リスト!$AD:$AD,0)),"")</f>
        <v/>
      </c>
      <c r="Q3522" t="str">
        <f>IFERROR(INDEX(リスト!$AH:$AH,MATCH($J3522,リスト!$AG:$AG,0)),"")</f>
        <v/>
      </c>
      <c r="R3522" s="118" t="str">
        <f>IF($B3522="","",TEXT(RIGHT($E3522,6)*1000+COUNTIF($E$2:$E3522,$E3522),"000000000"))</f>
        <v/>
      </c>
    </row>
    <row r="3523" spans="12:18" x14ac:dyDescent="0.45">
      <c r="L3523" t="str">
        <f>IFERROR(INDEX(所属情報!$E:$E,MATCH(男子登録情報!A3523,所属情報!$A:$A,0)),"")</f>
        <v/>
      </c>
      <c r="M3523" t="str">
        <f t="shared" ref="M3523:M3586" si="165">$C3523&amp;" "&amp;"("&amp;$F3523&amp;")"</f>
        <v xml:space="preserve"> ()</v>
      </c>
      <c r="N3523">
        <f t="shared" ref="N3523:N3586" si="166">$D3523</f>
        <v>0</v>
      </c>
      <c r="O3523" t="str">
        <f t="shared" ref="O3523:O3586" si="167">$H3523&amp;" "&amp;$I3523&amp;" "&amp;"("&amp;MID($E3523,3,2)&amp;")"</f>
        <v xml:space="preserve">  ()</v>
      </c>
      <c r="P3523" t="str">
        <f>IFERROR(INDEX(リスト!$AE:$AE,MATCH($G3523,リスト!$AD:$AD,0)),"")</f>
        <v/>
      </c>
      <c r="Q3523" t="str">
        <f>IFERROR(INDEX(リスト!$AH:$AH,MATCH($J3523,リスト!$AG:$AG,0)),"")</f>
        <v/>
      </c>
      <c r="R3523" s="118" t="str">
        <f>IF($B3523="","",TEXT(RIGHT($E3523,6)*1000+COUNTIF($E$2:$E3523,$E3523),"000000000"))</f>
        <v/>
      </c>
    </row>
    <row r="3524" spans="12:18" x14ac:dyDescent="0.45">
      <c r="L3524" t="str">
        <f>IFERROR(INDEX(所属情報!$E:$E,MATCH(男子登録情報!A3524,所属情報!$A:$A,0)),"")</f>
        <v/>
      </c>
      <c r="M3524" t="str">
        <f t="shared" si="165"/>
        <v xml:space="preserve"> ()</v>
      </c>
      <c r="N3524">
        <f t="shared" si="166"/>
        <v>0</v>
      </c>
      <c r="O3524" t="str">
        <f t="shared" si="167"/>
        <v xml:space="preserve">  ()</v>
      </c>
      <c r="P3524" t="str">
        <f>IFERROR(INDEX(リスト!$AE:$AE,MATCH($G3524,リスト!$AD:$AD,0)),"")</f>
        <v/>
      </c>
      <c r="Q3524" t="str">
        <f>IFERROR(INDEX(リスト!$AH:$AH,MATCH($J3524,リスト!$AG:$AG,0)),"")</f>
        <v/>
      </c>
      <c r="R3524" s="118" t="str">
        <f>IF($B3524="","",TEXT(RIGHT($E3524,6)*1000+COUNTIF($E$2:$E3524,$E3524),"000000000"))</f>
        <v/>
      </c>
    </row>
    <row r="3525" spans="12:18" x14ac:dyDescent="0.45">
      <c r="L3525" t="str">
        <f>IFERROR(INDEX(所属情報!$E:$E,MATCH(男子登録情報!A3525,所属情報!$A:$A,0)),"")</f>
        <v/>
      </c>
      <c r="M3525" t="str">
        <f t="shared" si="165"/>
        <v xml:space="preserve"> ()</v>
      </c>
      <c r="N3525">
        <f t="shared" si="166"/>
        <v>0</v>
      </c>
      <c r="O3525" t="str">
        <f t="shared" si="167"/>
        <v xml:space="preserve">  ()</v>
      </c>
      <c r="P3525" t="str">
        <f>IFERROR(INDEX(リスト!$AE:$AE,MATCH($G3525,リスト!$AD:$AD,0)),"")</f>
        <v/>
      </c>
      <c r="Q3525" t="str">
        <f>IFERROR(INDEX(リスト!$AH:$AH,MATCH($J3525,リスト!$AG:$AG,0)),"")</f>
        <v/>
      </c>
      <c r="R3525" s="118" t="str">
        <f>IF($B3525="","",TEXT(RIGHT($E3525,6)*1000+COUNTIF($E$2:$E3525,$E3525),"000000000"))</f>
        <v/>
      </c>
    </row>
    <row r="3526" spans="12:18" x14ac:dyDescent="0.45">
      <c r="L3526" t="str">
        <f>IFERROR(INDEX(所属情報!$E:$E,MATCH(男子登録情報!A3526,所属情報!$A:$A,0)),"")</f>
        <v/>
      </c>
      <c r="M3526" t="str">
        <f t="shared" si="165"/>
        <v xml:space="preserve"> ()</v>
      </c>
      <c r="N3526">
        <f t="shared" si="166"/>
        <v>0</v>
      </c>
      <c r="O3526" t="str">
        <f t="shared" si="167"/>
        <v xml:space="preserve">  ()</v>
      </c>
      <c r="P3526" t="str">
        <f>IFERROR(INDEX(リスト!$AE:$AE,MATCH($G3526,リスト!$AD:$AD,0)),"")</f>
        <v/>
      </c>
      <c r="Q3526" t="str">
        <f>IFERROR(INDEX(リスト!$AH:$AH,MATCH($J3526,リスト!$AG:$AG,0)),"")</f>
        <v/>
      </c>
      <c r="R3526" s="118" t="str">
        <f>IF($B3526="","",TEXT(RIGHT($E3526,6)*1000+COUNTIF($E$2:$E3526,$E3526),"000000000"))</f>
        <v/>
      </c>
    </row>
    <row r="3527" spans="12:18" x14ac:dyDescent="0.45">
      <c r="L3527" t="str">
        <f>IFERROR(INDEX(所属情報!$E:$E,MATCH(男子登録情報!A3527,所属情報!$A:$A,0)),"")</f>
        <v/>
      </c>
      <c r="M3527" t="str">
        <f t="shared" si="165"/>
        <v xml:space="preserve"> ()</v>
      </c>
      <c r="N3527">
        <f t="shared" si="166"/>
        <v>0</v>
      </c>
      <c r="O3527" t="str">
        <f t="shared" si="167"/>
        <v xml:space="preserve">  ()</v>
      </c>
      <c r="P3527" t="str">
        <f>IFERROR(INDEX(リスト!$AE:$AE,MATCH($G3527,リスト!$AD:$AD,0)),"")</f>
        <v/>
      </c>
      <c r="Q3527" t="str">
        <f>IFERROR(INDEX(リスト!$AH:$AH,MATCH($J3527,リスト!$AG:$AG,0)),"")</f>
        <v/>
      </c>
      <c r="R3527" s="118" t="str">
        <f>IF($B3527="","",TEXT(RIGHT($E3527,6)*1000+COUNTIF($E$2:$E3527,$E3527),"000000000"))</f>
        <v/>
      </c>
    </row>
    <row r="3528" spans="12:18" x14ac:dyDescent="0.45">
      <c r="L3528" t="str">
        <f>IFERROR(INDEX(所属情報!$E:$E,MATCH(男子登録情報!A3528,所属情報!$A:$A,0)),"")</f>
        <v/>
      </c>
      <c r="M3528" t="str">
        <f t="shared" si="165"/>
        <v xml:space="preserve"> ()</v>
      </c>
      <c r="N3528">
        <f t="shared" si="166"/>
        <v>0</v>
      </c>
      <c r="O3528" t="str">
        <f t="shared" si="167"/>
        <v xml:space="preserve">  ()</v>
      </c>
      <c r="P3528" t="str">
        <f>IFERROR(INDEX(リスト!$AE:$AE,MATCH($G3528,リスト!$AD:$AD,0)),"")</f>
        <v/>
      </c>
      <c r="Q3528" t="str">
        <f>IFERROR(INDEX(リスト!$AH:$AH,MATCH($J3528,リスト!$AG:$AG,0)),"")</f>
        <v/>
      </c>
      <c r="R3528" s="118" t="str">
        <f>IF($B3528="","",TEXT(RIGHT($E3528,6)*1000+COUNTIF($E$2:$E3528,$E3528),"000000000"))</f>
        <v/>
      </c>
    </row>
    <row r="3529" spans="12:18" x14ac:dyDescent="0.45">
      <c r="L3529" t="str">
        <f>IFERROR(INDEX(所属情報!$E:$E,MATCH(男子登録情報!A3529,所属情報!$A:$A,0)),"")</f>
        <v/>
      </c>
      <c r="M3529" t="str">
        <f t="shared" si="165"/>
        <v xml:space="preserve"> ()</v>
      </c>
      <c r="N3529">
        <f t="shared" si="166"/>
        <v>0</v>
      </c>
      <c r="O3529" t="str">
        <f t="shared" si="167"/>
        <v xml:space="preserve">  ()</v>
      </c>
      <c r="P3529" t="str">
        <f>IFERROR(INDEX(リスト!$AE:$AE,MATCH($G3529,リスト!$AD:$AD,0)),"")</f>
        <v/>
      </c>
      <c r="Q3529" t="str">
        <f>IFERROR(INDEX(リスト!$AH:$AH,MATCH($J3529,リスト!$AG:$AG,0)),"")</f>
        <v/>
      </c>
      <c r="R3529" s="118" t="str">
        <f>IF($B3529="","",TEXT(RIGHT($E3529,6)*1000+COUNTIF($E$2:$E3529,$E3529),"000000000"))</f>
        <v/>
      </c>
    </row>
    <row r="3530" spans="12:18" x14ac:dyDescent="0.45">
      <c r="L3530" t="str">
        <f>IFERROR(INDEX(所属情報!$E:$E,MATCH(男子登録情報!A3530,所属情報!$A:$A,0)),"")</f>
        <v/>
      </c>
      <c r="M3530" t="str">
        <f t="shared" si="165"/>
        <v xml:space="preserve"> ()</v>
      </c>
      <c r="N3530">
        <f t="shared" si="166"/>
        <v>0</v>
      </c>
      <c r="O3530" t="str">
        <f t="shared" si="167"/>
        <v xml:space="preserve">  ()</v>
      </c>
      <c r="P3530" t="str">
        <f>IFERROR(INDEX(リスト!$AE:$AE,MATCH($G3530,リスト!$AD:$AD,0)),"")</f>
        <v/>
      </c>
      <c r="Q3530" t="str">
        <f>IFERROR(INDEX(リスト!$AH:$AH,MATCH($J3530,リスト!$AG:$AG,0)),"")</f>
        <v/>
      </c>
      <c r="R3530" s="118" t="str">
        <f>IF($B3530="","",TEXT(RIGHT($E3530,6)*1000+COUNTIF($E$2:$E3530,$E3530),"000000000"))</f>
        <v/>
      </c>
    </row>
    <row r="3531" spans="12:18" x14ac:dyDescent="0.45">
      <c r="L3531" t="str">
        <f>IFERROR(INDEX(所属情報!$E:$E,MATCH(男子登録情報!A3531,所属情報!$A:$A,0)),"")</f>
        <v/>
      </c>
      <c r="M3531" t="str">
        <f t="shared" si="165"/>
        <v xml:space="preserve"> ()</v>
      </c>
      <c r="N3531">
        <f t="shared" si="166"/>
        <v>0</v>
      </c>
      <c r="O3531" t="str">
        <f t="shared" si="167"/>
        <v xml:space="preserve">  ()</v>
      </c>
      <c r="P3531" t="str">
        <f>IFERROR(INDEX(リスト!$AE:$AE,MATCH($G3531,リスト!$AD:$AD,0)),"")</f>
        <v/>
      </c>
      <c r="Q3531" t="str">
        <f>IFERROR(INDEX(リスト!$AH:$AH,MATCH($J3531,リスト!$AG:$AG,0)),"")</f>
        <v/>
      </c>
      <c r="R3531" s="118" t="str">
        <f>IF($B3531="","",TEXT(RIGHT($E3531,6)*1000+COUNTIF($E$2:$E3531,$E3531),"000000000"))</f>
        <v/>
      </c>
    </row>
    <row r="3532" spans="12:18" x14ac:dyDescent="0.45">
      <c r="L3532" t="str">
        <f>IFERROR(INDEX(所属情報!$E:$E,MATCH(男子登録情報!A3532,所属情報!$A:$A,0)),"")</f>
        <v/>
      </c>
      <c r="M3532" t="str">
        <f t="shared" si="165"/>
        <v xml:space="preserve"> ()</v>
      </c>
      <c r="N3532">
        <f t="shared" si="166"/>
        <v>0</v>
      </c>
      <c r="O3532" t="str">
        <f t="shared" si="167"/>
        <v xml:space="preserve">  ()</v>
      </c>
      <c r="P3532" t="str">
        <f>IFERROR(INDEX(リスト!$AE:$AE,MATCH($G3532,リスト!$AD:$AD,0)),"")</f>
        <v/>
      </c>
      <c r="Q3532" t="str">
        <f>IFERROR(INDEX(リスト!$AH:$AH,MATCH($J3532,リスト!$AG:$AG,0)),"")</f>
        <v/>
      </c>
      <c r="R3532" s="118" t="str">
        <f>IF($B3532="","",TEXT(RIGHT($E3532,6)*1000+COUNTIF($E$2:$E3532,$E3532),"000000000"))</f>
        <v/>
      </c>
    </row>
    <row r="3533" spans="12:18" x14ac:dyDescent="0.45">
      <c r="L3533" t="str">
        <f>IFERROR(INDEX(所属情報!$E:$E,MATCH(男子登録情報!A3533,所属情報!$A:$A,0)),"")</f>
        <v/>
      </c>
      <c r="M3533" t="str">
        <f t="shared" si="165"/>
        <v xml:space="preserve"> ()</v>
      </c>
      <c r="N3533">
        <f t="shared" si="166"/>
        <v>0</v>
      </c>
      <c r="O3533" t="str">
        <f t="shared" si="167"/>
        <v xml:space="preserve">  ()</v>
      </c>
      <c r="P3533" t="str">
        <f>IFERROR(INDEX(リスト!$AE:$AE,MATCH($G3533,リスト!$AD:$AD,0)),"")</f>
        <v/>
      </c>
      <c r="Q3533" t="str">
        <f>IFERROR(INDEX(リスト!$AH:$AH,MATCH($J3533,リスト!$AG:$AG,0)),"")</f>
        <v/>
      </c>
      <c r="R3533" s="118" t="str">
        <f>IF($B3533="","",TEXT(RIGHT($E3533,6)*1000+COUNTIF($E$2:$E3533,$E3533),"000000000"))</f>
        <v/>
      </c>
    </row>
    <row r="3534" spans="12:18" x14ac:dyDescent="0.45">
      <c r="L3534" t="str">
        <f>IFERROR(INDEX(所属情報!$E:$E,MATCH(男子登録情報!A3534,所属情報!$A:$A,0)),"")</f>
        <v/>
      </c>
      <c r="M3534" t="str">
        <f t="shared" si="165"/>
        <v xml:space="preserve"> ()</v>
      </c>
      <c r="N3534">
        <f t="shared" si="166"/>
        <v>0</v>
      </c>
      <c r="O3534" t="str">
        <f t="shared" si="167"/>
        <v xml:space="preserve">  ()</v>
      </c>
      <c r="P3534" t="str">
        <f>IFERROR(INDEX(リスト!$AE:$AE,MATCH($G3534,リスト!$AD:$AD,0)),"")</f>
        <v/>
      </c>
      <c r="Q3534" t="str">
        <f>IFERROR(INDEX(リスト!$AH:$AH,MATCH($J3534,リスト!$AG:$AG,0)),"")</f>
        <v/>
      </c>
      <c r="R3534" s="118" t="str">
        <f>IF($B3534="","",TEXT(RIGHT($E3534,6)*1000+COUNTIF($E$2:$E3534,$E3534),"000000000"))</f>
        <v/>
      </c>
    </row>
    <row r="3535" spans="12:18" x14ac:dyDescent="0.45">
      <c r="L3535" t="str">
        <f>IFERROR(INDEX(所属情報!$E:$E,MATCH(男子登録情報!A3535,所属情報!$A:$A,0)),"")</f>
        <v/>
      </c>
      <c r="M3535" t="str">
        <f t="shared" si="165"/>
        <v xml:space="preserve"> ()</v>
      </c>
      <c r="N3535">
        <f t="shared" si="166"/>
        <v>0</v>
      </c>
      <c r="O3535" t="str">
        <f t="shared" si="167"/>
        <v xml:space="preserve">  ()</v>
      </c>
      <c r="P3535" t="str">
        <f>IFERROR(INDEX(リスト!$AE:$AE,MATCH($G3535,リスト!$AD:$AD,0)),"")</f>
        <v/>
      </c>
      <c r="Q3535" t="str">
        <f>IFERROR(INDEX(リスト!$AH:$AH,MATCH($J3535,リスト!$AG:$AG,0)),"")</f>
        <v/>
      </c>
      <c r="R3535" s="118" t="str">
        <f>IF($B3535="","",TEXT(RIGHT($E3535,6)*1000+COUNTIF($E$2:$E3535,$E3535),"000000000"))</f>
        <v/>
      </c>
    </row>
    <row r="3536" spans="12:18" x14ac:dyDescent="0.45">
      <c r="L3536" t="str">
        <f>IFERROR(INDEX(所属情報!$E:$E,MATCH(男子登録情報!A3536,所属情報!$A:$A,0)),"")</f>
        <v/>
      </c>
      <c r="M3536" t="str">
        <f t="shared" si="165"/>
        <v xml:space="preserve"> ()</v>
      </c>
      <c r="N3536">
        <f t="shared" si="166"/>
        <v>0</v>
      </c>
      <c r="O3536" t="str">
        <f t="shared" si="167"/>
        <v xml:space="preserve">  ()</v>
      </c>
      <c r="P3536" t="str">
        <f>IFERROR(INDEX(リスト!$AE:$AE,MATCH($G3536,リスト!$AD:$AD,0)),"")</f>
        <v/>
      </c>
      <c r="Q3536" t="str">
        <f>IFERROR(INDEX(リスト!$AH:$AH,MATCH($J3536,リスト!$AG:$AG,0)),"")</f>
        <v/>
      </c>
      <c r="R3536" s="118" t="str">
        <f>IF($B3536="","",TEXT(RIGHT($E3536,6)*1000+COUNTIF($E$2:$E3536,$E3536),"000000000"))</f>
        <v/>
      </c>
    </row>
    <row r="3537" spans="12:18" x14ac:dyDescent="0.45">
      <c r="L3537" t="str">
        <f>IFERROR(INDEX(所属情報!$E:$E,MATCH(男子登録情報!A3537,所属情報!$A:$A,0)),"")</f>
        <v/>
      </c>
      <c r="M3537" t="str">
        <f t="shared" si="165"/>
        <v xml:space="preserve"> ()</v>
      </c>
      <c r="N3537">
        <f t="shared" si="166"/>
        <v>0</v>
      </c>
      <c r="O3537" t="str">
        <f t="shared" si="167"/>
        <v xml:space="preserve">  ()</v>
      </c>
      <c r="P3537" t="str">
        <f>IFERROR(INDEX(リスト!$AE:$AE,MATCH($G3537,リスト!$AD:$AD,0)),"")</f>
        <v/>
      </c>
      <c r="Q3537" t="str">
        <f>IFERROR(INDEX(リスト!$AH:$AH,MATCH($J3537,リスト!$AG:$AG,0)),"")</f>
        <v/>
      </c>
      <c r="R3537" s="118" t="str">
        <f>IF($B3537="","",TEXT(RIGHT($E3537,6)*1000+COUNTIF($E$2:$E3537,$E3537),"000000000"))</f>
        <v/>
      </c>
    </row>
    <row r="3538" spans="12:18" x14ac:dyDescent="0.45">
      <c r="L3538" t="str">
        <f>IFERROR(INDEX(所属情報!$E:$E,MATCH(男子登録情報!A3538,所属情報!$A:$A,0)),"")</f>
        <v/>
      </c>
      <c r="M3538" t="str">
        <f t="shared" si="165"/>
        <v xml:space="preserve"> ()</v>
      </c>
      <c r="N3538">
        <f t="shared" si="166"/>
        <v>0</v>
      </c>
      <c r="O3538" t="str">
        <f t="shared" si="167"/>
        <v xml:space="preserve">  ()</v>
      </c>
      <c r="P3538" t="str">
        <f>IFERROR(INDEX(リスト!$AE:$AE,MATCH($G3538,リスト!$AD:$AD,0)),"")</f>
        <v/>
      </c>
      <c r="Q3538" t="str">
        <f>IFERROR(INDEX(リスト!$AH:$AH,MATCH($J3538,リスト!$AG:$AG,0)),"")</f>
        <v/>
      </c>
      <c r="R3538" s="118" t="str">
        <f>IF($B3538="","",TEXT(RIGHT($E3538,6)*1000+COUNTIF($E$2:$E3538,$E3538),"000000000"))</f>
        <v/>
      </c>
    </row>
    <row r="3539" spans="12:18" x14ac:dyDescent="0.45">
      <c r="L3539" t="str">
        <f>IFERROR(INDEX(所属情報!$E:$E,MATCH(男子登録情報!A3539,所属情報!$A:$A,0)),"")</f>
        <v/>
      </c>
      <c r="M3539" t="str">
        <f t="shared" si="165"/>
        <v xml:space="preserve"> ()</v>
      </c>
      <c r="N3539">
        <f t="shared" si="166"/>
        <v>0</v>
      </c>
      <c r="O3539" t="str">
        <f t="shared" si="167"/>
        <v xml:space="preserve">  ()</v>
      </c>
      <c r="P3539" t="str">
        <f>IFERROR(INDEX(リスト!$AE:$AE,MATCH($G3539,リスト!$AD:$AD,0)),"")</f>
        <v/>
      </c>
      <c r="Q3539" t="str">
        <f>IFERROR(INDEX(リスト!$AH:$AH,MATCH($J3539,リスト!$AG:$AG,0)),"")</f>
        <v/>
      </c>
      <c r="R3539" s="118" t="str">
        <f>IF($B3539="","",TEXT(RIGHT($E3539,6)*1000+COUNTIF($E$2:$E3539,$E3539),"000000000"))</f>
        <v/>
      </c>
    </row>
    <row r="3540" spans="12:18" x14ac:dyDescent="0.45">
      <c r="L3540" t="str">
        <f>IFERROR(INDEX(所属情報!$E:$E,MATCH(男子登録情報!A3540,所属情報!$A:$A,0)),"")</f>
        <v/>
      </c>
      <c r="M3540" t="str">
        <f t="shared" si="165"/>
        <v xml:space="preserve"> ()</v>
      </c>
      <c r="N3540">
        <f t="shared" si="166"/>
        <v>0</v>
      </c>
      <c r="O3540" t="str">
        <f t="shared" si="167"/>
        <v xml:space="preserve">  ()</v>
      </c>
      <c r="P3540" t="str">
        <f>IFERROR(INDEX(リスト!$AE:$AE,MATCH($G3540,リスト!$AD:$AD,0)),"")</f>
        <v/>
      </c>
      <c r="Q3540" t="str">
        <f>IFERROR(INDEX(リスト!$AH:$AH,MATCH($J3540,リスト!$AG:$AG,0)),"")</f>
        <v/>
      </c>
      <c r="R3540" s="118" t="str">
        <f>IF($B3540="","",TEXT(RIGHT($E3540,6)*1000+COUNTIF($E$2:$E3540,$E3540),"000000000"))</f>
        <v/>
      </c>
    </row>
    <row r="3541" spans="12:18" x14ac:dyDescent="0.45">
      <c r="L3541" t="str">
        <f>IFERROR(INDEX(所属情報!$E:$E,MATCH(男子登録情報!A3541,所属情報!$A:$A,0)),"")</f>
        <v/>
      </c>
      <c r="M3541" t="str">
        <f t="shared" si="165"/>
        <v xml:space="preserve"> ()</v>
      </c>
      <c r="N3541">
        <f t="shared" si="166"/>
        <v>0</v>
      </c>
      <c r="O3541" t="str">
        <f t="shared" si="167"/>
        <v xml:space="preserve">  ()</v>
      </c>
      <c r="P3541" t="str">
        <f>IFERROR(INDEX(リスト!$AE:$AE,MATCH($G3541,リスト!$AD:$AD,0)),"")</f>
        <v/>
      </c>
      <c r="Q3541" t="str">
        <f>IFERROR(INDEX(リスト!$AH:$AH,MATCH($J3541,リスト!$AG:$AG,0)),"")</f>
        <v/>
      </c>
      <c r="R3541" s="118" t="str">
        <f>IF($B3541="","",TEXT(RIGHT($E3541,6)*1000+COUNTIF($E$2:$E3541,$E3541),"000000000"))</f>
        <v/>
      </c>
    </row>
    <row r="3542" spans="12:18" x14ac:dyDescent="0.45">
      <c r="L3542" t="str">
        <f>IFERROR(INDEX(所属情報!$E:$E,MATCH(男子登録情報!A3542,所属情報!$A:$A,0)),"")</f>
        <v/>
      </c>
      <c r="M3542" t="str">
        <f t="shared" si="165"/>
        <v xml:space="preserve"> ()</v>
      </c>
      <c r="N3542">
        <f t="shared" si="166"/>
        <v>0</v>
      </c>
      <c r="O3542" t="str">
        <f t="shared" si="167"/>
        <v xml:space="preserve">  ()</v>
      </c>
      <c r="P3542" t="str">
        <f>IFERROR(INDEX(リスト!$AE:$AE,MATCH($G3542,リスト!$AD:$AD,0)),"")</f>
        <v/>
      </c>
      <c r="Q3542" t="str">
        <f>IFERROR(INDEX(リスト!$AH:$AH,MATCH($J3542,リスト!$AG:$AG,0)),"")</f>
        <v/>
      </c>
      <c r="R3542" s="118" t="str">
        <f>IF($B3542="","",TEXT(RIGHT($E3542,6)*1000+COUNTIF($E$2:$E3542,$E3542),"000000000"))</f>
        <v/>
      </c>
    </row>
    <row r="3543" spans="12:18" x14ac:dyDescent="0.45">
      <c r="L3543" t="str">
        <f>IFERROR(INDEX(所属情報!$E:$E,MATCH(男子登録情報!A3543,所属情報!$A:$A,0)),"")</f>
        <v/>
      </c>
      <c r="M3543" t="str">
        <f t="shared" si="165"/>
        <v xml:space="preserve"> ()</v>
      </c>
      <c r="N3543">
        <f t="shared" si="166"/>
        <v>0</v>
      </c>
      <c r="O3543" t="str">
        <f t="shared" si="167"/>
        <v xml:space="preserve">  ()</v>
      </c>
      <c r="P3543" t="str">
        <f>IFERROR(INDEX(リスト!$AE:$AE,MATCH($G3543,リスト!$AD:$AD,0)),"")</f>
        <v/>
      </c>
      <c r="Q3543" t="str">
        <f>IFERROR(INDEX(リスト!$AH:$AH,MATCH($J3543,リスト!$AG:$AG,0)),"")</f>
        <v/>
      </c>
      <c r="R3543" s="118" t="str">
        <f>IF($B3543="","",TEXT(RIGHT($E3543,6)*1000+COUNTIF($E$2:$E3543,$E3543),"000000000"))</f>
        <v/>
      </c>
    </row>
    <row r="3544" spans="12:18" x14ac:dyDescent="0.45">
      <c r="L3544" t="str">
        <f>IFERROR(INDEX(所属情報!$E:$E,MATCH(男子登録情報!A3544,所属情報!$A:$A,0)),"")</f>
        <v/>
      </c>
      <c r="M3544" t="str">
        <f t="shared" si="165"/>
        <v xml:space="preserve"> ()</v>
      </c>
      <c r="N3544">
        <f t="shared" si="166"/>
        <v>0</v>
      </c>
      <c r="O3544" t="str">
        <f t="shared" si="167"/>
        <v xml:space="preserve">  ()</v>
      </c>
      <c r="P3544" t="str">
        <f>IFERROR(INDEX(リスト!$AE:$AE,MATCH($G3544,リスト!$AD:$AD,0)),"")</f>
        <v/>
      </c>
      <c r="Q3544" t="str">
        <f>IFERROR(INDEX(リスト!$AH:$AH,MATCH($J3544,リスト!$AG:$AG,0)),"")</f>
        <v/>
      </c>
      <c r="R3544" s="118" t="str">
        <f>IF($B3544="","",TEXT(RIGHT($E3544,6)*1000+COUNTIF($E$2:$E3544,$E3544),"000000000"))</f>
        <v/>
      </c>
    </row>
    <row r="3545" spans="12:18" x14ac:dyDescent="0.45">
      <c r="L3545" t="str">
        <f>IFERROR(INDEX(所属情報!$E:$E,MATCH(男子登録情報!A3545,所属情報!$A:$A,0)),"")</f>
        <v/>
      </c>
      <c r="M3545" t="str">
        <f t="shared" si="165"/>
        <v xml:space="preserve"> ()</v>
      </c>
      <c r="N3545">
        <f t="shared" si="166"/>
        <v>0</v>
      </c>
      <c r="O3545" t="str">
        <f t="shared" si="167"/>
        <v xml:space="preserve">  ()</v>
      </c>
      <c r="P3545" t="str">
        <f>IFERROR(INDEX(リスト!$AE:$AE,MATCH($G3545,リスト!$AD:$AD,0)),"")</f>
        <v/>
      </c>
      <c r="Q3545" t="str">
        <f>IFERROR(INDEX(リスト!$AH:$AH,MATCH($J3545,リスト!$AG:$AG,0)),"")</f>
        <v/>
      </c>
      <c r="R3545" s="118" t="str">
        <f>IF($B3545="","",TEXT(RIGHT($E3545,6)*1000+COUNTIF($E$2:$E3545,$E3545),"000000000"))</f>
        <v/>
      </c>
    </row>
    <row r="3546" spans="12:18" x14ac:dyDescent="0.45">
      <c r="L3546" t="str">
        <f>IFERROR(INDEX(所属情報!$E:$E,MATCH(男子登録情報!A3546,所属情報!$A:$A,0)),"")</f>
        <v/>
      </c>
      <c r="M3546" t="str">
        <f t="shared" si="165"/>
        <v xml:space="preserve"> ()</v>
      </c>
      <c r="N3546">
        <f t="shared" si="166"/>
        <v>0</v>
      </c>
      <c r="O3546" t="str">
        <f t="shared" si="167"/>
        <v xml:space="preserve">  ()</v>
      </c>
      <c r="P3546" t="str">
        <f>IFERROR(INDEX(リスト!$AE:$AE,MATCH($G3546,リスト!$AD:$AD,0)),"")</f>
        <v/>
      </c>
      <c r="Q3546" t="str">
        <f>IFERROR(INDEX(リスト!$AH:$AH,MATCH($J3546,リスト!$AG:$AG,0)),"")</f>
        <v/>
      </c>
      <c r="R3546" s="118" t="str">
        <f>IF($B3546="","",TEXT(RIGHT($E3546,6)*1000+COUNTIF($E$2:$E3546,$E3546),"000000000"))</f>
        <v/>
      </c>
    </row>
    <row r="3547" spans="12:18" x14ac:dyDescent="0.45">
      <c r="L3547" t="str">
        <f>IFERROR(INDEX(所属情報!$E:$E,MATCH(男子登録情報!A3547,所属情報!$A:$A,0)),"")</f>
        <v/>
      </c>
      <c r="M3547" t="str">
        <f t="shared" si="165"/>
        <v xml:space="preserve"> ()</v>
      </c>
      <c r="N3547">
        <f t="shared" si="166"/>
        <v>0</v>
      </c>
      <c r="O3547" t="str">
        <f t="shared" si="167"/>
        <v xml:space="preserve">  ()</v>
      </c>
      <c r="P3547" t="str">
        <f>IFERROR(INDEX(リスト!$AE:$AE,MATCH($G3547,リスト!$AD:$AD,0)),"")</f>
        <v/>
      </c>
      <c r="Q3547" t="str">
        <f>IFERROR(INDEX(リスト!$AH:$AH,MATCH($J3547,リスト!$AG:$AG,0)),"")</f>
        <v/>
      </c>
      <c r="R3547" s="118" t="str">
        <f>IF($B3547="","",TEXT(RIGHT($E3547,6)*1000+COUNTIF($E$2:$E3547,$E3547),"000000000"))</f>
        <v/>
      </c>
    </row>
    <row r="3548" spans="12:18" x14ac:dyDescent="0.45">
      <c r="L3548" t="str">
        <f>IFERROR(INDEX(所属情報!$E:$E,MATCH(男子登録情報!A3548,所属情報!$A:$A,0)),"")</f>
        <v/>
      </c>
      <c r="M3548" t="str">
        <f t="shared" si="165"/>
        <v xml:space="preserve"> ()</v>
      </c>
      <c r="N3548">
        <f t="shared" si="166"/>
        <v>0</v>
      </c>
      <c r="O3548" t="str">
        <f t="shared" si="167"/>
        <v xml:space="preserve">  ()</v>
      </c>
      <c r="P3548" t="str">
        <f>IFERROR(INDEX(リスト!$AE:$AE,MATCH($G3548,リスト!$AD:$AD,0)),"")</f>
        <v/>
      </c>
      <c r="Q3548" t="str">
        <f>IFERROR(INDEX(リスト!$AH:$AH,MATCH($J3548,リスト!$AG:$AG,0)),"")</f>
        <v/>
      </c>
      <c r="R3548" s="118" t="str">
        <f>IF($B3548="","",TEXT(RIGHT($E3548,6)*1000+COUNTIF($E$2:$E3548,$E3548),"000000000"))</f>
        <v/>
      </c>
    </row>
    <row r="3549" spans="12:18" x14ac:dyDescent="0.45">
      <c r="L3549" t="str">
        <f>IFERROR(INDEX(所属情報!$E:$E,MATCH(男子登録情報!A3549,所属情報!$A:$A,0)),"")</f>
        <v/>
      </c>
      <c r="M3549" t="str">
        <f t="shared" si="165"/>
        <v xml:space="preserve"> ()</v>
      </c>
      <c r="N3549">
        <f t="shared" si="166"/>
        <v>0</v>
      </c>
      <c r="O3549" t="str">
        <f t="shared" si="167"/>
        <v xml:space="preserve">  ()</v>
      </c>
      <c r="P3549" t="str">
        <f>IFERROR(INDEX(リスト!$AE:$AE,MATCH($G3549,リスト!$AD:$AD,0)),"")</f>
        <v/>
      </c>
      <c r="Q3549" t="str">
        <f>IFERROR(INDEX(リスト!$AH:$AH,MATCH($J3549,リスト!$AG:$AG,0)),"")</f>
        <v/>
      </c>
      <c r="R3549" s="118" t="str">
        <f>IF($B3549="","",TEXT(RIGHT($E3549,6)*1000+COUNTIF($E$2:$E3549,$E3549),"000000000"))</f>
        <v/>
      </c>
    </row>
    <row r="3550" spans="12:18" x14ac:dyDescent="0.45">
      <c r="L3550" t="str">
        <f>IFERROR(INDEX(所属情報!$E:$E,MATCH(男子登録情報!A3550,所属情報!$A:$A,0)),"")</f>
        <v/>
      </c>
      <c r="M3550" t="str">
        <f t="shared" si="165"/>
        <v xml:space="preserve"> ()</v>
      </c>
      <c r="N3550">
        <f t="shared" si="166"/>
        <v>0</v>
      </c>
      <c r="O3550" t="str">
        <f t="shared" si="167"/>
        <v xml:space="preserve">  ()</v>
      </c>
      <c r="P3550" t="str">
        <f>IFERROR(INDEX(リスト!$AE:$AE,MATCH($G3550,リスト!$AD:$AD,0)),"")</f>
        <v/>
      </c>
      <c r="Q3550" t="str">
        <f>IFERROR(INDEX(リスト!$AH:$AH,MATCH($J3550,リスト!$AG:$AG,0)),"")</f>
        <v/>
      </c>
      <c r="R3550" s="118" t="str">
        <f>IF($B3550="","",TEXT(RIGHT($E3550,6)*1000+COUNTIF($E$2:$E3550,$E3550),"000000000"))</f>
        <v/>
      </c>
    </row>
    <row r="3551" spans="12:18" x14ac:dyDescent="0.45">
      <c r="L3551" t="str">
        <f>IFERROR(INDEX(所属情報!$E:$E,MATCH(男子登録情報!A3551,所属情報!$A:$A,0)),"")</f>
        <v/>
      </c>
      <c r="M3551" t="str">
        <f t="shared" si="165"/>
        <v xml:space="preserve"> ()</v>
      </c>
      <c r="N3551">
        <f t="shared" si="166"/>
        <v>0</v>
      </c>
      <c r="O3551" t="str">
        <f t="shared" si="167"/>
        <v xml:space="preserve">  ()</v>
      </c>
      <c r="P3551" t="str">
        <f>IFERROR(INDEX(リスト!$AE:$AE,MATCH($G3551,リスト!$AD:$AD,0)),"")</f>
        <v/>
      </c>
      <c r="Q3551" t="str">
        <f>IFERROR(INDEX(リスト!$AH:$AH,MATCH($J3551,リスト!$AG:$AG,0)),"")</f>
        <v/>
      </c>
      <c r="R3551" s="118" t="str">
        <f>IF($B3551="","",TEXT(RIGHT($E3551,6)*1000+COUNTIF($E$2:$E3551,$E3551),"000000000"))</f>
        <v/>
      </c>
    </row>
    <row r="3552" spans="12:18" x14ac:dyDescent="0.45">
      <c r="L3552" t="str">
        <f>IFERROR(INDEX(所属情報!$E:$E,MATCH(男子登録情報!A3552,所属情報!$A:$A,0)),"")</f>
        <v/>
      </c>
      <c r="M3552" t="str">
        <f t="shared" si="165"/>
        <v xml:space="preserve"> ()</v>
      </c>
      <c r="N3552">
        <f t="shared" si="166"/>
        <v>0</v>
      </c>
      <c r="O3552" t="str">
        <f t="shared" si="167"/>
        <v xml:space="preserve">  ()</v>
      </c>
      <c r="P3552" t="str">
        <f>IFERROR(INDEX(リスト!$AE:$AE,MATCH($G3552,リスト!$AD:$AD,0)),"")</f>
        <v/>
      </c>
      <c r="Q3552" t="str">
        <f>IFERROR(INDEX(リスト!$AH:$AH,MATCH($J3552,リスト!$AG:$AG,0)),"")</f>
        <v/>
      </c>
      <c r="R3552" s="118" t="str">
        <f>IF($B3552="","",TEXT(RIGHT($E3552,6)*1000+COUNTIF($E$2:$E3552,$E3552),"000000000"))</f>
        <v/>
      </c>
    </row>
    <row r="3553" spans="12:18" x14ac:dyDescent="0.45">
      <c r="L3553" t="str">
        <f>IFERROR(INDEX(所属情報!$E:$E,MATCH(男子登録情報!A3553,所属情報!$A:$A,0)),"")</f>
        <v/>
      </c>
      <c r="M3553" t="str">
        <f t="shared" si="165"/>
        <v xml:space="preserve"> ()</v>
      </c>
      <c r="N3553">
        <f t="shared" si="166"/>
        <v>0</v>
      </c>
      <c r="O3553" t="str">
        <f t="shared" si="167"/>
        <v xml:space="preserve">  ()</v>
      </c>
      <c r="P3553" t="str">
        <f>IFERROR(INDEX(リスト!$AE:$AE,MATCH($G3553,リスト!$AD:$AD,0)),"")</f>
        <v/>
      </c>
      <c r="Q3553" t="str">
        <f>IFERROR(INDEX(リスト!$AH:$AH,MATCH($J3553,リスト!$AG:$AG,0)),"")</f>
        <v/>
      </c>
      <c r="R3553" s="118" t="str">
        <f>IF($B3553="","",TEXT(RIGHT($E3553,6)*1000+COUNTIF($E$2:$E3553,$E3553),"000000000"))</f>
        <v/>
      </c>
    </row>
    <row r="3554" spans="12:18" x14ac:dyDescent="0.45">
      <c r="L3554" t="str">
        <f>IFERROR(INDEX(所属情報!$E:$E,MATCH(男子登録情報!A3554,所属情報!$A:$A,0)),"")</f>
        <v/>
      </c>
      <c r="M3554" t="str">
        <f t="shared" si="165"/>
        <v xml:space="preserve"> ()</v>
      </c>
      <c r="N3554">
        <f t="shared" si="166"/>
        <v>0</v>
      </c>
      <c r="O3554" t="str">
        <f t="shared" si="167"/>
        <v xml:space="preserve">  ()</v>
      </c>
      <c r="P3554" t="str">
        <f>IFERROR(INDEX(リスト!$AE:$AE,MATCH($G3554,リスト!$AD:$AD,0)),"")</f>
        <v/>
      </c>
      <c r="Q3554" t="str">
        <f>IFERROR(INDEX(リスト!$AH:$AH,MATCH($J3554,リスト!$AG:$AG,0)),"")</f>
        <v/>
      </c>
      <c r="R3554" s="118" t="str">
        <f>IF($B3554="","",TEXT(RIGHT($E3554,6)*1000+COUNTIF($E$2:$E3554,$E3554),"000000000"))</f>
        <v/>
      </c>
    </row>
    <row r="3555" spans="12:18" x14ac:dyDescent="0.45">
      <c r="L3555" t="str">
        <f>IFERROR(INDEX(所属情報!$E:$E,MATCH(男子登録情報!A3555,所属情報!$A:$A,0)),"")</f>
        <v/>
      </c>
      <c r="M3555" t="str">
        <f t="shared" si="165"/>
        <v xml:space="preserve"> ()</v>
      </c>
      <c r="N3555">
        <f t="shared" si="166"/>
        <v>0</v>
      </c>
      <c r="O3555" t="str">
        <f t="shared" si="167"/>
        <v xml:space="preserve">  ()</v>
      </c>
      <c r="P3555" t="str">
        <f>IFERROR(INDEX(リスト!$AE:$AE,MATCH($G3555,リスト!$AD:$AD,0)),"")</f>
        <v/>
      </c>
      <c r="Q3555" t="str">
        <f>IFERROR(INDEX(リスト!$AH:$AH,MATCH($J3555,リスト!$AG:$AG,0)),"")</f>
        <v/>
      </c>
      <c r="R3555" s="118" t="str">
        <f>IF($B3555="","",TEXT(RIGHT($E3555,6)*1000+COUNTIF($E$2:$E3555,$E3555),"000000000"))</f>
        <v/>
      </c>
    </row>
    <row r="3556" spans="12:18" x14ac:dyDescent="0.45">
      <c r="L3556" t="str">
        <f>IFERROR(INDEX(所属情報!$E:$E,MATCH(男子登録情報!A3556,所属情報!$A:$A,0)),"")</f>
        <v/>
      </c>
      <c r="M3556" t="str">
        <f t="shared" si="165"/>
        <v xml:space="preserve"> ()</v>
      </c>
      <c r="N3556">
        <f t="shared" si="166"/>
        <v>0</v>
      </c>
      <c r="O3556" t="str">
        <f t="shared" si="167"/>
        <v xml:space="preserve">  ()</v>
      </c>
      <c r="P3556" t="str">
        <f>IFERROR(INDEX(リスト!$AE:$AE,MATCH($G3556,リスト!$AD:$AD,0)),"")</f>
        <v/>
      </c>
      <c r="Q3556" t="str">
        <f>IFERROR(INDEX(リスト!$AH:$AH,MATCH($J3556,リスト!$AG:$AG,0)),"")</f>
        <v/>
      </c>
      <c r="R3556" s="118" t="str">
        <f>IF($B3556="","",TEXT(RIGHT($E3556,6)*1000+COUNTIF($E$2:$E3556,$E3556),"000000000"))</f>
        <v/>
      </c>
    </row>
    <row r="3557" spans="12:18" x14ac:dyDescent="0.45">
      <c r="L3557" t="str">
        <f>IFERROR(INDEX(所属情報!$E:$E,MATCH(男子登録情報!A3557,所属情報!$A:$A,0)),"")</f>
        <v/>
      </c>
      <c r="M3557" t="str">
        <f t="shared" si="165"/>
        <v xml:space="preserve"> ()</v>
      </c>
      <c r="N3557">
        <f t="shared" si="166"/>
        <v>0</v>
      </c>
      <c r="O3557" t="str">
        <f t="shared" si="167"/>
        <v xml:space="preserve">  ()</v>
      </c>
      <c r="P3557" t="str">
        <f>IFERROR(INDEX(リスト!$AE:$AE,MATCH($G3557,リスト!$AD:$AD,0)),"")</f>
        <v/>
      </c>
      <c r="Q3557" t="str">
        <f>IFERROR(INDEX(リスト!$AH:$AH,MATCH($J3557,リスト!$AG:$AG,0)),"")</f>
        <v/>
      </c>
      <c r="R3557" s="118" t="str">
        <f>IF($B3557="","",TEXT(RIGHT($E3557,6)*1000+COUNTIF($E$2:$E3557,$E3557),"000000000"))</f>
        <v/>
      </c>
    </row>
    <row r="3558" spans="12:18" x14ac:dyDescent="0.45">
      <c r="L3558" t="str">
        <f>IFERROR(INDEX(所属情報!$E:$E,MATCH(男子登録情報!A3558,所属情報!$A:$A,0)),"")</f>
        <v/>
      </c>
      <c r="M3558" t="str">
        <f t="shared" si="165"/>
        <v xml:space="preserve"> ()</v>
      </c>
      <c r="N3558">
        <f t="shared" si="166"/>
        <v>0</v>
      </c>
      <c r="O3558" t="str">
        <f t="shared" si="167"/>
        <v xml:space="preserve">  ()</v>
      </c>
      <c r="P3558" t="str">
        <f>IFERROR(INDEX(リスト!$AE:$AE,MATCH($G3558,リスト!$AD:$AD,0)),"")</f>
        <v/>
      </c>
      <c r="Q3558" t="str">
        <f>IFERROR(INDEX(リスト!$AH:$AH,MATCH($J3558,リスト!$AG:$AG,0)),"")</f>
        <v/>
      </c>
      <c r="R3558" s="118" t="str">
        <f>IF($B3558="","",TEXT(RIGHT($E3558,6)*1000+COUNTIF($E$2:$E3558,$E3558),"000000000"))</f>
        <v/>
      </c>
    </row>
    <row r="3559" spans="12:18" x14ac:dyDescent="0.45">
      <c r="L3559" t="str">
        <f>IFERROR(INDEX(所属情報!$E:$E,MATCH(男子登録情報!A3559,所属情報!$A:$A,0)),"")</f>
        <v/>
      </c>
      <c r="M3559" t="str">
        <f t="shared" si="165"/>
        <v xml:space="preserve"> ()</v>
      </c>
      <c r="N3559">
        <f t="shared" si="166"/>
        <v>0</v>
      </c>
      <c r="O3559" t="str">
        <f t="shared" si="167"/>
        <v xml:space="preserve">  ()</v>
      </c>
      <c r="P3559" t="str">
        <f>IFERROR(INDEX(リスト!$AE:$AE,MATCH($G3559,リスト!$AD:$AD,0)),"")</f>
        <v/>
      </c>
      <c r="Q3559" t="str">
        <f>IFERROR(INDEX(リスト!$AH:$AH,MATCH($J3559,リスト!$AG:$AG,0)),"")</f>
        <v/>
      </c>
      <c r="R3559" s="118" t="str">
        <f>IF($B3559="","",TEXT(RIGHT($E3559,6)*1000+COUNTIF($E$2:$E3559,$E3559),"000000000"))</f>
        <v/>
      </c>
    </row>
    <row r="3560" spans="12:18" x14ac:dyDescent="0.45">
      <c r="L3560" t="str">
        <f>IFERROR(INDEX(所属情報!$E:$E,MATCH(男子登録情報!A3560,所属情報!$A:$A,0)),"")</f>
        <v/>
      </c>
      <c r="M3560" t="str">
        <f t="shared" si="165"/>
        <v xml:space="preserve"> ()</v>
      </c>
      <c r="N3560">
        <f t="shared" si="166"/>
        <v>0</v>
      </c>
      <c r="O3560" t="str">
        <f t="shared" si="167"/>
        <v xml:space="preserve">  ()</v>
      </c>
      <c r="P3560" t="str">
        <f>IFERROR(INDEX(リスト!$AE:$AE,MATCH($G3560,リスト!$AD:$AD,0)),"")</f>
        <v/>
      </c>
      <c r="Q3560" t="str">
        <f>IFERROR(INDEX(リスト!$AH:$AH,MATCH($J3560,リスト!$AG:$AG,0)),"")</f>
        <v/>
      </c>
      <c r="R3560" s="118" t="str">
        <f>IF($B3560="","",TEXT(RIGHT($E3560,6)*1000+COUNTIF($E$2:$E3560,$E3560),"000000000"))</f>
        <v/>
      </c>
    </row>
    <row r="3561" spans="12:18" x14ac:dyDescent="0.45">
      <c r="L3561" t="str">
        <f>IFERROR(INDEX(所属情報!$E:$E,MATCH(男子登録情報!A3561,所属情報!$A:$A,0)),"")</f>
        <v/>
      </c>
      <c r="M3561" t="str">
        <f t="shared" si="165"/>
        <v xml:space="preserve"> ()</v>
      </c>
      <c r="N3561">
        <f t="shared" si="166"/>
        <v>0</v>
      </c>
      <c r="O3561" t="str">
        <f t="shared" si="167"/>
        <v xml:space="preserve">  ()</v>
      </c>
      <c r="P3561" t="str">
        <f>IFERROR(INDEX(リスト!$AE:$AE,MATCH($G3561,リスト!$AD:$AD,0)),"")</f>
        <v/>
      </c>
      <c r="Q3561" t="str">
        <f>IFERROR(INDEX(リスト!$AH:$AH,MATCH($J3561,リスト!$AG:$AG,0)),"")</f>
        <v/>
      </c>
      <c r="R3561" s="118" t="str">
        <f>IF($B3561="","",TEXT(RIGHT($E3561,6)*1000+COUNTIF($E$2:$E3561,$E3561),"000000000"))</f>
        <v/>
      </c>
    </row>
    <row r="3562" spans="12:18" x14ac:dyDescent="0.45">
      <c r="L3562" t="str">
        <f>IFERROR(INDEX(所属情報!$E:$E,MATCH(男子登録情報!A3562,所属情報!$A:$A,0)),"")</f>
        <v/>
      </c>
      <c r="M3562" t="str">
        <f t="shared" si="165"/>
        <v xml:space="preserve"> ()</v>
      </c>
      <c r="N3562">
        <f t="shared" si="166"/>
        <v>0</v>
      </c>
      <c r="O3562" t="str">
        <f t="shared" si="167"/>
        <v xml:space="preserve">  ()</v>
      </c>
      <c r="P3562" t="str">
        <f>IFERROR(INDEX(リスト!$AE:$AE,MATCH($G3562,リスト!$AD:$AD,0)),"")</f>
        <v/>
      </c>
      <c r="Q3562" t="str">
        <f>IFERROR(INDEX(リスト!$AH:$AH,MATCH($J3562,リスト!$AG:$AG,0)),"")</f>
        <v/>
      </c>
      <c r="R3562" s="118" t="str">
        <f>IF($B3562="","",TEXT(RIGHT($E3562,6)*1000+COUNTIF($E$2:$E3562,$E3562),"000000000"))</f>
        <v/>
      </c>
    </row>
    <row r="3563" spans="12:18" x14ac:dyDescent="0.45">
      <c r="L3563" t="str">
        <f>IFERROR(INDEX(所属情報!$E:$E,MATCH(男子登録情報!A3563,所属情報!$A:$A,0)),"")</f>
        <v/>
      </c>
      <c r="M3563" t="str">
        <f t="shared" si="165"/>
        <v xml:space="preserve"> ()</v>
      </c>
      <c r="N3563">
        <f t="shared" si="166"/>
        <v>0</v>
      </c>
      <c r="O3563" t="str">
        <f t="shared" si="167"/>
        <v xml:space="preserve">  ()</v>
      </c>
      <c r="P3563" t="str">
        <f>IFERROR(INDEX(リスト!$AE:$AE,MATCH($G3563,リスト!$AD:$AD,0)),"")</f>
        <v/>
      </c>
      <c r="Q3563" t="str">
        <f>IFERROR(INDEX(リスト!$AH:$AH,MATCH($J3563,リスト!$AG:$AG,0)),"")</f>
        <v/>
      </c>
      <c r="R3563" s="118" t="str">
        <f>IF($B3563="","",TEXT(RIGHT($E3563,6)*1000+COUNTIF($E$2:$E3563,$E3563),"000000000"))</f>
        <v/>
      </c>
    </row>
    <row r="3564" spans="12:18" x14ac:dyDescent="0.45">
      <c r="L3564" t="str">
        <f>IFERROR(INDEX(所属情報!$E:$E,MATCH(男子登録情報!A3564,所属情報!$A:$A,0)),"")</f>
        <v/>
      </c>
      <c r="M3564" t="str">
        <f t="shared" si="165"/>
        <v xml:space="preserve"> ()</v>
      </c>
      <c r="N3564">
        <f t="shared" si="166"/>
        <v>0</v>
      </c>
      <c r="O3564" t="str">
        <f t="shared" si="167"/>
        <v xml:space="preserve">  ()</v>
      </c>
      <c r="P3564" t="str">
        <f>IFERROR(INDEX(リスト!$AE:$AE,MATCH($G3564,リスト!$AD:$AD,0)),"")</f>
        <v/>
      </c>
      <c r="Q3564" t="str">
        <f>IFERROR(INDEX(リスト!$AH:$AH,MATCH($J3564,リスト!$AG:$AG,0)),"")</f>
        <v/>
      </c>
      <c r="R3564" s="118" t="str">
        <f>IF($B3564="","",TEXT(RIGHT($E3564,6)*1000+COUNTIF($E$2:$E3564,$E3564),"000000000"))</f>
        <v/>
      </c>
    </row>
    <row r="3565" spans="12:18" x14ac:dyDescent="0.45">
      <c r="L3565" t="str">
        <f>IFERROR(INDEX(所属情報!$E:$E,MATCH(男子登録情報!A3565,所属情報!$A:$A,0)),"")</f>
        <v/>
      </c>
      <c r="M3565" t="str">
        <f t="shared" si="165"/>
        <v xml:space="preserve"> ()</v>
      </c>
      <c r="N3565">
        <f t="shared" si="166"/>
        <v>0</v>
      </c>
      <c r="O3565" t="str">
        <f t="shared" si="167"/>
        <v xml:space="preserve">  ()</v>
      </c>
      <c r="P3565" t="str">
        <f>IFERROR(INDEX(リスト!$AE:$AE,MATCH($G3565,リスト!$AD:$AD,0)),"")</f>
        <v/>
      </c>
      <c r="Q3565" t="str">
        <f>IFERROR(INDEX(リスト!$AH:$AH,MATCH($J3565,リスト!$AG:$AG,0)),"")</f>
        <v/>
      </c>
      <c r="R3565" s="118" t="str">
        <f>IF($B3565="","",TEXT(RIGHT($E3565,6)*1000+COUNTIF($E$2:$E3565,$E3565),"000000000"))</f>
        <v/>
      </c>
    </row>
    <row r="3566" spans="12:18" x14ac:dyDescent="0.45">
      <c r="L3566" t="str">
        <f>IFERROR(INDEX(所属情報!$E:$E,MATCH(男子登録情報!A3566,所属情報!$A:$A,0)),"")</f>
        <v/>
      </c>
      <c r="M3566" t="str">
        <f t="shared" si="165"/>
        <v xml:space="preserve"> ()</v>
      </c>
      <c r="N3566">
        <f t="shared" si="166"/>
        <v>0</v>
      </c>
      <c r="O3566" t="str">
        <f t="shared" si="167"/>
        <v xml:space="preserve">  ()</v>
      </c>
      <c r="P3566" t="str">
        <f>IFERROR(INDEX(リスト!$AE:$AE,MATCH($G3566,リスト!$AD:$AD,0)),"")</f>
        <v/>
      </c>
      <c r="Q3566" t="str">
        <f>IFERROR(INDEX(リスト!$AH:$AH,MATCH($J3566,リスト!$AG:$AG,0)),"")</f>
        <v/>
      </c>
      <c r="R3566" s="118" t="str">
        <f>IF($B3566="","",TEXT(RIGHT($E3566,6)*1000+COUNTIF($E$2:$E3566,$E3566),"000000000"))</f>
        <v/>
      </c>
    </row>
    <row r="3567" spans="12:18" x14ac:dyDescent="0.45">
      <c r="L3567" t="str">
        <f>IFERROR(INDEX(所属情報!$E:$E,MATCH(男子登録情報!A3567,所属情報!$A:$A,0)),"")</f>
        <v/>
      </c>
      <c r="M3567" t="str">
        <f t="shared" si="165"/>
        <v xml:space="preserve"> ()</v>
      </c>
      <c r="N3567">
        <f t="shared" si="166"/>
        <v>0</v>
      </c>
      <c r="O3567" t="str">
        <f t="shared" si="167"/>
        <v xml:space="preserve">  ()</v>
      </c>
      <c r="P3567" t="str">
        <f>IFERROR(INDEX(リスト!$AE:$AE,MATCH($G3567,リスト!$AD:$AD,0)),"")</f>
        <v/>
      </c>
      <c r="Q3567" t="str">
        <f>IFERROR(INDEX(リスト!$AH:$AH,MATCH($J3567,リスト!$AG:$AG,0)),"")</f>
        <v/>
      </c>
      <c r="R3567" s="118" t="str">
        <f>IF($B3567="","",TEXT(RIGHT($E3567,6)*1000+COUNTIF($E$2:$E3567,$E3567),"000000000"))</f>
        <v/>
      </c>
    </row>
    <row r="3568" spans="12:18" x14ac:dyDescent="0.45">
      <c r="L3568" t="str">
        <f>IFERROR(INDEX(所属情報!$E:$E,MATCH(男子登録情報!A3568,所属情報!$A:$A,0)),"")</f>
        <v/>
      </c>
      <c r="M3568" t="str">
        <f t="shared" si="165"/>
        <v xml:space="preserve"> ()</v>
      </c>
      <c r="N3568">
        <f t="shared" si="166"/>
        <v>0</v>
      </c>
      <c r="O3568" t="str">
        <f t="shared" si="167"/>
        <v xml:space="preserve">  ()</v>
      </c>
      <c r="P3568" t="str">
        <f>IFERROR(INDEX(リスト!$AE:$AE,MATCH($G3568,リスト!$AD:$AD,0)),"")</f>
        <v/>
      </c>
      <c r="Q3568" t="str">
        <f>IFERROR(INDEX(リスト!$AH:$AH,MATCH($J3568,リスト!$AG:$AG,0)),"")</f>
        <v/>
      </c>
      <c r="R3568" s="118" t="str">
        <f>IF($B3568="","",TEXT(RIGHT($E3568,6)*1000+COUNTIF($E$2:$E3568,$E3568),"000000000"))</f>
        <v/>
      </c>
    </row>
    <row r="3569" spans="12:18" x14ac:dyDescent="0.45">
      <c r="L3569" t="str">
        <f>IFERROR(INDEX(所属情報!$E:$E,MATCH(男子登録情報!A3569,所属情報!$A:$A,0)),"")</f>
        <v/>
      </c>
      <c r="M3569" t="str">
        <f t="shared" si="165"/>
        <v xml:space="preserve"> ()</v>
      </c>
      <c r="N3569">
        <f t="shared" si="166"/>
        <v>0</v>
      </c>
      <c r="O3569" t="str">
        <f t="shared" si="167"/>
        <v xml:space="preserve">  ()</v>
      </c>
      <c r="P3569" t="str">
        <f>IFERROR(INDEX(リスト!$AE:$AE,MATCH($G3569,リスト!$AD:$AD,0)),"")</f>
        <v/>
      </c>
      <c r="Q3569" t="str">
        <f>IFERROR(INDEX(リスト!$AH:$AH,MATCH($J3569,リスト!$AG:$AG,0)),"")</f>
        <v/>
      </c>
      <c r="R3569" s="118" t="str">
        <f>IF($B3569="","",TEXT(RIGHT($E3569,6)*1000+COUNTIF($E$2:$E3569,$E3569),"000000000"))</f>
        <v/>
      </c>
    </row>
    <row r="3570" spans="12:18" x14ac:dyDescent="0.45">
      <c r="L3570" t="str">
        <f>IFERROR(INDEX(所属情報!$E:$E,MATCH(男子登録情報!A3570,所属情報!$A:$A,0)),"")</f>
        <v/>
      </c>
      <c r="M3570" t="str">
        <f t="shared" si="165"/>
        <v xml:space="preserve"> ()</v>
      </c>
      <c r="N3570">
        <f t="shared" si="166"/>
        <v>0</v>
      </c>
      <c r="O3570" t="str">
        <f t="shared" si="167"/>
        <v xml:space="preserve">  ()</v>
      </c>
      <c r="P3570" t="str">
        <f>IFERROR(INDEX(リスト!$AE:$AE,MATCH($G3570,リスト!$AD:$AD,0)),"")</f>
        <v/>
      </c>
      <c r="Q3570" t="str">
        <f>IFERROR(INDEX(リスト!$AH:$AH,MATCH($J3570,リスト!$AG:$AG,0)),"")</f>
        <v/>
      </c>
      <c r="R3570" s="118" t="str">
        <f>IF($B3570="","",TEXT(RIGHT($E3570,6)*1000+COUNTIF($E$2:$E3570,$E3570),"000000000"))</f>
        <v/>
      </c>
    </row>
    <row r="3571" spans="12:18" x14ac:dyDescent="0.45">
      <c r="L3571" t="str">
        <f>IFERROR(INDEX(所属情報!$E:$E,MATCH(男子登録情報!A3571,所属情報!$A:$A,0)),"")</f>
        <v/>
      </c>
      <c r="M3571" t="str">
        <f t="shared" si="165"/>
        <v xml:space="preserve"> ()</v>
      </c>
      <c r="N3571">
        <f t="shared" si="166"/>
        <v>0</v>
      </c>
      <c r="O3571" t="str">
        <f t="shared" si="167"/>
        <v xml:space="preserve">  ()</v>
      </c>
      <c r="P3571" t="str">
        <f>IFERROR(INDEX(リスト!$AE:$AE,MATCH($G3571,リスト!$AD:$AD,0)),"")</f>
        <v/>
      </c>
      <c r="Q3571" t="str">
        <f>IFERROR(INDEX(リスト!$AH:$AH,MATCH($J3571,リスト!$AG:$AG,0)),"")</f>
        <v/>
      </c>
      <c r="R3571" s="118" t="str">
        <f>IF($B3571="","",TEXT(RIGHT($E3571,6)*1000+COUNTIF($E$2:$E3571,$E3571),"000000000"))</f>
        <v/>
      </c>
    </row>
    <row r="3572" spans="12:18" x14ac:dyDescent="0.45">
      <c r="L3572" t="str">
        <f>IFERROR(INDEX(所属情報!$E:$E,MATCH(男子登録情報!A3572,所属情報!$A:$A,0)),"")</f>
        <v/>
      </c>
      <c r="M3572" t="str">
        <f t="shared" si="165"/>
        <v xml:space="preserve"> ()</v>
      </c>
      <c r="N3572">
        <f t="shared" si="166"/>
        <v>0</v>
      </c>
      <c r="O3572" t="str">
        <f t="shared" si="167"/>
        <v xml:space="preserve">  ()</v>
      </c>
      <c r="P3572" t="str">
        <f>IFERROR(INDEX(リスト!$AE:$AE,MATCH($G3572,リスト!$AD:$AD,0)),"")</f>
        <v/>
      </c>
      <c r="Q3572" t="str">
        <f>IFERROR(INDEX(リスト!$AH:$AH,MATCH($J3572,リスト!$AG:$AG,0)),"")</f>
        <v/>
      </c>
      <c r="R3572" s="118" t="str">
        <f>IF($B3572="","",TEXT(RIGHT($E3572,6)*1000+COUNTIF($E$2:$E3572,$E3572),"000000000"))</f>
        <v/>
      </c>
    </row>
    <row r="3573" spans="12:18" x14ac:dyDescent="0.45">
      <c r="L3573" t="str">
        <f>IFERROR(INDEX(所属情報!$E:$E,MATCH(男子登録情報!A3573,所属情報!$A:$A,0)),"")</f>
        <v/>
      </c>
      <c r="M3573" t="str">
        <f t="shared" si="165"/>
        <v xml:space="preserve"> ()</v>
      </c>
      <c r="N3573">
        <f t="shared" si="166"/>
        <v>0</v>
      </c>
      <c r="O3573" t="str">
        <f t="shared" si="167"/>
        <v xml:space="preserve">  ()</v>
      </c>
      <c r="P3573" t="str">
        <f>IFERROR(INDEX(リスト!$AE:$AE,MATCH($G3573,リスト!$AD:$AD,0)),"")</f>
        <v/>
      </c>
      <c r="Q3573" t="str">
        <f>IFERROR(INDEX(リスト!$AH:$AH,MATCH($J3573,リスト!$AG:$AG,0)),"")</f>
        <v/>
      </c>
      <c r="R3573" s="118" t="str">
        <f>IF($B3573="","",TEXT(RIGHT($E3573,6)*1000+COUNTIF($E$2:$E3573,$E3573),"000000000"))</f>
        <v/>
      </c>
    </row>
    <row r="3574" spans="12:18" x14ac:dyDescent="0.45">
      <c r="L3574" t="str">
        <f>IFERROR(INDEX(所属情報!$E:$E,MATCH(男子登録情報!A3574,所属情報!$A:$A,0)),"")</f>
        <v/>
      </c>
      <c r="M3574" t="str">
        <f t="shared" si="165"/>
        <v xml:space="preserve"> ()</v>
      </c>
      <c r="N3574">
        <f t="shared" si="166"/>
        <v>0</v>
      </c>
      <c r="O3574" t="str">
        <f t="shared" si="167"/>
        <v xml:space="preserve">  ()</v>
      </c>
      <c r="P3574" t="str">
        <f>IFERROR(INDEX(リスト!$AE:$AE,MATCH($G3574,リスト!$AD:$AD,0)),"")</f>
        <v/>
      </c>
      <c r="Q3574" t="str">
        <f>IFERROR(INDEX(リスト!$AH:$AH,MATCH($J3574,リスト!$AG:$AG,0)),"")</f>
        <v/>
      </c>
      <c r="R3574" s="118" t="str">
        <f>IF($B3574="","",TEXT(RIGHT($E3574,6)*1000+COUNTIF($E$2:$E3574,$E3574),"000000000"))</f>
        <v/>
      </c>
    </row>
    <row r="3575" spans="12:18" x14ac:dyDescent="0.45">
      <c r="L3575" t="str">
        <f>IFERROR(INDEX(所属情報!$E:$E,MATCH(男子登録情報!A3575,所属情報!$A:$A,0)),"")</f>
        <v/>
      </c>
      <c r="M3575" t="str">
        <f t="shared" si="165"/>
        <v xml:space="preserve"> ()</v>
      </c>
      <c r="N3575">
        <f t="shared" si="166"/>
        <v>0</v>
      </c>
      <c r="O3575" t="str">
        <f t="shared" si="167"/>
        <v xml:space="preserve">  ()</v>
      </c>
      <c r="P3575" t="str">
        <f>IFERROR(INDEX(リスト!$AE:$AE,MATCH($G3575,リスト!$AD:$AD,0)),"")</f>
        <v/>
      </c>
      <c r="Q3575" t="str">
        <f>IFERROR(INDEX(リスト!$AH:$AH,MATCH($J3575,リスト!$AG:$AG,0)),"")</f>
        <v/>
      </c>
      <c r="R3575" s="118" t="str">
        <f>IF($B3575="","",TEXT(RIGHT($E3575,6)*1000+COUNTIF($E$2:$E3575,$E3575),"000000000"))</f>
        <v/>
      </c>
    </row>
    <row r="3576" spans="12:18" x14ac:dyDescent="0.45">
      <c r="L3576" t="str">
        <f>IFERROR(INDEX(所属情報!$E:$E,MATCH(男子登録情報!A3576,所属情報!$A:$A,0)),"")</f>
        <v/>
      </c>
      <c r="M3576" t="str">
        <f t="shared" si="165"/>
        <v xml:space="preserve"> ()</v>
      </c>
      <c r="N3576">
        <f t="shared" si="166"/>
        <v>0</v>
      </c>
      <c r="O3576" t="str">
        <f t="shared" si="167"/>
        <v xml:space="preserve">  ()</v>
      </c>
      <c r="P3576" t="str">
        <f>IFERROR(INDEX(リスト!$AE:$AE,MATCH($G3576,リスト!$AD:$AD,0)),"")</f>
        <v/>
      </c>
      <c r="Q3576" t="str">
        <f>IFERROR(INDEX(リスト!$AH:$AH,MATCH($J3576,リスト!$AG:$AG,0)),"")</f>
        <v/>
      </c>
      <c r="R3576" s="118" t="str">
        <f>IF($B3576="","",TEXT(RIGHT($E3576,6)*1000+COUNTIF($E$2:$E3576,$E3576),"000000000"))</f>
        <v/>
      </c>
    </row>
    <row r="3577" spans="12:18" x14ac:dyDescent="0.45">
      <c r="L3577" t="str">
        <f>IFERROR(INDEX(所属情報!$E:$E,MATCH(男子登録情報!A3577,所属情報!$A:$A,0)),"")</f>
        <v/>
      </c>
      <c r="M3577" t="str">
        <f t="shared" si="165"/>
        <v xml:space="preserve"> ()</v>
      </c>
      <c r="N3577">
        <f t="shared" si="166"/>
        <v>0</v>
      </c>
      <c r="O3577" t="str">
        <f t="shared" si="167"/>
        <v xml:space="preserve">  ()</v>
      </c>
      <c r="P3577" t="str">
        <f>IFERROR(INDEX(リスト!$AE:$AE,MATCH($G3577,リスト!$AD:$AD,0)),"")</f>
        <v/>
      </c>
      <c r="Q3577" t="str">
        <f>IFERROR(INDEX(リスト!$AH:$AH,MATCH($J3577,リスト!$AG:$AG,0)),"")</f>
        <v/>
      </c>
      <c r="R3577" s="118" t="str">
        <f>IF($B3577="","",TEXT(RIGHT($E3577,6)*1000+COUNTIF($E$2:$E3577,$E3577),"000000000"))</f>
        <v/>
      </c>
    </row>
    <row r="3578" spans="12:18" x14ac:dyDescent="0.45">
      <c r="L3578" t="str">
        <f>IFERROR(INDEX(所属情報!$E:$E,MATCH(男子登録情報!A3578,所属情報!$A:$A,0)),"")</f>
        <v/>
      </c>
      <c r="M3578" t="str">
        <f t="shared" si="165"/>
        <v xml:space="preserve"> ()</v>
      </c>
      <c r="N3578">
        <f t="shared" si="166"/>
        <v>0</v>
      </c>
      <c r="O3578" t="str">
        <f t="shared" si="167"/>
        <v xml:space="preserve">  ()</v>
      </c>
      <c r="P3578" t="str">
        <f>IFERROR(INDEX(リスト!$AE:$AE,MATCH($G3578,リスト!$AD:$AD,0)),"")</f>
        <v/>
      </c>
      <c r="Q3578" t="str">
        <f>IFERROR(INDEX(リスト!$AH:$AH,MATCH($J3578,リスト!$AG:$AG,0)),"")</f>
        <v/>
      </c>
      <c r="R3578" s="118" t="str">
        <f>IF($B3578="","",TEXT(RIGHT($E3578,6)*1000+COUNTIF($E$2:$E3578,$E3578),"000000000"))</f>
        <v/>
      </c>
    </row>
    <row r="3579" spans="12:18" x14ac:dyDescent="0.45">
      <c r="L3579" t="str">
        <f>IFERROR(INDEX(所属情報!$E:$E,MATCH(男子登録情報!A3579,所属情報!$A:$A,0)),"")</f>
        <v/>
      </c>
      <c r="M3579" t="str">
        <f t="shared" si="165"/>
        <v xml:space="preserve"> ()</v>
      </c>
      <c r="N3579">
        <f t="shared" si="166"/>
        <v>0</v>
      </c>
      <c r="O3579" t="str">
        <f t="shared" si="167"/>
        <v xml:space="preserve">  ()</v>
      </c>
      <c r="P3579" t="str">
        <f>IFERROR(INDEX(リスト!$AE:$AE,MATCH($G3579,リスト!$AD:$AD,0)),"")</f>
        <v/>
      </c>
      <c r="Q3579" t="str">
        <f>IFERROR(INDEX(リスト!$AH:$AH,MATCH($J3579,リスト!$AG:$AG,0)),"")</f>
        <v/>
      </c>
      <c r="R3579" s="118" t="str">
        <f>IF($B3579="","",TEXT(RIGHT($E3579,6)*1000+COUNTIF($E$2:$E3579,$E3579),"000000000"))</f>
        <v/>
      </c>
    </row>
    <row r="3580" spans="12:18" x14ac:dyDescent="0.45">
      <c r="L3580" t="str">
        <f>IFERROR(INDEX(所属情報!$E:$E,MATCH(男子登録情報!A3580,所属情報!$A:$A,0)),"")</f>
        <v/>
      </c>
      <c r="M3580" t="str">
        <f t="shared" si="165"/>
        <v xml:space="preserve"> ()</v>
      </c>
      <c r="N3580">
        <f t="shared" si="166"/>
        <v>0</v>
      </c>
      <c r="O3580" t="str">
        <f t="shared" si="167"/>
        <v xml:space="preserve">  ()</v>
      </c>
      <c r="P3580" t="str">
        <f>IFERROR(INDEX(リスト!$AE:$AE,MATCH($G3580,リスト!$AD:$AD,0)),"")</f>
        <v/>
      </c>
      <c r="Q3580" t="str">
        <f>IFERROR(INDEX(リスト!$AH:$AH,MATCH($J3580,リスト!$AG:$AG,0)),"")</f>
        <v/>
      </c>
      <c r="R3580" s="118" t="str">
        <f>IF($B3580="","",TEXT(RIGHT($E3580,6)*1000+COUNTIF($E$2:$E3580,$E3580),"000000000"))</f>
        <v/>
      </c>
    </row>
    <row r="3581" spans="12:18" x14ac:dyDescent="0.45">
      <c r="L3581" t="str">
        <f>IFERROR(INDEX(所属情報!$E:$E,MATCH(男子登録情報!A3581,所属情報!$A:$A,0)),"")</f>
        <v/>
      </c>
      <c r="M3581" t="str">
        <f t="shared" si="165"/>
        <v xml:space="preserve"> ()</v>
      </c>
      <c r="N3581">
        <f t="shared" si="166"/>
        <v>0</v>
      </c>
      <c r="O3581" t="str">
        <f t="shared" si="167"/>
        <v xml:space="preserve">  ()</v>
      </c>
      <c r="P3581" t="str">
        <f>IFERROR(INDEX(リスト!$AE:$AE,MATCH($G3581,リスト!$AD:$AD,0)),"")</f>
        <v/>
      </c>
      <c r="Q3581" t="str">
        <f>IFERROR(INDEX(リスト!$AH:$AH,MATCH($J3581,リスト!$AG:$AG,0)),"")</f>
        <v/>
      </c>
      <c r="R3581" s="118" t="str">
        <f>IF($B3581="","",TEXT(RIGHT($E3581,6)*1000+COUNTIF($E$2:$E3581,$E3581),"000000000"))</f>
        <v/>
      </c>
    </row>
    <row r="3582" spans="12:18" x14ac:dyDescent="0.45">
      <c r="L3582" t="str">
        <f>IFERROR(INDEX(所属情報!$E:$E,MATCH(男子登録情報!A3582,所属情報!$A:$A,0)),"")</f>
        <v/>
      </c>
      <c r="M3582" t="str">
        <f t="shared" si="165"/>
        <v xml:space="preserve"> ()</v>
      </c>
      <c r="N3582">
        <f t="shared" si="166"/>
        <v>0</v>
      </c>
      <c r="O3582" t="str">
        <f t="shared" si="167"/>
        <v xml:space="preserve">  ()</v>
      </c>
      <c r="P3582" t="str">
        <f>IFERROR(INDEX(リスト!$AE:$AE,MATCH($G3582,リスト!$AD:$AD,0)),"")</f>
        <v/>
      </c>
      <c r="Q3582" t="str">
        <f>IFERROR(INDEX(リスト!$AH:$AH,MATCH($J3582,リスト!$AG:$AG,0)),"")</f>
        <v/>
      </c>
      <c r="R3582" s="118" t="str">
        <f>IF($B3582="","",TEXT(RIGHT($E3582,6)*1000+COUNTIF($E$2:$E3582,$E3582),"000000000"))</f>
        <v/>
      </c>
    </row>
    <row r="3583" spans="12:18" x14ac:dyDescent="0.45">
      <c r="L3583" t="str">
        <f>IFERROR(INDEX(所属情報!$E:$E,MATCH(男子登録情報!A3583,所属情報!$A:$A,0)),"")</f>
        <v/>
      </c>
      <c r="M3583" t="str">
        <f t="shared" si="165"/>
        <v xml:space="preserve"> ()</v>
      </c>
      <c r="N3583">
        <f t="shared" si="166"/>
        <v>0</v>
      </c>
      <c r="O3583" t="str">
        <f t="shared" si="167"/>
        <v xml:space="preserve">  ()</v>
      </c>
      <c r="P3583" t="str">
        <f>IFERROR(INDEX(リスト!$AE:$AE,MATCH($G3583,リスト!$AD:$AD,0)),"")</f>
        <v/>
      </c>
      <c r="Q3583" t="str">
        <f>IFERROR(INDEX(リスト!$AH:$AH,MATCH($J3583,リスト!$AG:$AG,0)),"")</f>
        <v/>
      </c>
      <c r="R3583" s="118" t="str">
        <f>IF($B3583="","",TEXT(RIGHT($E3583,6)*1000+COUNTIF($E$2:$E3583,$E3583),"000000000"))</f>
        <v/>
      </c>
    </row>
    <row r="3584" spans="12:18" x14ac:dyDescent="0.45">
      <c r="L3584" t="str">
        <f>IFERROR(INDEX(所属情報!$E:$E,MATCH(男子登録情報!A3584,所属情報!$A:$A,0)),"")</f>
        <v/>
      </c>
      <c r="M3584" t="str">
        <f t="shared" si="165"/>
        <v xml:space="preserve"> ()</v>
      </c>
      <c r="N3584">
        <f t="shared" si="166"/>
        <v>0</v>
      </c>
      <c r="O3584" t="str">
        <f t="shared" si="167"/>
        <v xml:space="preserve">  ()</v>
      </c>
      <c r="P3584" t="str">
        <f>IFERROR(INDEX(リスト!$AE:$AE,MATCH($G3584,リスト!$AD:$AD,0)),"")</f>
        <v/>
      </c>
      <c r="Q3584" t="str">
        <f>IFERROR(INDEX(リスト!$AH:$AH,MATCH($J3584,リスト!$AG:$AG,0)),"")</f>
        <v/>
      </c>
      <c r="R3584" s="118" t="str">
        <f>IF($B3584="","",TEXT(RIGHT($E3584,6)*1000+COUNTIF($E$2:$E3584,$E3584),"000000000"))</f>
        <v/>
      </c>
    </row>
    <row r="3585" spans="12:18" x14ac:dyDescent="0.45">
      <c r="L3585" t="str">
        <f>IFERROR(INDEX(所属情報!$E:$E,MATCH(男子登録情報!A3585,所属情報!$A:$A,0)),"")</f>
        <v/>
      </c>
      <c r="M3585" t="str">
        <f t="shared" si="165"/>
        <v xml:space="preserve"> ()</v>
      </c>
      <c r="N3585">
        <f t="shared" si="166"/>
        <v>0</v>
      </c>
      <c r="O3585" t="str">
        <f t="shared" si="167"/>
        <v xml:space="preserve">  ()</v>
      </c>
      <c r="P3585" t="str">
        <f>IFERROR(INDEX(リスト!$AE:$AE,MATCH($G3585,リスト!$AD:$AD,0)),"")</f>
        <v/>
      </c>
      <c r="Q3585" t="str">
        <f>IFERROR(INDEX(リスト!$AH:$AH,MATCH($J3585,リスト!$AG:$AG,0)),"")</f>
        <v/>
      </c>
      <c r="R3585" s="118" t="str">
        <f>IF($B3585="","",TEXT(RIGHT($E3585,6)*1000+COUNTIF($E$2:$E3585,$E3585),"000000000"))</f>
        <v/>
      </c>
    </row>
    <row r="3586" spans="12:18" x14ac:dyDescent="0.45">
      <c r="L3586" t="str">
        <f>IFERROR(INDEX(所属情報!$E:$E,MATCH(男子登録情報!A3586,所属情報!$A:$A,0)),"")</f>
        <v/>
      </c>
      <c r="M3586" t="str">
        <f t="shared" si="165"/>
        <v xml:space="preserve"> ()</v>
      </c>
      <c r="N3586">
        <f t="shared" si="166"/>
        <v>0</v>
      </c>
      <c r="O3586" t="str">
        <f t="shared" si="167"/>
        <v xml:space="preserve">  ()</v>
      </c>
      <c r="P3586" t="str">
        <f>IFERROR(INDEX(リスト!$AE:$AE,MATCH($G3586,リスト!$AD:$AD,0)),"")</f>
        <v/>
      </c>
      <c r="Q3586" t="str">
        <f>IFERROR(INDEX(リスト!$AH:$AH,MATCH($J3586,リスト!$AG:$AG,0)),"")</f>
        <v/>
      </c>
      <c r="R3586" s="118" t="str">
        <f>IF($B3586="","",TEXT(RIGHT($E3586,6)*1000+COUNTIF($E$2:$E3586,$E3586),"000000000"))</f>
        <v/>
      </c>
    </row>
    <row r="3587" spans="12:18" x14ac:dyDescent="0.45">
      <c r="L3587" t="str">
        <f>IFERROR(INDEX(所属情報!$E:$E,MATCH(男子登録情報!A3587,所属情報!$A:$A,0)),"")</f>
        <v/>
      </c>
      <c r="M3587" t="str">
        <f t="shared" ref="M3587:M3650" si="168">$C3587&amp;" "&amp;"("&amp;$F3587&amp;")"</f>
        <v xml:space="preserve"> ()</v>
      </c>
      <c r="N3587">
        <f t="shared" ref="N3587:N3650" si="169">$D3587</f>
        <v>0</v>
      </c>
      <c r="O3587" t="str">
        <f t="shared" ref="O3587:O3650" si="170">$H3587&amp;" "&amp;$I3587&amp;" "&amp;"("&amp;MID($E3587,3,2)&amp;")"</f>
        <v xml:space="preserve">  ()</v>
      </c>
      <c r="P3587" t="str">
        <f>IFERROR(INDEX(リスト!$AE:$AE,MATCH($G3587,リスト!$AD:$AD,0)),"")</f>
        <v/>
      </c>
      <c r="Q3587" t="str">
        <f>IFERROR(INDEX(リスト!$AH:$AH,MATCH($J3587,リスト!$AG:$AG,0)),"")</f>
        <v/>
      </c>
      <c r="R3587" s="118" t="str">
        <f>IF($B3587="","",TEXT(RIGHT($E3587,6)*1000+COUNTIF($E$2:$E3587,$E3587),"000000000"))</f>
        <v/>
      </c>
    </row>
    <row r="3588" spans="12:18" x14ac:dyDescent="0.45">
      <c r="L3588" t="str">
        <f>IFERROR(INDEX(所属情報!$E:$E,MATCH(男子登録情報!A3588,所属情報!$A:$A,0)),"")</f>
        <v/>
      </c>
      <c r="M3588" t="str">
        <f t="shared" si="168"/>
        <v xml:space="preserve"> ()</v>
      </c>
      <c r="N3588">
        <f t="shared" si="169"/>
        <v>0</v>
      </c>
      <c r="O3588" t="str">
        <f t="shared" si="170"/>
        <v xml:space="preserve">  ()</v>
      </c>
      <c r="P3588" t="str">
        <f>IFERROR(INDEX(リスト!$AE:$AE,MATCH($G3588,リスト!$AD:$AD,0)),"")</f>
        <v/>
      </c>
      <c r="Q3588" t="str">
        <f>IFERROR(INDEX(リスト!$AH:$AH,MATCH($J3588,リスト!$AG:$AG,0)),"")</f>
        <v/>
      </c>
      <c r="R3588" s="118" t="str">
        <f>IF($B3588="","",TEXT(RIGHT($E3588,6)*1000+COUNTIF($E$2:$E3588,$E3588),"000000000"))</f>
        <v/>
      </c>
    </row>
    <row r="3589" spans="12:18" x14ac:dyDescent="0.45">
      <c r="L3589" t="str">
        <f>IFERROR(INDEX(所属情報!$E:$E,MATCH(男子登録情報!A3589,所属情報!$A:$A,0)),"")</f>
        <v/>
      </c>
      <c r="M3589" t="str">
        <f t="shared" si="168"/>
        <v xml:space="preserve"> ()</v>
      </c>
      <c r="N3589">
        <f t="shared" si="169"/>
        <v>0</v>
      </c>
      <c r="O3589" t="str">
        <f t="shared" si="170"/>
        <v xml:space="preserve">  ()</v>
      </c>
      <c r="P3589" t="str">
        <f>IFERROR(INDEX(リスト!$AE:$AE,MATCH($G3589,リスト!$AD:$AD,0)),"")</f>
        <v/>
      </c>
      <c r="Q3589" t="str">
        <f>IFERROR(INDEX(リスト!$AH:$AH,MATCH($J3589,リスト!$AG:$AG,0)),"")</f>
        <v/>
      </c>
      <c r="R3589" s="118" t="str">
        <f>IF($B3589="","",TEXT(RIGHT($E3589,6)*1000+COUNTIF($E$2:$E3589,$E3589),"000000000"))</f>
        <v/>
      </c>
    </row>
    <row r="3590" spans="12:18" x14ac:dyDescent="0.45">
      <c r="L3590" t="str">
        <f>IFERROR(INDEX(所属情報!$E:$E,MATCH(男子登録情報!A3590,所属情報!$A:$A,0)),"")</f>
        <v/>
      </c>
      <c r="M3590" t="str">
        <f t="shared" si="168"/>
        <v xml:space="preserve"> ()</v>
      </c>
      <c r="N3590">
        <f t="shared" si="169"/>
        <v>0</v>
      </c>
      <c r="O3590" t="str">
        <f t="shared" si="170"/>
        <v xml:space="preserve">  ()</v>
      </c>
      <c r="P3590" t="str">
        <f>IFERROR(INDEX(リスト!$AE:$AE,MATCH($G3590,リスト!$AD:$AD,0)),"")</f>
        <v/>
      </c>
      <c r="Q3590" t="str">
        <f>IFERROR(INDEX(リスト!$AH:$AH,MATCH($J3590,リスト!$AG:$AG,0)),"")</f>
        <v/>
      </c>
      <c r="R3590" s="118" t="str">
        <f>IF($B3590="","",TEXT(RIGHT($E3590,6)*1000+COUNTIF($E$2:$E3590,$E3590),"000000000"))</f>
        <v/>
      </c>
    </row>
    <row r="3591" spans="12:18" x14ac:dyDescent="0.45">
      <c r="L3591" t="str">
        <f>IFERROR(INDEX(所属情報!$E:$E,MATCH(男子登録情報!A3591,所属情報!$A:$A,0)),"")</f>
        <v/>
      </c>
      <c r="M3591" t="str">
        <f t="shared" si="168"/>
        <v xml:space="preserve"> ()</v>
      </c>
      <c r="N3591">
        <f t="shared" si="169"/>
        <v>0</v>
      </c>
      <c r="O3591" t="str">
        <f t="shared" si="170"/>
        <v xml:space="preserve">  ()</v>
      </c>
      <c r="P3591" t="str">
        <f>IFERROR(INDEX(リスト!$AE:$AE,MATCH($G3591,リスト!$AD:$AD,0)),"")</f>
        <v/>
      </c>
      <c r="Q3591" t="str">
        <f>IFERROR(INDEX(リスト!$AH:$AH,MATCH($J3591,リスト!$AG:$AG,0)),"")</f>
        <v/>
      </c>
      <c r="R3591" s="118" t="str">
        <f>IF($B3591="","",TEXT(RIGHT($E3591,6)*1000+COUNTIF($E$2:$E3591,$E3591),"000000000"))</f>
        <v/>
      </c>
    </row>
    <row r="3592" spans="12:18" x14ac:dyDescent="0.45">
      <c r="L3592" t="str">
        <f>IFERROR(INDEX(所属情報!$E:$E,MATCH(男子登録情報!A3592,所属情報!$A:$A,0)),"")</f>
        <v/>
      </c>
      <c r="M3592" t="str">
        <f t="shared" si="168"/>
        <v xml:space="preserve"> ()</v>
      </c>
      <c r="N3592">
        <f t="shared" si="169"/>
        <v>0</v>
      </c>
      <c r="O3592" t="str">
        <f t="shared" si="170"/>
        <v xml:space="preserve">  ()</v>
      </c>
      <c r="P3592" t="str">
        <f>IFERROR(INDEX(リスト!$AE:$AE,MATCH($G3592,リスト!$AD:$AD,0)),"")</f>
        <v/>
      </c>
      <c r="Q3592" t="str">
        <f>IFERROR(INDEX(リスト!$AH:$AH,MATCH($J3592,リスト!$AG:$AG,0)),"")</f>
        <v/>
      </c>
      <c r="R3592" s="118" t="str">
        <f>IF($B3592="","",TEXT(RIGHT($E3592,6)*1000+COUNTIF($E$2:$E3592,$E3592),"000000000"))</f>
        <v/>
      </c>
    </row>
    <row r="3593" spans="12:18" x14ac:dyDescent="0.45">
      <c r="L3593" t="str">
        <f>IFERROR(INDEX(所属情報!$E:$E,MATCH(男子登録情報!A3593,所属情報!$A:$A,0)),"")</f>
        <v/>
      </c>
      <c r="M3593" t="str">
        <f t="shared" si="168"/>
        <v xml:space="preserve"> ()</v>
      </c>
      <c r="N3593">
        <f t="shared" si="169"/>
        <v>0</v>
      </c>
      <c r="O3593" t="str">
        <f t="shared" si="170"/>
        <v xml:space="preserve">  ()</v>
      </c>
      <c r="P3593" t="str">
        <f>IFERROR(INDEX(リスト!$AE:$AE,MATCH($G3593,リスト!$AD:$AD,0)),"")</f>
        <v/>
      </c>
      <c r="Q3593" t="str">
        <f>IFERROR(INDEX(リスト!$AH:$AH,MATCH($J3593,リスト!$AG:$AG,0)),"")</f>
        <v/>
      </c>
      <c r="R3593" s="118" t="str">
        <f>IF($B3593="","",TEXT(RIGHT($E3593,6)*1000+COUNTIF($E$2:$E3593,$E3593),"000000000"))</f>
        <v/>
      </c>
    </row>
    <row r="3594" spans="12:18" x14ac:dyDescent="0.45">
      <c r="L3594" t="str">
        <f>IFERROR(INDEX(所属情報!$E:$E,MATCH(男子登録情報!A3594,所属情報!$A:$A,0)),"")</f>
        <v/>
      </c>
      <c r="M3594" t="str">
        <f t="shared" si="168"/>
        <v xml:space="preserve"> ()</v>
      </c>
      <c r="N3594">
        <f t="shared" si="169"/>
        <v>0</v>
      </c>
      <c r="O3594" t="str">
        <f t="shared" si="170"/>
        <v xml:space="preserve">  ()</v>
      </c>
      <c r="P3594" t="str">
        <f>IFERROR(INDEX(リスト!$AE:$AE,MATCH($G3594,リスト!$AD:$AD,0)),"")</f>
        <v/>
      </c>
      <c r="Q3594" t="str">
        <f>IFERROR(INDEX(リスト!$AH:$AH,MATCH($J3594,リスト!$AG:$AG,0)),"")</f>
        <v/>
      </c>
      <c r="R3594" s="118" t="str">
        <f>IF($B3594="","",TEXT(RIGHT($E3594,6)*1000+COUNTIF($E$2:$E3594,$E3594),"000000000"))</f>
        <v/>
      </c>
    </row>
    <row r="3595" spans="12:18" x14ac:dyDescent="0.45">
      <c r="L3595" t="str">
        <f>IFERROR(INDEX(所属情報!$E:$E,MATCH(男子登録情報!A3595,所属情報!$A:$A,0)),"")</f>
        <v/>
      </c>
      <c r="M3595" t="str">
        <f t="shared" si="168"/>
        <v xml:space="preserve"> ()</v>
      </c>
      <c r="N3595">
        <f t="shared" si="169"/>
        <v>0</v>
      </c>
      <c r="O3595" t="str">
        <f t="shared" si="170"/>
        <v xml:space="preserve">  ()</v>
      </c>
      <c r="P3595" t="str">
        <f>IFERROR(INDEX(リスト!$AE:$AE,MATCH($G3595,リスト!$AD:$AD,0)),"")</f>
        <v/>
      </c>
      <c r="Q3595" t="str">
        <f>IFERROR(INDEX(リスト!$AH:$AH,MATCH($J3595,リスト!$AG:$AG,0)),"")</f>
        <v/>
      </c>
      <c r="R3595" s="118" t="str">
        <f>IF($B3595="","",TEXT(RIGHT($E3595,6)*1000+COUNTIF($E$2:$E3595,$E3595),"000000000"))</f>
        <v/>
      </c>
    </row>
    <row r="3596" spans="12:18" x14ac:dyDescent="0.45">
      <c r="L3596" t="str">
        <f>IFERROR(INDEX(所属情報!$E:$E,MATCH(男子登録情報!A3596,所属情報!$A:$A,0)),"")</f>
        <v/>
      </c>
      <c r="M3596" t="str">
        <f t="shared" si="168"/>
        <v xml:space="preserve"> ()</v>
      </c>
      <c r="N3596">
        <f t="shared" si="169"/>
        <v>0</v>
      </c>
      <c r="O3596" t="str">
        <f t="shared" si="170"/>
        <v xml:space="preserve">  ()</v>
      </c>
      <c r="P3596" t="str">
        <f>IFERROR(INDEX(リスト!$AE:$AE,MATCH($G3596,リスト!$AD:$AD,0)),"")</f>
        <v/>
      </c>
      <c r="Q3596" t="str">
        <f>IFERROR(INDEX(リスト!$AH:$AH,MATCH($J3596,リスト!$AG:$AG,0)),"")</f>
        <v/>
      </c>
      <c r="R3596" s="118" t="str">
        <f>IF($B3596="","",TEXT(RIGHT($E3596,6)*1000+COUNTIF($E$2:$E3596,$E3596),"000000000"))</f>
        <v/>
      </c>
    </row>
    <row r="3597" spans="12:18" x14ac:dyDescent="0.45">
      <c r="L3597" t="str">
        <f>IFERROR(INDEX(所属情報!$E:$E,MATCH(男子登録情報!A3597,所属情報!$A:$A,0)),"")</f>
        <v/>
      </c>
      <c r="M3597" t="str">
        <f t="shared" si="168"/>
        <v xml:space="preserve"> ()</v>
      </c>
      <c r="N3597">
        <f t="shared" si="169"/>
        <v>0</v>
      </c>
      <c r="O3597" t="str">
        <f t="shared" si="170"/>
        <v xml:space="preserve">  ()</v>
      </c>
      <c r="P3597" t="str">
        <f>IFERROR(INDEX(リスト!$AE:$AE,MATCH($G3597,リスト!$AD:$AD,0)),"")</f>
        <v/>
      </c>
      <c r="Q3597" t="str">
        <f>IFERROR(INDEX(リスト!$AH:$AH,MATCH($J3597,リスト!$AG:$AG,0)),"")</f>
        <v/>
      </c>
      <c r="R3597" s="118" t="str">
        <f>IF($B3597="","",TEXT(RIGHT($E3597,6)*1000+COUNTIF($E$2:$E3597,$E3597),"000000000"))</f>
        <v/>
      </c>
    </row>
    <row r="3598" spans="12:18" x14ac:dyDescent="0.45">
      <c r="L3598" t="str">
        <f>IFERROR(INDEX(所属情報!$E:$E,MATCH(男子登録情報!A3598,所属情報!$A:$A,0)),"")</f>
        <v/>
      </c>
      <c r="M3598" t="str">
        <f t="shared" si="168"/>
        <v xml:space="preserve"> ()</v>
      </c>
      <c r="N3598">
        <f t="shared" si="169"/>
        <v>0</v>
      </c>
      <c r="O3598" t="str">
        <f t="shared" si="170"/>
        <v xml:space="preserve">  ()</v>
      </c>
      <c r="P3598" t="str">
        <f>IFERROR(INDEX(リスト!$AE:$AE,MATCH($G3598,リスト!$AD:$AD,0)),"")</f>
        <v/>
      </c>
      <c r="Q3598" t="str">
        <f>IFERROR(INDEX(リスト!$AH:$AH,MATCH($J3598,リスト!$AG:$AG,0)),"")</f>
        <v/>
      </c>
      <c r="R3598" s="118" t="str">
        <f>IF($B3598="","",TEXT(RIGHT($E3598,6)*1000+COUNTIF($E$2:$E3598,$E3598),"000000000"))</f>
        <v/>
      </c>
    </row>
    <row r="3599" spans="12:18" x14ac:dyDescent="0.45">
      <c r="L3599" t="str">
        <f>IFERROR(INDEX(所属情報!$E:$E,MATCH(男子登録情報!A3599,所属情報!$A:$A,0)),"")</f>
        <v/>
      </c>
      <c r="M3599" t="str">
        <f t="shared" si="168"/>
        <v xml:space="preserve"> ()</v>
      </c>
      <c r="N3599">
        <f t="shared" si="169"/>
        <v>0</v>
      </c>
      <c r="O3599" t="str">
        <f t="shared" si="170"/>
        <v xml:space="preserve">  ()</v>
      </c>
      <c r="P3599" t="str">
        <f>IFERROR(INDEX(リスト!$AE:$AE,MATCH($G3599,リスト!$AD:$AD,0)),"")</f>
        <v/>
      </c>
      <c r="Q3599" t="str">
        <f>IFERROR(INDEX(リスト!$AH:$AH,MATCH($J3599,リスト!$AG:$AG,0)),"")</f>
        <v/>
      </c>
      <c r="R3599" s="118" t="str">
        <f>IF($B3599="","",TEXT(RIGHT($E3599,6)*1000+COUNTIF($E$2:$E3599,$E3599),"000000000"))</f>
        <v/>
      </c>
    </row>
    <row r="3600" spans="12:18" x14ac:dyDescent="0.45">
      <c r="L3600" t="str">
        <f>IFERROR(INDEX(所属情報!$E:$E,MATCH(男子登録情報!A3600,所属情報!$A:$A,0)),"")</f>
        <v/>
      </c>
      <c r="M3600" t="str">
        <f t="shared" si="168"/>
        <v xml:space="preserve"> ()</v>
      </c>
      <c r="N3600">
        <f t="shared" si="169"/>
        <v>0</v>
      </c>
      <c r="O3600" t="str">
        <f t="shared" si="170"/>
        <v xml:space="preserve">  ()</v>
      </c>
      <c r="P3600" t="str">
        <f>IFERROR(INDEX(リスト!$AE:$AE,MATCH($G3600,リスト!$AD:$AD,0)),"")</f>
        <v/>
      </c>
      <c r="Q3600" t="str">
        <f>IFERROR(INDEX(リスト!$AH:$AH,MATCH($J3600,リスト!$AG:$AG,0)),"")</f>
        <v/>
      </c>
      <c r="R3600" s="118" t="str">
        <f>IF($B3600="","",TEXT(RIGHT($E3600,6)*1000+COUNTIF($E$2:$E3600,$E3600),"000000000"))</f>
        <v/>
      </c>
    </row>
    <row r="3601" spans="12:18" x14ac:dyDescent="0.45">
      <c r="L3601" t="str">
        <f>IFERROR(INDEX(所属情報!$E:$E,MATCH(男子登録情報!A3601,所属情報!$A:$A,0)),"")</f>
        <v/>
      </c>
      <c r="M3601" t="str">
        <f t="shared" si="168"/>
        <v xml:space="preserve"> ()</v>
      </c>
      <c r="N3601">
        <f t="shared" si="169"/>
        <v>0</v>
      </c>
      <c r="O3601" t="str">
        <f t="shared" si="170"/>
        <v xml:space="preserve">  ()</v>
      </c>
      <c r="P3601" t="str">
        <f>IFERROR(INDEX(リスト!$AE:$AE,MATCH($G3601,リスト!$AD:$AD,0)),"")</f>
        <v/>
      </c>
      <c r="Q3601" t="str">
        <f>IFERROR(INDEX(リスト!$AH:$AH,MATCH($J3601,リスト!$AG:$AG,0)),"")</f>
        <v/>
      </c>
      <c r="R3601" s="118" t="str">
        <f>IF($B3601="","",TEXT(RIGHT($E3601,6)*1000+COUNTIF($E$2:$E3601,$E3601),"000000000"))</f>
        <v/>
      </c>
    </row>
    <row r="3602" spans="12:18" x14ac:dyDescent="0.45">
      <c r="L3602" t="str">
        <f>IFERROR(INDEX(所属情報!$E:$E,MATCH(男子登録情報!A3602,所属情報!$A:$A,0)),"")</f>
        <v/>
      </c>
      <c r="M3602" t="str">
        <f t="shared" si="168"/>
        <v xml:space="preserve"> ()</v>
      </c>
      <c r="N3602">
        <f t="shared" si="169"/>
        <v>0</v>
      </c>
      <c r="O3602" t="str">
        <f t="shared" si="170"/>
        <v xml:space="preserve">  ()</v>
      </c>
      <c r="P3602" t="str">
        <f>IFERROR(INDEX(リスト!$AE:$AE,MATCH($G3602,リスト!$AD:$AD,0)),"")</f>
        <v/>
      </c>
      <c r="Q3602" t="str">
        <f>IFERROR(INDEX(リスト!$AH:$AH,MATCH($J3602,リスト!$AG:$AG,0)),"")</f>
        <v/>
      </c>
      <c r="R3602" s="118" t="str">
        <f>IF($B3602="","",TEXT(RIGHT($E3602,6)*1000+COUNTIF($E$2:$E3602,$E3602),"000000000"))</f>
        <v/>
      </c>
    </row>
    <row r="3603" spans="12:18" x14ac:dyDescent="0.45">
      <c r="L3603" t="str">
        <f>IFERROR(INDEX(所属情報!$E:$E,MATCH(男子登録情報!A3603,所属情報!$A:$A,0)),"")</f>
        <v/>
      </c>
      <c r="M3603" t="str">
        <f t="shared" si="168"/>
        <v xml:space="preserve"> ()</v>
      </c>
      <c r="N3603">
        <f t="shared" si="169"/>
        <v>0</v>
      </c>
      <c r="O3603" t="str">
        <f t="shared" si="170"/>
        <v xml:space="preserve">  ()</v>
      </c>
      <c r="P3603" t="str">
        <f>IFERROR(INDEX(リスト!$AE:$AE,MATCH($G3603,リスト!$AD:$AD,0)),"")</f>
        <v/>
      </c>
      <c r="Q3603" t="str">
        <f>IFERROR(INDEX(リスト!$AH:$AH,MATCH($J3603,リスト!$AG:$AG,0)),"")</f>
        <v/>
      </c>
      <c r="R3603" s="118" t="str">
        <f>IF($B3603="","",TEXT(RIGHT($E3603,6)*1000+COUNTIF($E$2:$E3603,$E3603),"000000000"))</f>
        <v/>
      </c>
    </row>
    <row r="3604" spans="12:18" x14ac:dyDescent="0.45">
      <c r="L3604" t="str">
        <f>IFERROR(INDEX(所属情報!$E:$E,MATCH(男子登録情報!A3604,所属情報!$A:$A,0)),"")</f>
        <v/>
      </c>
      <c r="M3604" t="str">
        <f t="shared" si="168"/>
        <v xml:space="preserve"> ()</v>
      </c>
      <c r="N3604">
        <f t="shared" si="169"/>
        <v>0</v>
      </c>
      <c r="O3604" t="str">
        <f t="shared" si="170"/>
        <v xml:space="preserve">  ()</v>
      </c>
      <c r="P3604" t="str">
        <f>IFERROR(INDEX(リスト!$AE:$AE,MATCH($G3604,リスト!$AD:$AD,0)),"")</f>
        <v/>
      </c>
      <c r="Q3604" t="str">
        <f>IFERROR(INDEX(リスト!$AH:$AH,MATCH($J3604,リスト!$AG:$AG,0)),"")</f>
        <v/>
      </c>
      <c r="R3604" s="118" t="str">
        <f>IF($B3604="","",TEXT(RIGHT($E3604,6)*1000+COUNTIF($E$2:$E3604,$E3604),"000000000"))</f>
        <v/>
      </c>
    </row>
    <row r="3605" spans="12:18" x14ac:dyDescent="0.45">
      <c r="L3605" t="str">
        <f>IFERROR(INDEX(所属情報!$E:$E,MATCH(男子登録情報!A3605,所属情報!$A:$A,0)),"")</f>
        <v/>
      </c>
      <c r="M3605" t="str">
        <f t="shared" si="168"/>
        <v xml:space="preserve"> ()</v>
      </c>
      <c r="N3605">
        <f t="shared" si="169"/>
        <v>0</v>
      </c>
      <c r="O3605" t="str">
        <f t="shared" si="170"/>
        <v xml:space="preserve">  ()</v>
      </c>
      <c r="P3605" t="str">
        <f>IFERROR(INDEX(リスト!$AE:$AE,MATCH($G3605,リスト!$AD:$AD,0)),"")</f>
        <v/>
      </c>
      <c r="Q3605" t="str">
        <f>IFERROR(INDEX(リスト!$AH:$AH,MATCH($J3605,リスト!$AG:$AG,0)),"")</f>
        <v/>
      </c>
      <c r="R3605" s="118" t="str">
        <f>IF($B3605="","",TEXT(RIGHT($E3605,6)*1000+COUNTIF($E$2:$E3605,$E3605),"000000000"))</f>
        <v/>
      </c>
    </row>
    <row r="3606" spans="12:18" x14ac:dyDescent="0.45">
      <c r="L3606" t="str">
        <f>IFERROR(INDEX(所属情報!$E:$E,MATCH(男子登録情報!A3606,所属情報!$A:$A,0)),"")</f>
        <v/>
      </c>
      <c r="M3606" t="str">
        <f t="shared" si="168"/>
        <v xml:space="preserve"> ()</v>
      </c>
      <c r="N3606">
        <f t="shared" si="169"/>
        <v>0</v>
      </c>
      <c r="O3606" t="str">
        <f t="shared" si="170"/>
        <v xml:space="preserve">  ()</v>
      </c>
      <c r="P3606" t="str">
        <f>IFERROR(INDEX(リスト!$AE:$AE,MATCH($G3606,リスト!$AD:$AD,0)),"")</f>
        <v/>
      </c>
      <c r="Q3606" t="str">
        <f>IFERROR(INDEX(リスト!$AH:$AH,MATCH($J3606,リスト!$AG:$AG,0)),"")</f>
        <v/>
      </c>
      <c r="R3606" s="118" t="str">
        <f>IF($B3606="","",TEXT(RIGHT($E3606,6)*1000+COUNTIF($E$2:$E3606,$E3606),"000000000"))</f>
        <v/>
      </c>
    </row>
    <row r="3607" spans="12:18" x14ac:dyDescent="0.45">
      <c r="L3607" t="str">
        <f>IFERROR(INDEX(所属情報!$E:$E,MATCH(男子登録情報!A3607,所属情報!$A:$A,0)),"")</f>
        <v/>
      </c>
      <c r="M3607" t="str">
        <f t="shared" si="168"/>
        <v xml:space="preserve"> ()</v>
      </c>
      <c r="N3607">
        <f t="shared" si="169"/>
        <v>0</v>
      </c>
      <c r="O3607" t="str">
        <f t="shared" si="170"/>
        <v xml:space="preserve">  ()</v>
      </c>
      <c r="P3607" t="str">
        <f>IFERROR(INDEX(リスト!$AE:$AE,MATCH($G3607,リスト!$AD:$AD,0)),"")</f>
        <v/>
      </c>
      <c r="Q3607" t="str">
        <f>IFERROR(INDEX(リスト!$AH:$AH,MATCH($J3607,リスト!$AG:$AG,0)),"")</f>
        <v/>
      </c>
      <c r="R3607" s="118" t="str">
        <f>IF($B3607="","",TEXT(RIGHT($E3607,6)*1000+COUNTIF($E$2:$E3607,$E3607),"000000000"))</f>
        <v/>
      </c>
    </row>
    <row r="3608" spans="12:18" x14ac:dyDescent="0.45">
      <c r="L3608" t="str">
        <f>IFERROR(INDEX(所属情報!$E:$E,MATCH(男子登録情報!A3608,所属情報!$A:$A,0)),"")</f>
        <v/>
      </c>
      <c r="M3608" t="str">
        <f t="shared" si="168"/>
        <v xml:space="preserve"> ()</v>
      </c>
      <c r="N3608">
        <f t="shared" si="169"/>
        <v>0</v>
      </c>
      <c r="O3608" t="str">
        <f t="shared" si="170"/>
        <v xml:space="preserve">  ()</v>
      </c>
      <c r="P3608" t="str">
        <f>IFERROR(INDEX(リスト!$AE:$AE,MATCH($G3608,リスト!$AD:$AD,0)),"")</f>
        <v/>
      </c>
      <c r="Q3608" t="str">
        <f>IFERROR(INDEX(リスト!$AH:$AH,MATCH($J3608,リスト!$AG:$AG,0)),"")</f>
        <v/>
      </c>
      <c r="R3608" s="118" t="str">
        <f>IF($B3608="","",TEXT(RIGHT($E3608,6)*1000+COUNTIF($E$2:$E3608,$E3608),"000000000"))</f>
        <v/>
      </c>
    </row>
    <row r="3609" spans="12:18" x14ac:dyDescent="0.45">
      <c r="L3609" t="str">
        <f>IFERROR(INDEX(所属情報!$E:$E,MATCH(男子登録情報!A3609,所属情報!$A:$A,0)),"")</f>
        <v/>
      </c>
      <c r="M3609" t="str">
        <f t="shared" si="168"/>
        <v xml:space="preserve"> ()</v>
      </c>
      <c r="N3609">
        <f t="shared" si="169"/>
        <v>0</v>
      </c>
      <c r="O3609" t="str">
        <f t="shared" si="170"/>
        <v xml:space="preserve">  ()</v>
      </c>
      <c r="P3609" t="str">
        <f>IFERROR(INDEX(リスト!$AE:$AE,MATCH($G3609,リスト!$AD:$AD,0)),"")</f>
        <v/>
      </c>
      <c r="Q3609" t="str">
        <f>IFERROR(INDEX(リスト!$AH:$AH,MATCH($J3609,リスト!$AG:$AG,0)),"")</f>
        <v/>
      </c>
      <c r="R3609" s="118" t="str">
        <f>IF($B3609="","",TEXT(RIGHT($E3609,6)*1000+COUNTIF($E$2:$E3609,$E3609),"000000000"))</f>
        <v/>
      </c>
    </row>
    <row r="3610" spans="12:18" x14ac:dyDescent="0.45">
      <c r="L3610" t="str">
        <f>IFERROR(INDEX(所属情報!$E:$E,MATCH(男子登録情報!A3610,所属情報!$A:$A,0)),"")</f>
        <v/>
      </c>
      <c r="M3610" t="str">
        <f t="shared" si="168"/>
        <v xml:space="preserve"> ()</v>
      </c>
      <c r="N3610">
        <f t="shared" si="169"/>
        <v>0</v>
      </c>
      <c r="O3610" t="str">
        <f t="shared" si="170"/>
        <v xml:space="preserve">  ()</v>
      </c>
      <c r="P3610" t="str">
        <f>IFERROR(INDEX(リスト!$AE:$AE,MATCH($G3610,リスト!$AD:$AD,0)),"")</f>
        <v/>
      </c>
      <c r="Q3610" t="str">
        <f>IFERROR(INDEX(リスト!$AH:$AH,MATCH($J3610,リスト!$AG:$AG,0)),"")</f>
        <v/>
      </c>
      <c r="R3610" s="118" t="str">
        <f>IF($B3610="","",TEXT(RIGHT($E3610,6)*1000+COUNTIF($E$2:$E3610,$E3610),"000000000"))</f>
        <v/>
      </c>
    </row>
    <row r="3611" spans="12:18" x14ac:dyDescent="0.45">
      <c r="L3611" t="str">
        <f>IFERROR(INDEX(所属情報!$E:$E,MATCH(男子登録情報!A3611,所属情報!$A:$A,0)),"")</f>
        <v/>
      </c>
      <c r="M3611" t="str">
        <f t="shared" si="168"/>
        <v xml:space="preserve"> ()</v>
      </c>
      <c r="N3611">
        <f t="shared" si="169"/>
        <v>0</v>
      </c>
      <c r="O3611" t="str">
        <f t="shared" si="170"/>
        <v xml:space="preserve">  ()</v>
      </c>
      <c r="P3611" t="str">
        <f>IFERROR(INDEX(リスト!$AE:$AE,MATCH($G3611,リスト!$AD:$AD,0)),"")</f>
        <v/>
      </c>
      <c r="Q3611" t="str">
        <f>IFERROR(INDEX(リスト!$AH:$AH,MATCH($J3611,リスト!$AG:$AG,0)),"")</f>
        <v/>
      </c>
      <c r="R3611" s="118" t="str">
        <f>IF($B3611="","",TEXT(RIGHT($E3611,6)*1000+COUNTIF($E$2:$E3611,$E3611),"000000000"))</f>
        <v/>
      </c>
    </row>
    <row r="3612" spans="12:18" x14ac:dyDescent="0.45">
      <c r="L3612" t="str">
        <f>IFERROR(INDEX(所属情報!$E:$E,MATCH(男子登録情報!A3612,所属情報!$A:$A,0)),"")</f>
        <v/>
      </c>
      <c r="M3612" t="str">
        <f t="shared" si="168"/>
        <v xml:space="preserve"> ()</v>
      </c>
      <c r="N3612">
        <f t="shared" si="169"/>
        <v>0</v>
      </c>
      <c r="O3612" t="str">
        <f t="shared" si="170"/>
        <v xml:space="preserve">  ()</v>
      </c>
      <c r="P3612" t="str">
        <f>IFERROR(INDEX(リスト!$AE:$AE,MATCH($G3612,リスト!$AD:$AD,0)),"")</f>
        <v/>
      </c>
      <c r="Q3612" t="str">
        <f>IFERROR(INDEX(リスト!$AH:$AH,MATCH($J3612,リスト!$AG:$AG,0)),"")</f>
        <v/>
      </c>
      <c r="R3612" s="118" t="str">
        <f>IF($B3612="","",TEXT(RIGHT($E3612,6)*1000+COUNTIF($E$2:$E3612,$E3612),"000000000"))</f>
        <v/>
      </c>
    </row>
    <row r="3613" spans="12:18" x14ac:dyDescent="0.45">
      <c r="L3613" t="str">
        <f>IFERROR(INDEX(所属情報!$E:$E,MATCH(男子登録情報!A3613,所属情報!$A:$A,0)),"")</f>
        <v/>
      </c>
      <c r="M3613" t="str">
        <f t="shared" si="168"/>
        <v xml:space="preserve"> ()</v>
      </c>
      <c r="N3613">
        <f t="shared" si="169"/>
        <v>0</v>
      </c>
      <c r="O3613" t="str">
        <f t="shared" si="170"/>
        <v xml:space="preserve">  ()</v>
      </c>
      <c r="P3613" t="str">
        <f>IFERROR(INDEX(リスト!$AE:$AE,MATCH($G3613,リスト!$AD:$AD,0)),"")</f>
        <v/>
      </c>
      <c r="Q3613" t="str">
        <f>IFERROR(INDEX(リスト!$AH:$AH,MATCH($J3613,リスト!$AG:$AG,0)),"")</f>
        <v/>
      </c>
      <c r="R3613" s="118" t="str">
        <f>IF($B3613="","",TEXT(RIGHT($E3613,6)*1000+COUNTIF($E$2:$E3613,$E3613),"000000000"))</f>
        <v/>
      </c>
    </row>
    <row r="3614" spans="12:18" x14ac:dyDescent="0.45">
      <c r="L3614" t="str">
        <f>IFERROR(INDEX(所属情報!$E:$E,MATCH(男子登録情報!A3614,所属情報!$A:$A,0)),"")</f>
        <v/>
      </c>
      <c r="M3614" t="str">
        <f t="shared" si="168"/>
        <v xml:space="preserve"> ()</v>
      </c>
      <c r="N3614">
        <f t="shared" si="169"/>
        <v>0</v>
      </c>
      <c r="O3614" t="str">
        <f t="shared" si="170"/>
        <v xml:space="preserve">  ()</v>
      </c>
      <c r="P3614" t="str">
        <f>IFERROR(INDEX(リスト!$AE:$AE,MATCH($G3614,リスト!$AD:$AD,0)),"")</f>
        <v/>
      </c>
      <c r="Q3614" t="str">
        <f>IFERROR(INDEX(リスト!$AH:$AH,MATCH($J3614,リスト!$AG:$AG,0)),"")</f>
        <v/>
      </c>
      <c r="R3614" s="118" t="str">
        <f>IF($B3614="","",TEXT(RIGHT($E3614,6)*1000+COUNTIF($E$2:$E3614,$E3614),"000000000"))</f>
        <v/>
      </c>
    </row>
    <row r="3615" spans="12:18" x14ac:dyDescent="0.45">
      <c r="L3615" t="str">
        <f>IFERROR(INDEX(所属情報!$E:$E,MATCH(男子登録情報!A3615,所属情報!$A:$A,0)),"")</f>
        <v/>
      </c>
      <c r="M3615" t="str">
        <f t="shared" si="168"/>
        <v xml:space="preserve"> ()</v>
      </c>
      <c r="N3615">
        <f t="shared" si="169"/>
        <v>0</v>
      </c>
      <c r="O3615" t="str">
        <f t="shared" si="170"/>
        <v xml:space="preserve">  ()</v>
      </c>
      <c r="P3615" t="str">
        <f>IFERROR(INDEX(リスト!$AE:$AE,MATCH($G3615,リスト!$AD:$AD,0)),"")</f>
        <v/>
      </c>
      <c r="Q3615" t="str">
        <f>IFERROR(INDEX(リスト!$AH:$AH,MATCH($J3615,リスト!$AG:$AG,0)),"")</f>
        <v/>
      </c>
      <c r="R3615" s="118" t="str">
        <f>IF($B3615="","",TEXT(RIGHT($E3615,6)*1000+COUNTIF($E$2:$E3615,$E3615),"000000000"))</f>
        <v/>
      </c>
    </row>
    <row r="3616" spans="12:18" x14ac:dyDescent="0.45">
      <c r="L3616" t="str">
        <f>IFERROR(INDEX(所属情報!$E:$E,MATCH(男子登録情報!A3616,所属情報!$A:$A,0)),"")</f>
        <v/>
      </c>
      <c r="M3616" t="str">
        <f t="shared" si="168"/>
        <v xml:space="preserve"> ()</v>
      </c>
      <c r="N3616">
        <f t="shared" si="169"/>
        <v>0</v>
      </c>
      <c r="O3616" t="str">
        <f t="shared" si="170"/>
        <v xml:space="preserve">  ()</v>
      </c>
      <c r="P3616" t="str">
        <f>IFERROR(INDEX(リスト!$AE:$AE,MATCH($G3616,リスト!$AD:$AD,0)),"")</f>
        <v/>
      </c>
      <c r="Q3616" t="str">
        <f>IFERROR(INDEX(リスト!$AH:$AH,MATCH($J3616,リスト!$AG:$AG,0)),"")</f>
        <v/>
      </c>
      <c r="R3616" s="118" t="str">
        <f>IF($B3616="","",TEXT(RIGHT($E3616,6)*1000+COUNTIF($E$2:$E3616,$E3616),"000000000"))</f>
        <v/>
      </c>
    </row>
    <row r="3617" spans="12:18" x14ac:dyDescent="0.45">
      <c r="L3617" t="str">
        <f>IFERROR(INDEX(所属情報!$E:$E,MATCH(男子登録情報!A3617,所属情報!$A:$A,0)),"")</f>
        <v/>
      </c>
      <c r="M3617" t="str">
        <f t="shared" si="168"/>
        <v xml:space="preserve"> ()</v>
      </c>
      <c r="N3617">
        <f t="shared" si="169"/>
        <v>0</v>
      </c>
      <c r="O3617" t="str">
        <f t="shared" si="170"/>
        <v xml:space="preserve">  ()</v>
      </c>
      <c r="P3617" t="str">
        <f>IFERROR(INDEX(リスト!$AE:$AE,MATCH($G3617,リスト!$AD:$AD,0)),"")</f>
        <v/>
      </c>
      <c r="Q3617" t="str">
        <f>IFERROR(INDEX(リスト!$AH:$AH,MATCH($J3617,リスト!$AG:$AG,0)),"")</f>
        <v/>
      </c>
      <c r="R3617" s="118" t="str">
        <f>IF($B3617="","",TEXT(RIGHT($E3617,6)*1000+COUNTIF($E$2:$E3617,$E3617),"000000000"))</f>
        <v/>
      </c>
    </row>
    <row r="3618" spans="12:18" x14ac:dyDescent="0.45">
      <c r="L3618" t="str">
        <f>IFERROR(INDEX(所属情報!$E:$E,MATCH(男子登録情報!A3618,所属情報!$A:$A,0)),"")</f>
        <v/>
      </c>
      <c r="M3618" t="str">
        <f t="shared" si="168"/>
        <v xml:space="preserve"> ()</v>
      </c>
      <c r="N3618">
        <f t="shared" si="169"/>
        <v>0</v>
      </c>
      <c r="O3618" t="str">
        <f t="shared" si="170"/>
        <v xml:space="preserve">  ()</v>
      </c>
      <c r="P3618" t="str">
        <f>IFERROR(INDEX(リスト!$AE:$AE,MATCH($G3618,リスト!$AD:$AD,0)),"")</f>
        <v/>
      </c>
      <c r="Q3618" t="str">
        <f>IFERROR(INDEX(リスト!$AH:$AH,MATCH($J3618,リスト!$AG:$AG,0)),"")</f>
        <v/>
      </c>
      <c r="R3618" s="118" t="str">
        <f>IF($B3618="","",TEXT(RIGHT($E3618,6)*1000+COUNTIF($E$2:$E3618,$E3618),"000000000"))</f>
        <v/>
      </c>
    </row>
    <row r="3619" spans="12:18" x14ac:dyDescent="0.45">
      <c r="L3619" t="str">
        <f>IFERROR(INDEX(所属情報!$E:$E,MATCH(男子登録情報!A3619,所属情報!$A:$A,0)),"")</f>
        <v/>
      </c>
      <c r="M3619" t="str">
        <f t="shared" si="168"/>
        <v xml:space="preserve"> ()</v>
      </c>
      <c r="N3619">
        <f t="shared" si="169"/>
        <v>0</v>
      </c>
      <c r="O3619" t="str">
        <f t="shared" si="170"/>
        <v xml:space="preserve">  ()</v>
      </c>
      <c r="P3619" t="str">
        <f>IFERROR(INDEX(リスト!$AE:$AE,MATCH($G3619,リスト!$AD:$AD,0)),"")</f>
        <v/>
      </c>
      <c r="Q3619" t="str">
        <f>IFERROR(INDEX(リスト!$AH:$AH,MATCH($J3619,リスト!$AG:$AG,0)),"")</f>
        <v/>
      </c>
      <c r="R3619" s="118" t="str">
        <f>IF($B3619="","",TEXT(RIGHT($E3619,6)*1000+COUNTIF($E$2:$E3619,$E3619),"000000000"))</f>
        <v/>
      </c>
    </row>
    <row r="3620" spans="12:18" x14ac:dyDescent="0.45">
      <c r="L3620" t="str">
        <f>IFERROR(INDEX(所属情報!$E:$E,MATCH(男子登録情報!A3620,所属情報!$A:$A,0)),"")</f>
        <v/>
      </c>
      <c r="M3620" t="str">
        <f t="shared" si="168"/>
        <v xml:space="preserve"> ()</v>
      </c>
      <c r="N3620">
        <f t="shared" si="169"/>
        <v>0</v>
      </c>
      <c r="O3620" t="str">
        <f t="shared" si="170"/>
        <v xml:space="preserve">  ()</v>
      </c>
      <c r="P3620" t="str">
        <f>IFERROR(INDEX(リスト!$AE:$AE,MATCH($G3620,リスト!$AD:$AD,0)),"")</f>
        <v/>
      </c>
      <c r="Q3620" t="str">
        <f>IFERROR(INDEX(リスト!$AH:$AH,MATCH($J3620,リスト!$AG:$AG,0)),"")</f>
        <v/>
      </c>
      <c r="R3620" s="118" t="str">
        <f>IF($B3620="","",TEXT(RIGHT($E3620,6)*1000+COUNTIF($E$2:$E3620,$E3620),"000000000"))</f>
        <v/>
      </c>
    </row>
    <row r="3621" spans="12:18" x14ac:dyDescent="0.45">
      <c r="L3621" t="str">
        <f>IFERROR(INDEX(所属情報!$E:$E,MATCH(男子登録情報!A3621,所属情報!$A:$A,0)),"")</f>
        <v/>
      </c>
      <c r="M3621" t="str">
        <f t="shared" si="168"/>
        <v xml:space="preserve"> ()</v>
      </c>
      <c r="N3621">
        <f t="shared" si="169"/>
        <v>0</v>
      </c>
      <c r="O3621" t="str">
        <f t="shared" si="170"/>
        <v xml:space="preserve">  ()</v>
      </c>
      <c r="P3621" t="str">
        <f>IFERROR(INDEX(リスト!$AE:$AE,MATCH($G3621,リスト!$AD:$AD,0)),"")</f>
        <v/>
      </c>
      <c r="Q3621" t="str">
        <f>IFERROR(INDEX(リスト!$AH:$AH,MATCH($J3621,リスト!$AG:$AG,0)),"")</f>
        <v/>
      </c>
      <c r="R3621" s="118" t="str">
        <f>IF($B3621="","",TEXT(RIGHT($E3621,6)*1000+COUNTIF($E$2:$E3621,$E3621),"000000000"))</f>
        <v/>
      </c>
    </row>
    <row r="3622" spans="12:18" x14ac:dyDescent="0.45">
      <c r="L3622" t="str">
        <f>IFERROR(INDEX(所属情報!$E:$E,MATCH(男子登録情報!A3622,所属情報!$A:$A,0)),"")</f>
        <v/>
      </c>
      <c r="M3622" t="str">
        <f t="shared" si="168"/>
        <v xml:space="preserve"> ()</v>
      </c>
      <c r="N3622">
        <f t="shared" si="169"/>
        <v>0</v>
      </c>
      <c r="O3622" t="str">
        <f t="shared" si="170"/>
        <v xml:space="preserve">  ()</v>
      </c>
      <c r="P3622" t="str">
        <f>IFERROR(INDEX(リスト!$AE:$AE,MATCH($G3622,リスト!$AD:$AD,0)),"")</f>
        <v/>
      </c>
      <c r="Q3622" t="str">
        <f>IFERROR(INDEX(リスト!$AH:$AH,MATCH($J3622,リスト!$AG:$AG,0)),"")</f>
        <v/>
      </c>
      <c r="R3622" s="118" t="str">
        <f>IF($B3622="","",TEXT(RIGHT($E3622,6)*1000+COUNTIF($E$2:$E3622,$E3622),"000000000"))</f>
        <v/>
      </c>
    </row>
    <row r="3623" spans="12:18" x14ac:dyDescent="0.45">
      <c r="L3623" t="str">
        <f>IFERROR(INDEX(所属情報!$E:$E,MATCH(男子登録情報!A3623,所属情報!$A:$A,0)),"")</f>
        <v/>
      </c>
      <c r="M3623" t="str">
        <f t="shared" si="168"/>
        <v xml:space="preserve"> ()</v>
      </c>
      <c r="N3623">
        <f t="shared" si="169"/>
        <v>0</v>
      </c>
      <c r="O3623" t="str">
        <f t="shared" si="170"/>
        <v xml:space="preserve">  ()</v>
      </c>
      <c r="P3623" t="str">
        <f>IFERROR(INDEX(リスト!$AE:$AE,MATCH($G3623,リスト!$AD:$AD,0)),"")</f>
        <v/>
      </c>
      <c r="Q3623" t="str">
        <f>IFERROR(INDEX(リスト!$AH:$AH,MATCH($J3623,リスト!$AG:$AG,0)),"")</f>
        <v/>
      </c>
      <c r="R3623" s="118" t="str">
        <f>IF($B3623="","",TEXT(RIGHT($E3623,6)*1000+COUNTIF($E$2:$E3623,$E3623),"000000000"))</f>
        <v/>
      </c>
    </row>
    <row r="3624" spans="12:18" x14ac:dyDescent="0.45">
      <c r="L3624" t="str">
        <f>IFERROR(INDEX(所属情報!$E:$E,MATCH(男子登録情報!A3624,所属情報!$A:$A,0)),"")</f>
        <v/>
      </c>
      <c r="M3624" t="str">
        <f t="shared" si="168"/>
        <v xml:space="preserve"> ()</v>
      </c>
      <c r="N3624">
        <f t="shared" si="169"/>
        <v>0</v>
      </c>
      <c r="O3624" t="str">
        <f t="shared" si="170"/>
        <v xml:space="preserve">  ()</v>
      </c>
      <c r="P3624" t="str">
        <f>IFERROR(INDEX(リスト!$AE:$AE,MATCH($G3624,リスト!$AD:$AD,0)),"")</f>
        <v/>
      </c>
      <c r="Q3624" t="str">
        <f>IFERROR(INDEX(リスト!$AH:$AH,MATCH($J3624,リスト!$AG:$AG,0)),"")</f>
        <v/>
      </c>
      <c r="R3624" s="118" t="str">
        <f>IF($B3624="","",TEXT(RIGHT($E3624,6)*1000+COUNTIF($E$2:$E3624,$E3624),"000000000"))</f>
        <v/>
      </c>
    </row>
    <row r="3625" spans="12:18" x14ac:dyDescent="0.45">
      <c r="L3625" t="str">
        <f>IFERROR(INDEX(所属情報!$E:$E,MATCH(男子登録情報!A3625,所属情報!$A:$A,0)),"")</f>
        <v/>
      </c>
      <c r="M3625" t="str">
        <f t="shared" si="168"/>
        <v xml:space="preserve"> ()</v>
      </c>
      <c r="N3625">
        <f t="shared" si="169"/>
        <v>0</v>
      </c>
      <c r="O3625" t="str">
        <f t="shared" si="170"/>
        <v xml:space="preserve">  ()</v>
      </c>
      <c r="P3625" t="str">
        <f>IFERROR(INDEX(リスト!$AE:$AE,MATCH($G3625,リスト!$AD:$AD,0)),"")</f>
        <v/>
      </c>
      <c r="Q3625" t="str">
        <f>IFERROR(INDEX(リスト!$AH:$AH,MATCH($J3625,リスト!$AG:$AG,0)),"")</f>
        <v/>
      </c>
      <c r="R3625" s="118" t="str">
        <f>IF($B3625="","",TEXT(RIGHT($E3625,6)*1000+COUNTIF($E$2:$E3625,$E3625),"000000000"))</f>
        <v/>
      </c>
    </row>
    <row r="3626" spans="12:18" x14ac:dyDescent="0.45">
      <c r="L3626" t="str">
        <f>IFERROR(INDEX(所属情報!$E:$E,MATCH(男子登録情報!A3626,所属情報!$A:$A,0)),"")</f>
        <v/>
      </c>
      <c r="M3626" t="str">
        <f t="shared" si="168"/>
        <v xml:space="preserve"> ()</v>
      </c>
      <c r="N3626">
        <f t="shared" si="169"/>
        <v>0</v>
      </c>
      <c r="O3626" t="str">
        <f t="shared" si="170"/>
        <v xml:space="preserve">  ()</v>
      </c>
      <c r="P3626" t="str">
        <f>IFERROR(INDEX(リスト!$AE:$AE,MATCH($G3626,リスト!$AD:$AD,0)),"")</f>
        <v/>
      </c>
      <c r="Q3626" t="str">
        <f>IFERROR(INDEX(リスト!$AH:$AH,MATCH($J3626,リスト!$AG:$AG,0)),"")</f>
        <v/>
      </c>
      <c r="R3626" s="118" t="str">
        <f>IF($B3626="","",TEXT(RIGHT($E3626,6)*1000+COUNTIF($E$2:$E3626,$E3626),"000000000"))</f>
        <v/>
      </c>
    </row>
    <row r="3627" spans="12:18" x14ac:dyDescent="0.45">
      <c r="L3627" t="str">
        <f>IFERROR(INDEX(所属情報!$E:$E,MATCH(男子登録情報!A3627,所属情報!$A:$A,0)),"")</f>
        <v/>
      </c>
      <c r="M3627" t="str">
        <f t="shared" si="168"/>
        <v xml:space="preserve"> ()</v>
      </c>
      <c r="N3627">
        <f t="shared" si="169"/>
        <v>0</v>
      </c>
      <c r="O3627" t="str">
        <f t="shared" si="170"/>
        <v xml:space="preserve">  ()</v>
      </c>
      <c r="P3627" t="str">
        <f>IFERROR(INDEX(リスト!$AE:$AE,MATCH($G3627,リスト!$AD:$AD,0)),"")</f>
        <v/>
      </c>
      <c r="Q3627" t="str">
        <f>IFERROR(INDEX(リスト!$AH:$AH,MATCH($J3627,リスト!$AG:$AG,0)),"")</f>
        <v/>
      </c>
      <c r="R3627" s="118" t="str">
        <f>IF($B3627="","",TEXT(RIGHT($E3627,6)*1000+COUNTIF($E$2:$E3627,$E3627),"000000000"))</f>
        <v/>
      </c>
    </row>
    <row r="3628" spans="12:18" x14ac:dyDescent="0.45">
      <c r="L3628" t="str">
        <f>IFERROR(INDEX(所属情報!$E:$E,MATCH(男子登録情報!A3628,所属情報!$A:$A,0)),"")</f>
        <v/>
      </c>
      <c r="M3628" t="str">
        <f t="shared" si="168"/>
        <v xml:space="preserve"> ()</v>
      </c>
      <c r="N3628">
        <f t="shared" si="169"/>
        <v>0</v>
      </c>
      <c r="O3628" t="str">
        <f t="shared" si="170"/>
        <v xml:space="preserve">  ()</v>
      </c>
      <c r="P3628" t="str">
        <f>IFERROR(INDEX(リスト!$AE:$AE,MATCH($G3628,リスト!$AD:$AD,0)),"")</f>
        <v/>
      </c>
      <c r="Q3628" t="str">
        <f>IFERROR(INDEX(リスト!$AH:$AH,MATCH($J3628,リスト!$AG:$AG,0)),"")</f>
        <v/>
      </c>
      <c r="R3628" s="118" t="str">
        <f>IF($B3628="","",TEXT(RIGHT($E3628,6)*1000+COUNTIF($E$2:$E3628,$E3628),"000000000"))</f>
        <v/>
      </c>
    </row>
    <row r="3629" spans="12:18" x14ac:dyDescent="0.45">
      <c r="L3629" t="str">
        <f>IFERROR(INDEX(所属情報!$E:$E,MATCH(男子登録情報!A3629,所属情報!$A:$A,0)),"")</f>
        <v/>
      </c>
      <c r="M3629" t="str">
        <f t="shared" si="168"/>
        <v xml:space="preserve"> ()</v>
      </c>
      <c r="N3629">
        <f t="shared" si="169"/>
        <v>0</v>
      </c>
      <c r="O3629" t="str">
        <f t="shared" si="170"/>
        <v xml:space="preserve">  ()</v>
      </c>
      <c r="P3629" t="str">
        <f>IFERROR(INDEX(リスト!$AE:$AE,MATCH($G3629,リスト!$AD:$AD,0)),"")</f>
        <v/>
      </c>
      <c r="Q3629" t="str">
        <f>IFERROR(INDEX(リスト!$AH:$AH,MATCH($J3629,リスト!$AG:$AG,0)),"")</f>
        <v/>
      </c>
      <c r="R3629" s="118" t="str">
        <f>IF($B3629="","",TEXT(RIGHT($E3629,6)*1000+COUNTIF($E$2:$E3629,$E3629),"000000000"))</f>
        <v/>
      </c>
    </row>
    <row r="3630" spans="12:18" x14ac:dyDescent="0.45">
      <c r="L3630" t="str">
        <f>IFERROR(INDEX(所属情報!$E:$E,MATCH(男子登録情報!A3630,所属情報!$A:$A,0)),"")</f>
        <v/>
      </c>
      <c r="M3630" t="str">
        <f t="shared" si="168"/>
        <v xml:space="preserve"> ()</v>
      </c>
      <c r="N3630">
        <f t="shared" si="169"/>
        <v>0</v>
      </c>
      <c r="O3630" t="str">
        <f t="shared" si="170"/>
        <v xml:space="preserve">  ()</v>
      </c>
      <c r="P3630" t="str">
        <f>IFERROR(INDEX(リスト!$AE:$AE,MATCH($G3630,リスト!$AD:$AD,0)),"")</f>
        <v/>
      </c>
      <c r="Q3630" t="str">
        <f>IFERROR(INDEX(リスト!$AH:$AH,MATCH($J3630,リスト!$AG:$AG,0)),"")</f>
        <v/>
      </c>
      <c r="R3630" s="118" t="str">
        <f>IF($B3630="","",TEXT(RIGHT($E3630,6)*1000+COUNTIF($E$2:$E3630,$E3630),"000000000"))</f>
        <v/>
      </c>
    </row>
    <row r="3631" spans="12:18" x14ac:dyDescent="0.45">
      <c r="L3631" t="str">
        <f>IFERROR(INDEX(所属情報!$E:$E,MATCH(男子登録情報!A3631,所属情報!$A:$A,0)),"")</f>
        <v/>
      </c>
      <c r="M3631" t="str">
        <f t="shared" si="168"/>
        <v xml:space="preserve"> ()</v>
      </c>
      <c r="N3631">
        <f t="shared" si="169"/>
        <v>0</v>
      </c>
      <c r="O3631" t="str">
        <f t="shared" si="170"/>
        <v xml:space="preserve">  ()</v>
      </c>
      <c r="P3631" t="str">
        <f>IFERROR(INDEX(リスト!$AE:$AE,MATCH($G3631,リスト!$AD:$AD,0)),"")</f>
        <v/>
      </c>
      <c r="Q3631" t="str">
        <f>IFERROR(INDEX(リスト!$AH:$AH,MATCH($J3631,リスト!$AG:$AG,0)),"")</f>
        <v/>
      </c>
      <c r="R3631" s="118" t="str">
        <f>IF($B3631="","",TEXT(RIGHT($E3631,6)*1000+COUNTIF($E$2:$E3631,$E3631),"000000000"))</f>
        <v/>
      </c>
    </row>
    <row r="3632" spans="12:18" x14ac:dyDescent="0.45">
      <c r="L3632" t="str">
        <f>IFERROR(INDEX(所属情報!$E:$E,MATCH(男子登録情報!A3632,所属情報!$A:$A,0)),"")</f>
        <v/>
      </c>
      <c r="M3632" t="str">
        <f t="shared" si="168"/>
        <v xml:space="preserve"> ()</v>
      </c>
      <c r="N3632">
        <f t="shared" si="169"/>
        <v>0</v>
      </c>
      <c r="O3632" t="str">
        <f t="shared" si="170"/>
        <v xml:space="preserve">  ()</v>
      </c>
      <c r="P3632" t="str">
        <f>IFERROR(INDEX(リスト!$AE:$AE,MATCH($G3632,リスト!$AD:$AD,0)),"")</f>
        <v/>
      </c>
      <c r="Q3632" t="str">
        <f>IFERROR(INDEX(リスト!$AH:$AH,MATCH($J3632,リスト!$AG:$AG,0)),"")</f>
        <v/>
      </c>
      <c r="R3632" s="118" t="str">
        <f>IF($B3632="","",TEXT(RIGHT($E3632,6)*1000+COUNTIF($E$2:$E3632,$E3632),"000000000"))</f>
        <v/>
      </c>
    </row>
    <row r="3633" spans="12:18" x14ac:dyDescent="0.45">
      <c r="L3633" t="str">
        <f>IFERROR(INDEX(所属情報!$E:$E,MATCH(男子登録情報!A3633,所属情報!$A:$A,0)),"")</f>
        <v/>
      </c>
      <c r="M3633" t="str">
        <f t="shared" si="168"/>
        <v xml:space="preserve"> ()</v>
      </c>
      <c r="N3633">
        <f t="shared" si="169"/>
        <v>0</v>
      </c>
      <c r="O3633" t="str">
        <f t="shared" si="170"/>
        <v xml:space="preserve">  ()</v>
      </c>
      <c r="P3633" t="str">
        <f>IFERROR(INDEX(リスト!$AE:$AE,MATCH($G3633,リスト!$AD:$AD,0)),"")</f>
        <v/>
      </c>
      <c r="Q3633" t="str">
        <f>IFERROR(INDEX(リスト!$AH:$AH,MATCH($J3633,リスト!$AG:$AG,0)),"")</f>
        <v/>
      </c>
      <c r="R3633" s="118" t="str">
        <f>IF($B3633="","",TEXT(RIGHT($E3633,6)*1000+COUNTIF($E$2:$E3633,$E3633),"000000000"))</f>
        <v/>
      </c>
    </row>
    <row r="3634" spans="12:18" x14ac:dyDescent="0.45">
      <c r="L3634" t="str">
        <f>IFERROR(INDEX(所属情報!$E:$E,MATCH(男子登録情報!A3634,所属情報!$A:$A,0)),"")</f>
        <v/>
      </c>
      <c r="M3634" t="str">
        <f t="shared" si="168"/>
        <v xml:space="preserve"> ()</v>
      </c>
      <c r="N3634">
        <f t="shared" si="169"/>
        <v>0</v>
      </c>
      <c r="O3634" t="str">
        <f t="shared" si="170"/>
        <v xml:space="preserve">  ()</v>
      </c>
      <c r="P3634" t="str">
        <f>IFERROR(INDEX(リスト!$AE:$AE,MATCH($G3634,リスト!$AD:$AD,0)),"")</f>
        <v/>
      </c>
      <c r="Q3634" t="str">
        <f>IFERROR(INDEX(リスト!$AH:$AH,MATCH($J3634,リスト!$AG:$AG,0)),"")</f>
        <v/>
      </c>
      <c r="R3634" s="118" t="str">
        <f>IF($B3634="","",TEXT(RIGHT($E3634,6)*1000+COUNTIF($E$2:$E3634,$E3634),"000000000"))</f>
        <v/>
      </c>
    </row>
    <row r="3635" spans="12:18" x14ac:dyDescent="0.45">
      <c r="L3635" t="str">
        <f>IFERROR(INDEX(所属情報!$E:$E,MATCH(男子登録情報!A3635,所属情報!$A:$A,0)),"")</f>
        <v/>
      </c>
      <c r="M3635" t="str">
        <f t="shared" si="168"/>
        <v xml:space="preserve"> ()</v>
      </c>
      <c r="N3635">
        <f t="shared" si="169"/>
        <v>0</v>
      </c>
      <c r="O3635" t="str">
        <f t="shared" si="170"/>
        <v xml:space="preserve">  ()</v>
      </c>
      <c r="P3635" t="str">
        <f>IFERROR(INDEX(リスト!$AE:$AE,MATCH($G3635,リスト!$AD:$AD,0)),"")</f>
        <v/>
      </c>
      <c r="Q3635" t="str">
        <f>IFERROR(INDEX(リスト!$AH:$AH,MATCH($J3635,リスト!$AG:$AG,0)),"")</f>
        <v/>
      </c>
      <c r="R3635" s="118" t="str">
        <f>IF($B3635="","",TEXT(RIGHT($E3635,6)*1000+COUNTIF($E$2:$E3635,$E3635),"000000000"))</f>
        <v/>
      </c>
    </row>
    <row r="3636" spans="12:18" x14ac:dyDescent="0.45">
      <c r="L3636" t="str">
        <f>IFERROR(INDEX(所属情報!$E:$E,MATCH(男子登録情報!A3636,所属情報!$A:$A,0)),"")</f>
        <v/>
      </c>
      <c r="M3636" t="str">
        <f t="shared" si="168"/>
        <v xml:space="preserve"> ()</v>
      </c>
      <c r="N3636">
        <f t="shared" si="169"/>
        <v>0</v>
      </c>
      <c r="O3636" t="str">
        <f t="shared" si="170"/>
        <v xml:space="preserve">  ()</v>
      </c>
      <c r="P3636" t="str">
        <f>IFERROR(INDEX(リスト!$AE:$AE,MATCH($G3636,リスト!$AD:$AD,0)),"")</f>
        <v/>
      </c>
      <c r="Q3636" t="str">
        <f>IFERROR(INDEX(リスト!$AH:$AH,MATCH($J3636,リスト!$AG:$AG,0)),"")</f>
        <v/>
      </c>
      <c r="R3636" s="118" t="str">
        <f>IF($B3636="","",TEXT(RIGHT($E3636,6)*1000+COUNTIF($E$2:$E3636,$E3636),"000000000"))</f>
        <v/>
      </c>
    </row>
    <row r="3637" spans="12:18" x14ac:dyDescent="0.45">
      <c r="L3637" t="str">
        <f>IFERROR(INDEX(所属情報!$E:$E,MATCH(男子登録情報!A3637,所属情報!$A:$A,0)),"")</f>
        <v/>
      </c>
      <c r="M3637" t="str">
        <f t="shared" si="168"/>
        <v xml:space="preserve"> ()</v>
      </c>
      <c r="N3637">
        <f t="shared" si="169"/>
        <v>0</v>
      </c>
      <c r="O3637" t="str">
        <f t="shared" si="170"/>
        <v xml:space="preserve">  ()</v>
      </c>
      <c r="P3637" t="str">
        <f>IFERROR(INDEX(リスト!$AE:$AE,MATCH($G3637,リスト!$AD:$AD,0)),"")</f>
        <v/>
      </c>
      <c r="Q3637" t="str">
        <f>IFERROR(INDEX(リスト!$AH:$AH,MATCH($J3637,リスト!$AG:$AG,0)),"")</f>
        <v/>
      </c>
      <c r="R3637" s="118" t="str">
        <f>IF($B3637="","",TEXT(RIGHT($E3637,6)*1000+COUNTIF($E$2:$E3637,$E3637),"000000000"))</f>
        <v/>
      </c>
    </row>
    <row r="3638" spans="12:18" x14ac:dyDescent="0.45">
      <c r="L3638" t="str">
        <f>IFERROR(INDEX(所属情報!$E:$E,MATCH(男子登録情報!A3638,所属情報!$A:$A,0)),"")</f>
        <v/>
      </c>
      <c r="M3638" t="str">
        <f t="shared" si="168"/>
        <v xml:space="preserve"> ()</v>
      </c>
      <c r="N3638">
        <f t="shared" si="169"/>
        <v>0</v>
      </c>
      <c r="O3638" t="str">
        <f t="shared" si="170"/>
        <v xml:space="preserve">  ()</v>
      </c>
      <c r="P3638" t="str">
        <f>IFERROR(INDEX(リスト!$AE:$AE,MATCH($G3638,リスト!$AD:$AD,0)),"")</f>
        <v/>
      </c>
      <c r="Q3638" t="str">
        <f>IFERROR(INDEX(リスト!$AH:$AH,MATCH($J3638,リスト!$AG:$AG,0)),"")</f>
        <v/>
      </c>
      <c r="R3638" s="118" t="str">
        <f>IF($B3638="","",TEXT(RIGHT($E3638,6)*1000+COUNTIF($E$2:$E3638,$E3638),"000000000"))</f>
        <v/>
      </c>
    </row>
    <row r="3639" spans="12:18" x14ac:dyDescent="0.45">
      <c r="L3639" t="str">
        <f>IFERROR(INDEX(所属情報!$E:$E,MATCH(男子登録情報!A3639,所属情報!$A:$A,0)),"")</f>
        <v/>
      </c>
      <c r="M3639" t="str">
        <f t="shared" si="168"/>
        <v xml:space="preserve"> ()</v>
      </c>
      <c r="N3639">
        <f t="shared" si="169"/>
        <v>0</v>
      </c>
      <c r="O3639" t="str">
        <f t="shared" si="170"/>
        <v xml:space="preserve">  ()</v>
      </c>
      <c r="P3639" t="str">
        <f>IFERROR(INDEX(リスト!$AE:$AE,MATCH($G3639,リスト!$AD:$AD,0)),"")</f>
        <v/>
      </c>
      <c r="Q3639" t="str">
        <f>IFERROR(INDEX(リスト!$AH:$AH,MATCH($J3639,リスト!$AG:$AG,0)),"")</f>
        <v/>
      </c>
      <c r="R3639" s="118" t="str">
        <f>IF($B3639="","",TEXT(RIGHT($E3639,6)*1000+COUNTIF($E$2:$E3639,$E3639),"000000000"))</f>
        <v/>
      </c>
    </row>
    <row r="3640" spans="12:18" x14ac:dyDescent="0.45">
      <c r="L3640" t="str">
        <f>IFERROR(INDEX(所属情報!$E:$E,MATCH(男子登録情報!A3640,所属情報!$A:$A,0)),"")</f>
        <v/>
      </c>
      <c r="M3640" t="str">
        <f t="shared" si="168"/>
        <v xml:space="preserve"> ()</v>
      </c>
      <c r="N3640">
        <f t="shared" si="169"/>
        <v>0</v>
      </c>
      <c r="O3640" t="str">
        <f t="shared" si="170"/>
        <v xml:space="preserve">  ()</v>
      </c>
      <c r="P3640" t="str">
        <f>IFERROR(INDEX(リスト!$AE:$AE,MATCH($G3640,リスト!$AD:$AD,0)),"")</f>
        <v/>
      </c>
      <c r="Q3640" t="str">
        <f>IFERROR(INDEX(リスト!$AH:$AH,MATCH($J3640,リスト!$AG:$AG,0)),"")</f>
        <v/>
      </c>
      <c r="R3640" s="118" t="str">
        <f>IF($B3640="","",TEXT(RIGHT($E3640,6)*1000+COUNTIF($E$2:$E3640,$E3640),"000000000"))</f>
        <v/>
      </c>
    </row>
    <row r="3641" spans="12:18" x14ac:dyDescent="0.45">
      <c r="L3641" t="str">
        <f>IFERROR(INDEX(所属情報!$E:$E,MATCH(男子登録情報!A3641,所属情報!$A:$A,0)),"")</f>
        <v/>
      </c>
      <c r="M3641" t="str">
        <f t="shared" si="168"/>
        <v xml:space="preserve"> ()</v>
      </c>
      <c r="N3641">
        <f t="shared" si="169"/>
        <v>0</v>
      </c>
      <c r="O3641" t="str">
        <f t="shared" si="170"/>
        <v xml:space="preserve">  ()</v>
      </c>
      <c r="P3641" t="str">
        <f>IFERROR(INDEX(リスト!$AE:$AE,MATCH($G3641,リスト!$AD:$AD,0)),"")</f>
        <v/>
      </c>
      <c r="Q3641" t="str">
        <f>IFERROR(INDEX(リスト!$AH:$AH,MATCH($J3641,リスト!$AG:$AG,0)),"")</f>
        <v/>
      </c>
      <c r="R3641" s="118" t="str">
        <f>IF($B3641="","",TEXT(RIGHT($E3641,6)*1000+COUNTIF($E$2:$E3641,$E3641),"000000000"))</f>
        <v/>
      </c>
    </row>
    <row r="3642" spans="12:18" x14ac:dyDescent="0.45">
      <c r="L3642" t="str">
        <f>IFERROR(INDEX(所属情報!$E:$E,MATCH(男子登録情報!A3642,所属情報!$A:$A,0)),"")</f>
        <v/>
      </c>
      <c r="M3642" t="str">
        <f t="shared" si="168"/>
        <v xml:space="preserve"> ()</v>
      </c>
      <c r="N3642">
        <f t="shared" si="169"/>
        <v>0</v>
      </c>
      <c r="O3642" t="str">
        <f t="shared" si="170"/>
        <v xml:space="preserve">  ()</v>
      </c>
      <c r="P3642" t="str">
        <f>IFERROR(INDEX(リスト!$AE:$AE,MATCH($G3642,リスト!$AD:$AD,0)),"")</f>
        <v/>
      </c>
      <c r="Q3642" t="str">
        <f>IFERROR(INDEX(リスト!$AH:$AH,MATCH($J3642,リスト!$AG:$AG,0)),"")</f>
        <v/>
      </c>
      <c r="R3642" s="118" t="str">
        <f>IF($B3642="","",TEXT(RIGHT($E3642,6)*1000+COUNTIF($E$2:$E3642,$E3642),"000000000"))</f>
        <v/>
      </c>
    </row>
    <row r="3643" spans="12:18" x14ac:dyDescent="0.45">
      <c r="L3643" t="str">
        <f>IFERROR(INDEX(所属情報!$E:$E,MATCH(男子登録情報!A3643,所属情報!$A:$A,0)),"")</f>
        <v/>
      </c>
      <c r="M3643" t="str">
        <f t="shared" si="168"/>
        <v xml:space="preserve"> ()</v>
      </c>
      <c r="N3643">
        <f t="shared" si="169"/>
        <v>0</v>
      </c>
      <c r="O3643" t="str">
        <f t="shared" si="170"/>
        <v xml:space="preserve">  ()</v>
      </c>
      <c r="P3643" t="str">
        <f>IFERROR(INDEX(リスト!$AE:$AE,MATCH($G3643,リスト!$AD:$AD,0)),"")</f>
        <v/>
      </c>
      <c r="Q3643" t="str">
        <f>IFERROR(INDEX(リスト!$AH:$AH,MATCH($J3643,リスト!$AG:$AG,0)),"")</f>
        <v/>
      </c>
      <c r="R3643" s="118" t="str">
        <f>IF($B3643="","",TEXT(RIGHT($E3643,6)*1000+COUNTIF($E$2:$E3643,$E3643),"000000000"))</f>
        <v/>
      </c>
    </row>
    <row r="3644" spans="12:18" x14ac:dyDescent="0.45">
      <c r="L3644" t="str">
        <f>IFERROR(INDEX(所属情報!$E:$E,MATCH(男子登録情報!A3644,所属情報!$A:$A,0)),"")</f>
        <v/>
      </c>
      <c r="M3644" t="str">
        <f t="shared" si="168"/>
        <v xml:space="preserve"> ()</v>
      </c>
      <c r="N3644">
        <f t="shared" si="169"/>
        <v>0</v>
      </c>
      <c r="O3644" t="str">
        <f t="shared" si="170"/>
        <v xml:space="preserve">  ()</v>
      </c>
      <c r="P3644" t="str">
        <f>IFERROR(INDEX(リスト!$AE:$AE,MATCH($G3644,リスト!$AD:$AD,0)),"")</f>
        <v/>
      </c>
      <c r="Q3644" t="str">
        <f>IFERROR(INDEX(リスト!$AH:$AH,MATCH($J3644,リスト!$AG:$AG,0)),"")</f>
        <v/>
      </c>
      <c r="R3644" s="118" t="str">
        <f>IF($B3644="","",TEXT(RIGHT($E3644,6)*1000+COUNTIF($E$2:$E3644,$E3644),"000000000"))</f>
        <v/>
      </c>
    </row>
    <row r="3645" spans="12:18" x14ac:dyDescent="0.45">
      <c r="L3645" t="str">
        <f>IFERROR(INDEX(所属情報!$E:$E,MATCH(男子登録情報!A3645,所属情報!$A:$A,0)),"")</f>
        <v/>
      </c>
      <c r="M3645" t="str">
        <f t="shared" si="168"/>
        <v xml:space="preserve"> ()</v>
      </c>
      <c r="N3645">
        <f t="shared" si="169"/>
        <v>0</v>
      </c>
      <c r="O3645" t="str">
        <f t="shared" si="170"/>
        <v xml:space="preserve">  ()</v>
      </c>
      <c r="P3645" t="str">
        <f>IFERROR(INDEX(リスト!$AE:$AE,MATCH($G3645,リスト!$AD:$AD,0)),"")</f>
        <v/>
      </c>
      <c r="Q3645" t="str">
        <f>IFERROR(INDEX(リスト!$AH:$AH,MATCH($J3645,リスト!$AG:$AG,0)),"")</f>
        <v/>
      </c>
      <c r="R3645" s="118" t="str">
        <f>IF($B3645="","",TEXT(RIGHT($E3645,6)*1000+COUNTIF($E$2:$E3645,$E3645),"000000000"))</f>
        <v/>
      </c>
    </row>
    <row r="3646" spans="12:18" x14ac:dyDescent="0.45">
      <c r="L3646" t="str">
        <f>IFERROR(INDEX(所属情報!$E:$E,MATCH(男子登録情報!A3646,所属情報!$A:$A,0)),"")</f>
        <v/>
      </c>
      <c r="M3646" t="str">
        <f t="shared" si="168"/>
        <v xml:space="preserve"> ()</v>
      </c>
      <c r="N3646">
        <f t="shared" si="169"/>
        <v>0</v>
      </c>
      <c r="O3646" t="str">
        <f t="shared" si="170"/>
        <v xml:space="preserve">  ()</v>
      </c>
      <c r="P3646" t="str">
        <f>IFERROR(INDEX(リスト!$AE:$AE,MATCH($G3646,リスト!$AD:$AD,0)),"")</f>
        <v/>
      </c>
      <c r="Q3646" t="str">
        <f>IFERROR(INDEX(リスト!$AH:$AH,MATCH($J3646,リスト!$AG:$AG,0)),"")</f>
        <v/>
      </c>
      <c r="R3646" s="118" t="str">
        <f>IF($B3646="","",TEXT(RIGHT($E3646,6)*1000+COUNTIF($E$2:$E3646,$E3646),"000000000"))</f>
        <v/>
      </c>
    </row>
    <row r="3647" spans="12:18" x14ac:dyDescent="0.45">
      <c r="L3647" t="str">
        <f>IFERROR(INDEX(所属情報!$E:$E,MATCH(男子登録情報!A3647,所属情報!$A:$A,0)),"")</f>
        <v/>
      </c>
      <c r="M3647" t="str">
        <f t="shared" si="168"/>
        <v xml:space="preserve"> ()</v>
      </c>
      <c r="N3647">
        <f t="shared" si="169"/>
        <v>0</v>
      </c>
      <c r="O3647" t="str">
        <f t="shared" si="170"/>
        <v xml:space="preserve">  ()</v>
      </c>
      <c r="P3647" t="str">
        <f>IFERROR(INDEX(リスト!$AE:$AE,MATCH($G3647,リスト!$AD:$AD,0)),"")</f>
        <v/>
      </c>
      <c r="Q3647" t="str">
        <f>IFERROR(INDEX(リスト!$AH:$AH,MATCH($J3647,リスト!$AG:$AG,0)),"")</f>
        <v/>
      </c>
      <c r="R3647" s="118" t="str">
        <f>IF($B3647="","",TEXT(RIGHT($E3647,6)*1000+COUNTIF($E$2:$E3647,$E3647),"000000000"))</f>
        <v/>
      </c>
    </row>
    <row r="3648" spans="12:18" x14ac:dyDescent="0.45">
      <c r="L3648" t="str">
        <f>IFERROR(INDEX(所属情報!$E:$E,MATCH(男子登録情報!A3648,所属情報!$A:$A,0)),"")</f>
        <v/>
      </c>
      <c r="M3648" t="str">
        <f t="shared" si="168"/>
        <v xml:space="preserve"> ()</v>
      </c>
      <c r="N3648">
        <f t="shared" si="169"/>
        <v>0</v>
      </c>
      <c r="O3648" t="str">
        <f t="shared" si="170"/>
        <v xml:space="preserve">  ()</v>
      </c>
      <c r="P3648" t="str">
        <f>IFERROR(INDEX(リスト!$AE:$AE,MATCH($G3648,リスト!$AD:$AD,0)),"")</f>
        <v/>
      </c>
      <c r="Q3648" t="str">
        <f>IFERROR(INDEX(リスト!$AH:$AH,MATCH($J3648,リスト!$AG:$AG,0)),"")</f>
        <v/>
      </c>
      <c r="R3648" s="118" t="str">
        <f>IF($B3648="","",TEXT(RIGHT($E3648,6)*1000+COUNTIF($E$2:$E3648,$E3648),"000000000"))</f>
        <v/>
      </c>
    </row>
    <row r="3649" spans="12:18" x14ac:dyDescent="0.45">
      <c r="L3649" t="str">
        <f>IFERROR(INDEX(所属情報!$E:$E,MATCH(男子登録情報!A3649,所属情報!$A:$A,0)),"")</f>
        <v/>
      </c>
      <c r="M3649" t="str">
        <f t="shared" si="168"/>
        <v xml:space="preserve"> ()</v>
      </c>
      <c r="N3649">
        <f t="shared" si="169"/>
        <v>0</v>
      </c>
      <c r="O3649" t="str">
        <f t="shared" si="170"/>
        <v xml:space="preserve">  ()</v>
      </c>
      <c r="P3649" t="str">
        <f>IFERROR(INDEX(リスト!$AE:$AE,MATCH($G3649,リスト!$AD:$AD,0)),"")</f>
        <v/>
      </c>
      <c r="Q3649" t="str">
        <f>IFERROR(INDEX(リスト!$AH:$AH,MATCH($J3649,リスト!$AG:$AG,0)),"")</f>
        <v/>
      </c>
      <c r="R3649" s="118" t="str">
        <f>IF($B3649="","",TEXT(RIGHT($E3649,6)*1000+COUNTIF($E$2:$E3649,$E3649),"000000000"))</f>
        <v/>
      </c>
    </row>
    <row r="3650" spans="12:18" x14ac:dyDescent="0.45">
      <c r="L3650" t="str">
        <f>IFERROR(INDEX(所属情報!$E:$E,MATCH(男子登録情報!A3650,所属情報!$A:$A,0)),"")</f>
        <v/>
      </c>
      <c r="M3650" t="str">
        <f t="shared" si="168"/>
        <v xml:space="preserve"> ()</v>
      </c>
      <c r="N3650">
        <f t="shared" si="169"/>
        <v>0</v>
      </c>
      <c r="O3650" t="str">
        <f t="shared" si="170"/>
        <v xml:space="preserve">  ()</v>
      </c>
      <c r="P3650" t="str">
        <f>IFERROR(INDEX(リスト!$AE:$AE,MATCH($G3650,リスト!$AD:$AD,0)),"")</f>
        <v/>
      </c>
      <c r="Q3650" t="str">
        <f>IFERROR(INDEX(リスト!$AH:$AH,MATCH($J3650,リスト!$AG:$AG,0)),"")</f>
        <v/>
      </c>
      <c r="R3650" s="118" t="str">
        <f>IF($B3650="","",TEXT(RIGHT($E3650,6)*1000+COUNTIF($E$2:$E3650,$E3650),"000000000"))</f>
        <v/>
      </c>
    </row>
    <row r="3651" spans="12:18" x14ac:dyDescent="0.45">
      <c r="L3651" t="str">
        <f>IFERROR(INDEX(所属情報!$E:$E,MATCH(男子登録情報!A3651,所属情報!$A:$A,0)),"")</f>
        <v/>
      </c>
      <c r="M3651" t="str">
        <f t="shared" ref="M3651:M3714" si="171">$C3651&amp;" "&amp;"("&amp;$F3651&amp;")"</f>
        <v xml:space="preserve"> ()</v>
      </c>
      <c r="N3651">
        <f t="shared" ref="N3651:N3714" si="172">$D3651</f>
        <v>0</v>
      </c>
      <c r="O3651" t="str">
        <f t="shared" ref="O3651:O3714" si="173">$H3651&amp;" "&amp;$I3651&amp;" "&amp;"("&amp;MID($E3651,3,2)&amp;")"</f>
        <v xml:space="preserve">  ()</v>
      </c>
      <c r="P3651" t="str">
        <f>IFERROR(INDEX(リスト!$AE:$AE,MATCH($G3651,リスト!$AD:$AD,0)),"")</f>
        <v/>
      </c>
      <c r="Q3651" t="str">
        <f>IFERROR(INDEX(リスト!$AH:$AH,MATCH($J3651,リスト!$AG:$AG,0)),"")</f>
        <v/>
      </c>
      <c r="R3651" s="118" t="str">
        <f>IF($B3651="","",TEXT(RIGHT($E3651,6)*1000+COUNTIF($E$2:$E3651,$E3651),"000000000"))</f>
        <v/>
      </c>
    </row>
    <row r="3652" spans="12:18" x14ac:dyDescent="0.45">
      <c r="L3652" t="str">
        <f>IFERROR(INDEX(所属情報!$E:$E,MATCH(男子登録情報!A3652,所属情報!$A:$A,0)),"")</f>
        <v/>
      </c>
      <c r="M3652" t="str">
        <f t="shared" si="171"/>
        <v xml:space="preserve"> ()</v>
      </c>
      <c r="N3652">
        <f t="shared" si="172"/>
        <v>0</v>
      </c>
      <c r="O3652" t="str">
        <f t="shared" si="173"/>
        <v xml:space="preserve">  ()</v>
      </c>
      <c r="P3652" t="str">
        <f>IFERROR(INDEX(リスト!$AE:$AE,MATCH($G3652,リスト!$AD:$AD,0)),"")</f>
        <v/>
      </c>
      <c r="Q3652" t="str">
        <f>IFERROR(INDEX(リスト!$AH:$AH,MATCH($J3652,リスト!$AG:$AG,0)),"")</f>
        <v/>
      </c>
      <c r="R3652" s="118" t="str">
        <f>IF($B3652="","",TEXT(RIGHT($E3652,6)*1000+COUNTIF($E$2:$E3652,$E3652),"000000000"))</f>
        <v/>
      </c>
    </row>
    <row r="3653" spans="12:18" x14ac:dyDescent="0.45">
      <c r="L3653" t="str">
        <f>IFERROR(INDEX(所属情報!$E:$E,MATCH(男子登録情報!A3653,所属情報!$A:$A,0)),"")</f>
        <v/>
      </c>
      <c r="M3653" t="str">
        <f t="shared" si="171"/>
        <v xml:space="preserve"> ()</v>
      </c>
      <c r="N3653">
        <f t="shared" si="172"/>
        <v>0</v>
      </c>
      <c r="O3653" t="str">
        <f t="shared" si="173"/>
        <v xml:space="preserve">  ()</v>
      </c>
      <c r="P3653" t="str">
        <f>IFERROR(INDEX(リスト!$AE:$AE,MATCH($G3653,リスト!$AD:$AD,0)),"")</f>
        <v/>
      </c>
      <c r="Q3653" t="str">
        <f>IFERROR(INDEX(リスト!$AH:$AH,MATCH($J3653,リスト!$AG:$AG,0)),"")</f>
        <v/>
      </c>
      <c r="R3653" s="118" t="str">
        <f>IF($B3653="","",TEXT(RIGHT($E3653,6)*1000+COUNTIF($E$2:$E3653,$E3653),"000000000"))</f>
        <v/>
      </c>
    </row>
    <row r="3654" spans="12:18" x14ac:dyDescent="0.45">
      <c r="L3654" t="str">
        <f>IFERROR(INDEX(所属情報!$E:$E,MATCH(男子登録情報!A3654,所属情報!$A:$A,0)),"")</f>
        <v/>
      </c>
      <c r="M3654" t="str">
        <f t="shared" si="171"/>
        <v xml:space="preserve"> ()</v>
      </c>
      <c r="N3654">
        <f t="shared" si="172"/>
        <v>0</v>
      </c>
      <c r="O3654" t="str">
        <f t="shared" si="173"/>
        <v xml:space="preserve">  ()</v>
      </c>
      <c r="P3654" t="str">
        <f>IFERROR(INDEX(リスト!$AE:$AE,MATCH($G3654,リスト!$AD:$AD,0)),"")</f>
        <v/>
      </c>
      <c r="Q3654" t="str">
        <f>IFERROR(INDEX(リスト!$AH:$AH,MATCH($J3654,リスト!$AG:$AG,0)),"")</f>
        <v/>
      </c>
      <c r="R3654" s="118" t="str">
        <f>IF($B3654="","",TEXT(RIGHT($E3654,6)*1000+COUNTIF($E$2:$E3654,$E3654),"000000000"))</f>
        <v/>
      </c>
    </row>
    <row r="3655" spans="12:18" x14ac:dyDescent="0.45">
      <c r="L3655" t="str">
        <f>IFERROR(INDEX(所属情報!$E:$E,MATCH(男子登録情報!A3655,所属情報!$A:$A,0)),"")</f>
        <v/>
      </c>
      <c r="M3655" t="str">
        <f t="shared" si="171"/>
        <v xml:space="preserve"> ()</v>
      </c>
      <c r="N3655">
        <f t="shared" si="172"/>
        <v>0</v>
      </c>
      <c r="O3655" t="str">
        <f t="shared" si="173"/>
        <v xml:space="preserve">  ()</v>
      </c>
      <c r="P3655" t="str">
        <f>IFERROR(INDEX(リスト!$AE:$AE,MATCH($G3655,リスト!$AD:$AD,0)),"")</f>
        <v/>
      </c>
      <c r="Q3655" t="str">
        <f>IFERROR(INDEX(リスト!$AH:$AH,MATCH($J3655,リスト!$AG:$AG,0)),"")</f>
        <v/>
      </c>
      <c r="R3655" s="118" t="str">
        <f>IF($B3655="","",TEXT(RIGHT($E3655,6)*1000+COUNTIF($E$2:$E3655,$E3655),"000000000"))</f>
        <v/>
      </c>
    </row>
    <row r="3656" spans="12:18" x14ac:dyDescent="0.45">
      <c r="L3656" t="str">
        <f>IFERROR(INDEX(所属情報!$E:$E,MATCH(男子登録情報!A3656,所属情報!$A:$A,0)),"")</f>
        <v/>
      </c>
      <c r="M3656" t="str">
        <f t="shared" si="171"/>
        <v xml:space="preserve"> ()</v>
      </c>
      <c r="N3656">
        <f t="shared" si="172"/>
        <v>0</v>
      </c>
      <c r="O3656" t="str">
        <f t="shared" si="173"/>
        <v xml:space="preserve">  ()</v>
      </c>
      <c r="P3656" t="str">
        <f>IFERROR(INDEX(リスト!$AE:$AE,MATCH($G3656,リスト!$AD:$AD,0)),"")</f>
        <v/>
      </c>
      <c r="Q3656" t="str">
        <f>IFERROR(INDEX(リスト!$AH:$AH,MATCH($J3656,リスト!$AG:$AG,0)),"")</f>
        <v/>
      </c>
      <c r="R3656" s="118" t="str">
        <f>IF($B3656="","",TEXT(RIGHT($E3656,6)*1000+COUNTIF($E$2:$E3656,$E3656),"000000000"))</f>
        <v/>
      </c>
    </row>
    <row r="3657" spans="12:18" x14ac:dyDescent="0.45">
      <c r="L3657" t="str">
        <f>IFERROR(INDEX(所属情報!$E:$E,MATCH(男子登録情報!A3657,所属情報!$A:$A,0)),"")</f>
        <v/>
      </c>
      <c r="M3657" t="str">
        <f t="shared" si="171"/>
        <v xml:space="preserve"> ()</v>
      </c>
      <c r="N3657">
        <f t="shared" si="172"/>
        <v>0</v>
      </c>
      <c r="O3657" t="str">
        <f t="shared" si="173"/>
        <v xml:space="preserve">  ()</v>
      </c>
      <c r="P3657" t="str">
        <f>IFERROR(INDEX(リスト!$AE:$AE,MATCH($G3657,リスト!$AD:$AD,0)),"")</f>
        <v/>
      </c>
      <c r="Q3657" t="str">
        <f>IFERROR(INDEX(リスト!$AH:$AH,MATCH($J3657,リスト!$AG:$AG,0)),"")</f>
        <v/>
      </c>
      <c r="R3657" s="118" t="str">
        <f>IF($B3657="","",TEXT(RIGHT($E3657,6)*1000+COUNTIF($E$2:$E3657,$E3657),"000000000"))</f>
        <v/>
      </c>
    </row>
    <row r="3658" spans="12:18" x14ac:dyDescent="0.45">
      <c r="L3658" t="str">
        <f>IFERROR(INDEX(所属情報!$E:$E,MATCH(男子登録情報!A3658,所属情報!$A:$A,0)),"")</f>
        <v/>
      </c>
      <c r="M3658" t="str">
        <f t="shared" si="171"/>
        <v xml:space="preserve"> ()</v>
      </c>
      <c r="N3658">
        <f t="shared" si="172"/>
        <v>0</v>
      </c>
      <c r="O3658" t="str">
        <f t="shared" si="173"/>
        <v xml:space="preserve">  ()</v>
      </c>
      <c r="P3658" t="str">
        <f>IFERROR(INDEX(リスト!$AE:$AE,MATCH($G3658,リスト!$AD:$AD,0)),"")</f>
        <v/>
      </c>
      <c r="Q3658" t="str">
        <f>IFERROR(INDEX(リスト!$AH:$AH,MATCH($J3658,リスト!$AG:$AG,0)),"")</f>
        <v/>
      </c>
      <c r="R3658" s="118" t="str">
        <f>IF($B3658="","",TEXT(RIGHT($E3658,6)*1000+COUNTIF($E$2:$E3658,$E3658),"000000000"))</f>
        <v/>
      </c>
    </row>
    <row r="3659" spans="12:18" x14ac:dyDescent="0.45">
      <c r="L3659" t="str">
        <f>IFERROR(INDEX(所属情報!$E:$E,MATCH(男子登録情報!A3659,所属情報!$A:$A,0)),"")</f>
        <v/>
      </c>
      <c r="M3659" t="str">
        <f t="shared" si="171"/>
        <v xml:space="preserve"> ()</v>
      </c>
      <c r="N3659">
        <f t="shared" si="172"/>
        <v>0</v>
      </c>
      <c r="O3659" t="str">
        <f t="shared" si="173"/>
        <v xml:space="preserve">  ()</v>
      </c>
      <c r="P3659" t="str">
        <f>IFERROR(INDEX(リスト!$AE:$AE,MATCH($G3659,リスト!$AD:$AD,0)),"")</f>
        <v/>
      </c>
      <c r="Q3659" t="str">
        <f>IFERROR(INDEX(リスト!$AH:$AH,MATCH($J3659,リスト!$AG:$AG,0)),"")</f>
        <v/>
      </c>
      <c r="R3659" s="118" t="str">
        <f>IF($B3659="","",TEXT(RIGHT($E3659,6)*1000+COUNTIF($E$2:$E3659,$E3659),"000000000"))</f>
        <v/>
      </c>
    </row>
    <row r="3660" spans="12:18" x14ac:dyDescent="0.45">
      <c r="L3660" t="str">
        <f>IFERROR(INDEX(所属情報!$E:$E,MATCH(男子登録情報!A3660,所属情報!$A:$A,0)),"")</f>
        <v/>
      </c>
      <c r="M3660" t="str">
        <f t="shared" si="171"/>
        <v xml:space="preserve"> ()</v>
      </c>
      <c r="N3660">
        <f t="shared" si="172"/>
        <v>0</v>
      </c>
      <c r="O3660" t="str">
        <f t="shared" si="173"/>
        <v xml:space="preserve">  ()</v>
      </c>
      <c r="P3660" t="str">
        <f>IFERROR(INDEX(リスト!$AE:$AE,MATCH($G3660,リスト!$AD:$AD,0)),"")</f>
        <v/>
      </c>
      <c r="Q3660" t="str">
        <f>IFERROR(INDEX(リスト!$AH:$AH,MATCH($J3660,リスト!$AG:$AG,0)),"")</f>
        <v/>
      </c>
      <c r="R3660" s="118" t="str">
        <f>IF($B3660="","",TEXT(RIGHT($E3660,6)*1000+COUNTIF($E$2:$E3660,$E3660),"000000000"))</f>
        <v/>
      </c>
    </row>
    <row r="3661" spans="12:18" x14ac:dyDescent="0.45">
      <c r="L3661" t="str">
        <f>IFERROR(INDEX(所属情報!$E:$E,MATCH(男子登録情報!A3661,所属情報!$A:$A,0)),"")</f>
        <v/>
      </c>
      <c r="M3661" t="str">
        <f t="shared" si="171"/>
        <v xml:space="preserve"> ()</v>
      </c>
      <c r="N3661">
        <f t="shared" si="172"/>
        <v>0</v>
      </c>
      <c r="O3661" t="str">
        <f t="shared" si="173"/>
        <v xml:space="preserve">  ()</v>
      </c>
      <c r="P3661" t="str">
        <f>IFERROR(INDEX(リスト!$AE:$AE,MATCH($G3661,リスト!$AD:$AD,0)),"")</f>
        <v/>
      </c>
      <c r="Q3661" t="str">
        <f>IFERROR(INDEX(リスト!$AH:$AH,MATCH($J3661,リスト!$AG:$AG,0)),"")</f>
        <v/>
      </c>
      <c r="R3661" s="118" t="str">
        <f>IF($B3661="","",TEXT(RIGHT($E3661,6)*1000+COUNTIF($E$2:$E3661,$E3661),"000000000"))</f>
        <v/>
      </c>
    </row>
    <row r="3662" spans="12:18" x14ac:dyDescent="0.45">
      <c r="L3662" t="str">
        <f>IFERROR(INDEX(所属情報!$E:$E,MATCH(男子登録情報!A3662,所属情報!$A:$A,0)),"")</f>
        <v/>
      </c>
      <c r="M3662" t="str">
        <f t="shared" si="171"/>
        <v xml:space="preserve"> ()</v>
      </c>
      <c r="N3662">
        <f t="shared" si="172"/>
        <v>0</v>
      </c>
      <c r="O3662" t="str">
        <f t="shared" si="173"/>
        <v xml:space="preserve">  ()</v>
      </c>
      <c r="P3662" t="str">
        <f>IFERROR(INDEX(リスト!$AE:$AE,MATCH($G3662,リスト!$AD:$AD,0)),"")</f>
        <v/>
      </c>
      <c r="Q3662" t="str">
        <f>IFERROR(INDEX(リスト!$AH:$AH,MATCH($J3662,リスト!$AG:$AG,0)),"")</f>
        <v/>
      </c>
      <c r="R3662" s="118" t="str">
        <f>IF($B3662="","",TEXT(RIGHT($E3662,6)*1000+COUNTIF($E$2:$E3662,$E3662),"000000000"))</f>
        <v/>
      </c>
    </row>
    <row r="3663" spans="12:18" x14ac:dyDescent="0.45">
      <c r="L3663" t="str">
        <f>IFERROR(INDEX(所属情報!$E:$E,MATCH(男子登録情報!A3663,所属情報!$A:$A,0)),"")</f>
        <v/>
      </c>
      <c r="M3663" t="str">
        <f t="shared" si="171"/>
        <v xml:space="preserve"> ()</v>
      </c>
      <c r="N3663">
        <f t="shared" si="172"/>
        <v>0</v>
      </c>
      <c r="O3663" t="str">
        <f t="shared" si="173"/>
        <v xml:space="preserve">  ()</v>
      </c>
      <c r="P3663" t="str">
        <f>IFERROR(INDEX(リスト!$AE:$AE,MATCH($G3663,リスト!$AD:$AD,0)),"")</f>
        <v/>
      </c>
      <c r="Q3663" t="str">
        <f>IFERROR(INDEX(リスト!$AH:$AH,MATCH($J3663,リスト!$AG:$AG,0)),"")</f>
        <v/>
      </c>
      <c r="R3663" s="118" t="str">
        <f>IF($B3663="","",TEXT(RIGHT($E3663,6)*1000+COUNTIF($E$2:$E3663,$E3663),"000000000"))</f>
        <v/>
      </c>
    </row>
    <row r="3664" spans="12:18" x14ac:dyDescent="0.45">
      <c r="L3664" t="str">
        <f>IFERROR(INDEX(所属情報!$E:$E,MATCH(男子登録情報!A3664,所属情報!$A:$A,0)),"")</f>
        <v/>
      </c>
      <c r="M3664" t="str">
        <f t="shared" si="171"/>
        <v xml:space="preserve"> ()</v>
      </c>
      <c r="N3664">
        <f t="shared" si="172"/>
        <v>0</v>
      </c>
      <c r="O3664" t="str">
        <f t="shared" si="173"/>
        <v xml:space="preserve">  ()</v>
      </c>
      <c r="P3664" t="str">
        <f>IFERROR(INDEX(リスト!$AE:$AE,MATCH($G3664,リスト!$AD:$AD,0)),"")</f>
        <v/>
      </c>
      <c r="Q3664" t="str">
        <f>IFERROR(INDEX(リスト!$AH:$AH,MATCH($J3664,リスト!$AG:$AG,0)),"")</f>
        <v/>
      </c>
      <c r="R3664" s="118" t="str">
        <f>IF($B3664="","",TEXT(RIGHT($E3664,6)*1000+COUNTIF($E$2:$E3664,$E3664),"000000000"))</f>
        <v/>
      </c>
    </row>
    <row r="3665" spans="12:18" x14ac:dyDescent="0.45">
      <c r="L3665" t="str">
        <f>IFERROR(INDEX(所属情報!$E:$E,MATCH(男子登録情報!A3665,所属情報!$A:$A,0)),"")</f>
        <v/>
      </c>
      <c r="M3665" t="str">
        <f t="shared" si="171"/>
        <v xml:space="preserve"> ()</v>
      </c>
      <c r="N3665">
        <f t="shared" si="172"/>
        <v>0</v>
      </c>
      <c r="O3665" t="str">
        <f t="shared" si="173"/>
        <v xml:space="preserve">  ()</v>
      </c>
      <c r="P3665" t="str">
        <f>IFERROR(INDEX(リスト!$AE:$AE,MATCH($G3665,リスト!$AD:$AD,0)),"")</f>
        <v/>
      </c>
      <c r="Q3665" t="str">
        <f>IFERROR(INDEX(リスト!$AH:$AH,MATCH($J3665,リスト!$AG:$AG,0)),"")</f>
        <v/>
      </c>
      <c r="R3665" s="118" t="str">
        <f>IF($B3665="","",TEXT(RIGHT($E3665,6)*1000+COUNTIF($E$2:$E3665,$E3665),"000000000"))</f>
        <v/>
      </c>
    </row>
    <row r="3666" spans="12:18" x14ac:dyDescent="0.45">
      <c r="L3666" t="str">
        <f>IFERROR(INDEX(所属情報!$E:$E,MATCH(男子登録情報!A3666,所属情報!$A:$A,0)),"")</f>
        <v/>
      </c>
      <c r="M3666" t="str">
        <f t="shared" si="171"/>
        <v xml:space="preserve"> ()</v>
      </c>
      <c r="N3666">
        <f t="shared" si="172"/>
        <v>0</v>
      </c>
      <c r="O3666" t="str">
        <f t="shared" si="173"/>
        <v xml:space="preserve">  ()</v>
      </c>
      <c r="P3666" t="str">
        <f>IFERROR(INDEX(リスト!$AE:$AE,MATCH($G3666,リスト!$AD:$AD,0)),"")</f>
        <v/>
      </c>
      <c r="Q3666" t="str">
        <f>IFERROR(INDEX(リスト!$AH:$AH,MATCH($J3666,リスト!$AG:$AG,0)),"")</f>
        <v/>
      </c>
      <c r="R3666" s="118" t="str">
        <f>IF($B3666="","",TEXT(RIGHT($E3666,6)*1000+COUNTIF($E$2:$E3666,$E3666),"000000000"))</f>
        <v/>
      </c>
    </row>
    <row r="3667" spans="12:18" x14ac:dyDescent="0.45">
      <c r="L3667" t="str">
        <f>IFERROR(INDEX(所属情報!$E:$E,MATCH(男子登録情報!A3667,所属情報!$A:$A,0)),"")</f>
        <v/>
      </c>
      <c r="M3667" t="str">
        <f t="shared" si="171"/>
        <v xml:space="preserve"> ()</v>
      </c>
      <c r="N3667">
        <f t="shared" si="172"/>
        <v>0</v>
      </c>
      <c r="O3667" t="str">
        <f t="shared" si="173"/>
        <v xml:space="preserve">  ()</v>
      </c>
      <c r="P3667" t="str">
        <f>IFERROR(INDEX(リスト!$AE:$AE,MATCH($G3667,リスト!$AD:$AD,0)),"")</f>
        <v/>
      </c>
      <c r="Q3667" t="str">
        <f>IFERROR(INDEX(リスト!$AH:$AH,MATCH($J3667,リスト!$AG:$AG,0)),"")</f>
        <v/>
      </c>
      <c r="R3667" s="118" t="str">
        <f>IF($B3667="","",TEXT(RIGHT($E3667,6)*1000+COUNTIF($E$2:$E3667,$E3667),"000000000"))</f>
        <v/>
      </c>
    </row>
    <row r="3668" spans="12:18" x14ac:dyDescent="0.45">
      <c r="L3668" t="str">
        <f>IFERROR(INDEX(所属情報!$E:$E,MATCH(男子登録情報!A3668,所属情報!$A:$A,0)),"")</f>
        <v/>
      </c>
      <c r="M3668" t="str">
        <f t="shared" si="171"/>
        <v xml:space="preserve"> ()</v>
      </c>
      <c r="N3668">
        <f t="shared" si="172"/>
        <v>0</v>
      </c>
      <c r="O3668" t="str">
        <f t="shared" si="173"/>
        <v xml:space="preserve">  ()</v>
      </c>
      <c r="P3668" t="str">
        <f>IFERROR(INDEX(リスト!$AE:$AE,MATCH($G3668,リスト!$AD:$AD,0)),"")</f>
        <v/>
      </c>
      <c r="Q3668" t="str">
        <f>IFERROR(INDEX(リスト!$AH:$AH,MATCH($J3668,リスト!$AG:$AG,0)),"")</f>
        <v/>
      </c>
      <c r="R3668" s="118" t="str">
        <f>IF($B3668="","",TEXT(RIGHT($E3668,6)*1000+COUNTIF($E$2:$E3668,$E3668),"000000000"))</f>
        <v/>
      </c>
    </row>
    <row r="3669" spans="12:18" x14ac:dyDescent="0.45">
      <c r="L3669" t="str">
        <f>IFERROR(INDEX(所属情報!$E:$E,MATCH(男子登録情報!A3669,所属情報!$A:$A,0)),"")</f>
        <v/>
      </c>
      <c r="M3669" t="str">
        <f t="shared" si="171"/>
        <v xml:space="preserve"> ()</v>
      </c>
      <c r="N3669">
        <f t="shared" si="172"/>
        <v>0</v>
      </c>
      <c r="O3669" t="str">
        <f t="shared" si="173"/>
        <v xml:space="preserve">  ()</v>
      </c>
      <c r="P3669" t="str">
        <f>IFERROR(INDEX(リスト!$AE:$AE,MATCH($G3669,リスト!$AD:$AD,0)),"")</f>
        <v/>
      </c>
      <c r="Q3669" t="str">
        <f>IFERROR(INDEX(リスト!$AH:$AH,MATCH($J3669,リスト!$AG:$AG,0)),"")</f>
        <v/>
      </c>
      <c r="R3669" s="118" t="str">
        <f>IF($B3669="","",TEXT(RIGHT($E3669,6)*1000+COUNTIF($E$2:$E3669,$E3669),"000000000"))</f>
        <v/>
      </c>
    </row>
    <row r="3670" spans="12:18" x14ac:dyDescent="0.45">
      <c r="L3670" t="str">
        <f>IFERROR(INDEX(所属情報!$E:$E,MATCH(男子登録情報!A3670,所属情報!$A:$A,0)),"")</f>
        <v/>
      </c>
      <c r="M3670" t="str">
        <f t="shared" si="171"/>
        <v xml:space="preserve"> ()</v>
      </c>
      <c r="N3670">
        <f t="shared" si="172"/>
        <v>0</v>
      </c>
      <c r="O3670" t="str">
        <f t="shared" si="173"/>
        <v xml:space="preserve">  ()</v>
      </c>
      <c r="P3670" t="str">
        <f>IFERROR(INDEX(リスト!$AE:$AE,MATCH($G3670,リスト!$AD:$AD,0)),"")</f>
        <v/>
      </c>
      <c r="Q3670" t="str">
        <f>IFERROR(INDEX(リスト!$AH:$AH,MATCH($J3670,リスト!$AG:$AG,0)),"")</f>
        <v/>
      </c>
      <c r="R3670" s="118" t="str">
        <f>IF($B3670="","",TEXT(RIGHT($E3670,6)*1000+COUNTIF($E$2:$E3670,$E3670),"000000000"))</f>
        <v/>
      </c>
    </row>
    <row r="3671" spans="12:18" x14ac:dyDescent="0.45">
      <c r="L3671" t="str">
        <f>IFERROR(INDEX(所属情報!$E:$E,MATCH(男子登録情報!A3671,所属情報!$A:$A,0)),"")</f>
        <v/>
      </c>
      <c r="M3671" t="str">
        <f t="shared" si="171"/>
        <v xml:space="preserve"> ()</v>
      </c>
      <c r="N3671">
        <f t="shared" si="172"/>
        <v>0</v>
      </c>
      <c r="O3671" t="str">
        <f t="shared" si="173"/>
        <v xml:space="preserve">  ()</v>
      </c>
      <c r="P3671" t="str">
        <f>IFERROR(INDEX(リスト!$AE:$AE,MATCH($G3671,リスト!$AD:$AD,0)),"")</f>
        <v/>
      </c>
      <c r="Q3671" t="str">
        <f>IFERROR(INDEX(リスト!$AH:$AH,MATCH($J3671,リスト!$AG:$AG,0)),"")</f>
        <v/>
      </c>
      <c r="R3671" s="118" t="str">
        <f>IF($B3671="","",TEXT(RIGHT($E3671,6)*1000+COUNTIF($E$2:$E3671,$E3671),"000000000"))</f>
        <v/>
      </c>
    </row>
    <row r="3672" spans="12:18" x14ac:dyDescent="0.45">
      <c r="L3672" t="str">
        <f>IFERROR(INDEX(所属情報!$E:$E,MATCH(男子登録情報!A3672,所属情報!$A:$A,0)),"")</f>
        <v/>
      </c>
      <c r="M3672" t="str">
        <f t="shared" si="171"/>
        <v xml:space="preserve"> ()</v>
      </c>
      <c r="N3672">
        <f t="shared" si="172"/>
        <v>0</v>
      </c>
      <c r="O3672" t="str">
        <f t="shared" si="173"/>
        <v xml:space="preserve">  ()</v>
      </c>
      <c r="P3672" t="str">
        <f>IFERROR(INDEX(リスト!$AE:$AE,MATCH($G3672,リスト!$AD:$AD,0)),"")</f>
        <v/>
      </c>
      <c r="Q3672" t="str">
        <f>IFERROR(INDEX(リスト!$AH:$AH,MATCH($J3672,リスト!$AG:$AG,0)),"")</f>
        <v/>
      </c>
      <c r="R3672" s="118" t="str">
        <f>IF($B3672="","",TEXT(RIGHT($E3672,6)*1000+COUNTIF($E$2:$E3672,$E3672),"000000000"))</f>
        <v/>
      </c>
    </row>
    <row r="3673" spans="12:18" x14ac:dyDescent="0.45">
      <c r="L3673" t="str">
        <f>IFERROR(INDEX(所属情報!$E:$E,MATCH(男子登録情報!A3673,所属情報!$A:$A,0)),"")</f>
        <v/>
      </c>
      <c r="M3673" t="str">
        <f t="shared" si="171"/>
        <v xml:space="preserve"> ()</v>
      </c>
      <c r="N3673">
        <f t="shared" si="172"/>
        <v>0</v>
      </c>
      <c r="O3673" t="str">
        <f t="shared" si="173"/>
        <v xml:space="preserve">  ()</v>
      </c>
      <c r="P3673" t="str">
        <f>IFERROR(INDEX(リスト!$AE:$AE,MATCH($G3673,リスト!$AD:$AD,0)),"")</f>
        <v/>
      </c>
      <c r="Q3673" t="str">
        <f>IFERROR(INDEX(リスト!$AH:$AH,MATCH($J3673,リスト!$AG:$AG,0)),"")</f>
        <v/>
      </c>
      <c r="R3673" s="118" t="str">
        <f>IF($B3673="","",TEXT(RIGHT($E3673,6)*1000+COUNTIF($E$2:$E3673,$E3673),"000000000"))</f>
        <v/>
      </c>
    </row>
    <row r="3674" spans="12:18" x14ac:dyDescent="0.45">
      <c r="L3674" t="str">
        <f>IFERROR(INDEX(所属情報!$E:$E,MATCH(男子登録情報!A3674,所属情報!$A:$A,0)),"")</f>
        <v/>
      </c>
      <c r="M3674" t="str">
        <f t="shared" si="171"/>
        <v xml:space="preserve"> ()</v>
      </c>
      <c r="N3674">
        <f t="shared" si="172"/>
        <v>0</v>
      </c>
      <c r="O3674" t="str">
        <f t="shared" si="173"/>
        <v xml:space="preserve">  ()</v>
      </c>
      <c r="P3674" t="str">
        <f>IFERROR(INDEX(リスト!$AE:$AE,MATCH($G3674,リスト!$AD:$AD,0)),"")</f>
        <v/>
      </c>
      <c r="Q3674" t="str">
        <f>IFERROR(INDEX(リスト!$AH:$AH,MATCH($J3674,リスト!$AG:$AG,0)),"")</f>
        <v/>
      </c>
      <c r="R3674" s="118" t="str">
        <f>IF($B3674="","",TEXT(RIGHT($E3674,6)*1000+COUNTIF($E$2:$E3674,$E3674),"000000000"))</f>
        <v/>
      </c>
    </row>
    <row r="3675" spans="12:18" x14ac:dyDescent="0.45">
      <c r="L3675" t="str">
        <f>IFERROR(INDEX(所属情報!$E:$E,MATCH(男子登録情報!A3675,所属情報!$A:$A,0)),"")</f>
        <v/>
      </c>
      <c r="M3675" t="str">
        <f t="shared" si="171"/>
        <v xml:space="preserve"> ()</v>
      </c>
      <c r="N3675">
        <f t="shared" si="172"/>
        <v>0</v>
      </c>
      <c r="O3675" t="str">
        <f t="shared" si="173"/>
        <v xml:space="preserve">  ()</v>
      </c>
      <c r="P3675" t="str">
        <f>IFERROR(INDEX(リスト!$AE:$AE,MATCH($G3675,リスト!$AD:$AD,0)),"")</f>
        <v/>
      </c>
      <c r="Q3675" t="str">
        <f>IFERROR(INDEX(リスト!$AH:$AH,MATCH($J3675,リスト!$AG:$AG,0)),"")</f>
        <v/>
      </c>
      <c r="R3675" s="118" t="str">
        <f>IF($B3675="","",TEXT(RIGHT($E3675,6)*1000+COUNTIF($E$2:$E3675,$E3675),"000000000"))</f>
        <v/>
      </c>
    </row>
    <row r="3676" spans="12:18" x14ac:dyDescent="0.45">
      <c r="L3676" t="str">
        <f>IFERROR(INDEX(所属情報!$E:$E,MATCH(男子登録情報!A3676,所属情報!$A:$A,0)),"")</f>
        <v/>
      </c>
      <c r="M3676" t="str">
        <f t="shared" si="171"/>
        <v xml:space="preserve"> ()</v>
      </c>
      <c r="N3676">
        <f t="shared" si="172"/>
        <v>0</v>
      </c>
      <c r="O3676" t="str">
        <f t="shared" si="173"/>
        <v xml:space="preserve">  ()</v>
      </c>
      <c r="P3676" t="str">
        <f>IFERROR(INDEX(リスト!$AE:$AE,MATCH($G3676,リスト!$AD:$AD,0)),"")</f>
        <v/>
      </c>
      <c r="Q3676" t="str">
        <f>IFERROR(INDEX(リスト!$AH:$AH,MATCH($J3676,リスト!$AG:$AG,0)),"")</f>
        <v/>
      </c>
      <c r="R3676" s="118" t="str">
        <f>IF($B3676="","",TEXT(RIGHT($E3676,6)*1000+COUNTIF($E$2:$E3676,$E3676),"000000000"))</f>
        <v/>
      </c>
    </row>
    <row r="3677" spans="12:18" x14ac:dyDescent="0.45">
      <c r="L3677" t="str">
        <f>IFERROR(INDEX(所属情報!$E:$E,MATCH(男子登録情報!A3677,所属情報!$A:$A,0)),"")</f>
        <v/>
      </c>
      <c r="M3677" t="str">
        <f t="shared" si="171"/>
        <v xml:space="preserve"> ()</v>
      </c>
      <c r="N3677">
        <f t="shared" si="172"/>
        <v>0</v>
      </c>
      <c r="O3677" t="str">
        <f t="shared" si="173"/>
        <v xml:space="preserve">  ()</v>
      </c>
      <c r="P3677" t="str">
        <f>IFERROR(INDEX(リスト!$AE:$AE,MATCH($G3677,リスト!$AD:$AD,0)),"")</f>
        <v/>
      </c>
      <c r="Q3677" t="str">
        <f>IFERROR(INDEX(リスト!$AH:$AH,MATCH($J3677,リスト!$AG:$AG,0)),"")</f>
        <v/>
      </c>
      <c r="R3677" s="118" t="str">
        <f>IF($B3677="","",TEXT(RIGHT($E3677,6)*1000+COUNTIF($E$2:$E3677,$E3677),"000000000"))</f>
        <v/>
      </c>
    </row>
    <row r="3678" spans="12:18" x14ac:dyDescent="0.45">
      <c r="L3678" t="str">
        <f>IFERROR(INDEX(所属情報!$E:$E,MATCH(男子登録情報!A3678,所属情報!$A:$A,0)),"")</f>
        <v/>
      </c>
      <c r="M3678" t="str">
        <f t="shared" si="171"/>
        <v xml:space="preserve"> ()</v>
      </c>
      <c r="N3678">
        <f t="shared" si="172"/>
        <v>0</v>
      </c>
      <c r="O3678" t="str">
        <f t="shared" si="173"/>
        <v xml:space="preserve">  ()</v>
      </c>
      <c r="P3678" t="str">
        <f>IFERROR(INDEX(リスト!$AE:$AE,MATCH($G3678,リスト!$AD:$AD,0)),"")</f>
        <v/>
      </c>
      <c r="Q3678" t="str">
        <f>IFERROR(INDEX(リスト!$AH:$AH,MATCH($J3678,リスト!$AG:$AG,0)),"")</f>
        <v/>
      </c>
      <c r="R3678" s="118" t="str">
        <f>IF($B3678="","",TEXT(RIGHT($E3678,6)*1000+COUNTIF($E$2:$E3678,$E3678),"000000000"))</f>
        <v/>
      </c>
    </row>
    <row r="3679" spans="12:18" x14ac:dyDescent="0.45">
      <c r="L3679" t="str">
        <f>IFERROR(INDEX(所属情報!$E:$E,MATCH(男子登録情報!A3679,所属情報!$A:$A,0)),"")</f>
        <v/>
      </c>
      <c r="M3679" t="str">
        <f t="shared" si="171"/>
        <v xml:space="preserve"> ()</v>
      </c>
      <c r="N3679">
        <f t="shared" si="172"/>
        <v>0</v>
      </c>
      <c r="O3679" t="str">
        <f t="shared" si="173"/>
        <v xml:space="preserve">  ()</v>
      </c>
      <c r="P3679" t="str">
        <f>IFERROR(INDEX(リスト!$AE:$AE,MATCH($G3679,リスト!$AD:$AD,0)),"")</f>
        <v/>
      </c>
      <c r="Q3679" t="str">
        <f>IFERROR(INDEX(リスト!$AH:$AH,MATCH($J3679,リスト!$AG:$AG,0)),"")</f>
        <v/>
      </c>
      <c r="R3679" s="118" t="str">
        <f>IF($B3679="","",TEXT(RIGHT($E3679,6)*1000+COUNTIF($E$2:$E3679,$E3679),"000000000"))</f>
        <v/>
      </c>
    </row>
    <row r="3680" spans="12:18" x14ac:dyDescent="0.45">
      <c r="L3680" t="str">
        <f>IFERROR(INDEX(所属情報!$E:$E,MATCH(男子登録情報!A3680,所属情報!$A:$A,0)),"")</f>
        <v/>
      </c>
      <c r="M3680" t="str">
        <f t="shared" si="171"/>
        <v xml:space="preserve"> ()</v>
      </c>
      <c r="N3680">
        <f t="shared" si="172"/>
        <v>0</v>
      </c>
      <c r="O3680" t="str">
        <f t="shared" si="173"/>
        <v xml:space="preserve">  ()</v>
      </c>
      <c r="P3680" t="str">
        <f>IFERROR(INDEX(リスト!$AE:$AE,MATCH($G3680,リスト!$AD:$AD,0)),"")</f>
        <v/>
      </c>
      <c r="Q3680" t="str">
        <f>IFERROR(INDEX(リスト!$AH:$AH,MATCH($J3680,リスト!$AG:$AG,0)),"")</f>
        <v/>
      </c>
      <c r="R3680" s="118" t="str">
        <f>IF($B3680="","",TEXT(RIGHT($E3680,6)*1000+COUNTIF($E$2:$E3680,$E3680),"000000000"))</f>
        <v/>
      </c>
    </row>
    <row r="3681" spans="12:18" x14ac:dyDescent="0.45">
      <c r="L3681" t="str">
        <f>IFERROR(INDEX(所属情報!$E:$E,MATCH(男子登録情報!A3681,所属情報!$A:$A,0)),"")</f>
        <v/>
      </c>
      <c r="M3681" t="str">
        <f t="shared" si="171"/>
        <v xml:space="preserve"> ()</v>
      </c>
      <c r="N3681">
        <f t="shared" si="172"/>
        <v>0</v>
      </c>
      <c r="O3681" t="str">
        <f t="shared" si="173"/>
        <v xml:space="preserve">  ()</v>
      </c>
      <c r="P3681" t="str">
        <f>IFERROR(INDEX(リスト!$AE:$AE,MATCH($G3681,リスト!$AD:$AD,0)),"")</f>
        <v/>
      </c>
      <c r="Q3681" t="str">
        <f>IFERROR(INDEX(リスト!$AH:$AH,MATCH($J3681,リスト!$AG:$AG,0)),"")</f>
        <v/>
      </c>
      <c r="R3681" s="118" t="str">
        <f>IF($B3681="","",TEXT(RIGHT($E3681,6)*1000+COUNTIF($E$2:$E3681,$E3681),"000000000"))</f>
        <v/>
      </c>
    </row>
    <row r="3682" spans="12:18" x14ac:dyDescent="0.45">
      <c r="L3682" t="str">
        <f>IFERROR(INDEX(所属情報!$E:$E,MATCH(男子登録情報!A3682,所属情報!$A:$A,0)),"")</f>
        <v/>
      </c>
      <c r="M3682" t="str">
        <f t="shared" si="171"/>
        <v xml:space="preserve"> ()</v>
      </c>
      <c r="N3682">
        <f t="shared" si="172"/>
        <v>0</v>
      </c>
      <c r="O3682" t="str">
        <f t="shared" si="173"/>
        <v xml:space="preserve">  ()</v>
      </c>
      <c r="P3682" t="str">
        <f>IFERROR(INDEX(リスト!$AE:$AE,MATCH($G3682,リスト!$AD:$AD,0)),"")</f>
        <v/>
      </c>
      <c r="Q3682" t="str">
        <f>IFERROR(INDEX(リスト!$AH:$AH,MATCH($J3682,リスト!$AG:$AG,0)),"")</f>
        <v/>
      </c>
      <c r="R3682" s="118" t="str">
        <f>IF($B3682="","",TEXT(RIGHT($E3682,6)*1000+COUNTIF($E$2:$E3682,$E3682),"000000000"))</f>
        <v/>
      </c>
    </row>
    <row r="3683" spans="12:18" x14ac:dyDescent="0.45">
      <c r="L3683" t="str">
        <f>IFERROR(INDEX(所属情報!$E:$E,MATCH(男子登録情報!A3683,所属情報!$A:$A,0)),"")</f>
        <v/>
      </c>
      <c r="M3683" t="str">
        <f t="shared" si="171"/>
        <v xml:space="preserve"> ()</v>
      </c>
      <c r="N3683">
        <f t="shared" si="172"/>
        <v>0</v>
      </c>
      <c r="O3683" t="str">
        <f t="shared" si="173"/>
        <v xml:space="preserve">  ()</v>
      </c>
      <c r="P3683" t="str">
        <f>IFERROR(INDEX(リスト!$AE:$AE,MATCH($G3683,リスト!$AD:$AD,0)),"")</f>
        <v/>
      </c>
      <c r="Q3683" t="str">
        <f>IFERROR(INDEX(リスト!$AH:$AH,MATCH($J3683,リスト!$AG:$AG,0)),"")</f>
        <v/>
      </c>
      <c r="R3683" s="118" t="str">
        <f>IF($B3683="","",TEXT(RIGHT($E3683,6)*1000+COUNTIF($E$2:$E3683,$E3683),"000000000"))</f>
        <v/>
      </c>
    </row>
    <row r="3684" spans="12:18" x14ac:dyDescent="0.45">
      <c r="L3684" t="str">
        <f>IFERROR(INDEX(所属情報!$E:$E,MATCH(男子登録情報!A3684,所属情報!$A:$A,0)),"")</f>
        <v/>
      </c>
      <c r="M3684" t="str">
        <f t="shared" si="171"/>
        <v xml:space="preserve"> ()</v>
      </c>
      <c r="N3684">
        <f t="shared" si="172"/>
        <v>0</v>
      </c>
      <c r="O3684" t="str">
        <f t="shared" si="173"/>
        <v xml:space="preserve">  ()</v>
      </c>
      <c r="P3684" t="str">
        <f>IFERROR(INDEX(リスト!$AE:$AE,MATCH($G3684,リスト!$AD:$AD,0)),"")</f>
        <v/>
      </c>
      <c r="Q3684" t="str">
        <f>IFERROR(INDEX(リスト!$AH:$AH,MATCH($J3684,リスト!$AG:$AG,0)),"")</f>
        <v/>
      </c>
      <c r="R3684" s="118" t="str">
        <f>IF($B3684="","",TEXT(RIGHT($E3684,6)*1000+COUNTIF($E$2:$E3684,$E3684),"000000000"))</f>
        <v/>
      </c>
    </row>
    <row r="3685" spans="12:18" x14ac:dyDescent="0.45">
      <c r="L3685" t="str">
        <f>IFERROR(INDEX(所属情報!$E:$E,MATCH(男子登録情報!A3685,所属情報!$A:$A,0)),"")</f>
        <v/>
      </c>
      <c r="M3685" t="str">
        <f t="shared" si="171"/>
        <v xml:space="preserve"> ()</v>
      </c>
      <c r="N3685">
        <f t="shared" si="172"/>
        <v>0</v>
      </c>
      <c r="O3685" t="str">
        <f t="shared" si="173"/>
        <v xml:space="preserve">  ()</v>
      </c>
      <c r="P3685" t="str">
        <f>IFERROR(INDEX(リスト!$AE:$AE,MATCH($G3685,リスト!$AD:$AD,0)),"")</f>
        <v/>
      </c>
      <c r="Q3685" t="str">
        <f>IFERROR(INDEX(リスト!$AH:$AH,MATCH($J3685,リスト!$AG:$AG,0)),"")</f>
        <v/>
      </c>
      <c r="R3685" s="118" t="str">
        <f>IF($B3685="","",TEXT(RIGHT($E3685,6)*1000+COUNTIF($E$2:$E3685,$E3685),"000000000"))</f>
        <v/>
      </c>
    </row>
    <row r="3686" spans="12:18" x14ac:dyDescent="0.45">
      <c r="L3686" t="str">
        <f>IFERROR(INDEX(所属情報!$E:$E,MATCH(男子登録情報!A3686,所属情報!$A:$A,0)),"")</f>
        <v/>
      </c>
      <c r="M3686" t="str">
        <f t="shared" si="171"/>
        <v xml:space="preserve"> ()</v>
      </c>
      <c r="N3686">
        <f t="shared" si="172"/>
        <v>0</v>
      </c>
      <c r="O3686" t="str">
        <f t="shared" si="173"/>
        <v xml:space="preserve">  ()</v>
      </c>
      <c r="P3686" t="str">
        <f>IFERROR(INDEX(リスト!$AE:$AE,MATCH($G3686,リスト!$AD:$AD,0)),"")</f>
        <v/>
      </c>
      <c r="Q3686" t="str">
        <f>IFERROR(INDEX(リスト!$AH:$AH,MATCH($J3686,リスト!$AG:$AG,0)),"")</f>
        <v/>
      </c>
      <c r="R3686" s="118" t="str">
        <f>IF($B3686="","",TEXT(RIGHT($E3686,6)*1000+COUNTIF($E$2:$E3686,$E3686),"000000000"))</f>
        <v/>
      </c>
    </row>
    <row r="3687" spans="12:18" x14ac:dyDescent="0.45">
      <c r="L3687" t="str">
        <f>IFERROR(INDEX(所属情報!$E:$E,MATCH(男子登録情報!A3687,所属情報!$A:$A,0)),"")</f>
        <v/>
      </c>
      <c r="M3687" t="str">
        <f t="shared" si="171"/>
        <v xml:space="preserve"> ()</v>
      </c>
      <c r="N3687">
        <f t="shared" si="172"/>
        <v>0</v>
      </c>
      <c r="O3687" t="str">
        <f t="shared" si="173"/>
        <v xml:space="preserve">  ()</v>
      </c>
      <c r="P3687" t="str">
        <f>IFERROR(INDEX(リスト!$AE:$AE,MATCH($G3687,リスト!$AD:$AD,0)),"")</f>
        <v/>
      </c>
      <c r="Q3687" t="str">
        <f>IFERROR(INDEX(リスト!$AH:$AH,MATCH($J3687,リスト!$AG:$AG,0)),"")</f>
        <v/>
      </c>
      <c r="R3687" s="118" t="str">
        <f>IF($B3687="","",TEXT(RIGHT($E3687,6)*1000+COUNTIF($E$2:$E3687,$E3687),"000000000"))</f>
        <v/>
      </c>
    </row>
    <row r="3688" spans="12:18" x14ac:dyDescent="0.45">
      <c r="L3688" t="str">
        <f>IFERROR(INDEX(所属情報!$E:$E,MATCH(男子登録情報!A3688,所属情報!$A:$A,0)),"")</f>
        <v/>
      </c>
      <c r="M3688" t="str">
        <f t="shared" si="171"/>
        <v xml:space="preserve"> ()</v>
      </c>
      <c r="N3688">
        <f t="shared" si="172"/>
        <v>0</v>
      </c>
      <c r="O3688" t="str">
        <f t="shared" si="173"/>
        <v xml:space="preserve">  ()</v>
      </c>
      <c r="P3688" t="str">
        <f>IFERROR(INDEX(リスト!$AE:$AE,MATCH($G3688,リスト!$AD:$AD,0)),"")</f>
        <v/>
      </c>
      <c r="Q3688" t="str">
        <f>IFERROR(INDEX(リスト!$AH:$AH,MATCH($J3688,リスト!$AG:$AG,0)),"")</f>
        <v/>
      </c>
      <c r="R3688" s="118" t="str">
        <f>IF($B3688="","",TEXT(RIGHT($E3688,6)*1000+COUNTIF($E$2:$E3688,$E3688),"000000000"))</f>
        <v/>
      </c>
    </row>
    <row r="3689" spans="12:18" x14ac:dyDescent="0.45">
      <c r="L3689" t="str">
        <f>IFERROR(INDEX(所属情報!$E:$E,MATCH(男子登録情報!A3689,所属情報!$A:$A,0)),"")</f>
        <v/>
      </c>
      <c r="M3689" t="str">
        <f t="shared" si="171"/>
        <v xml:space="preserve"> ()</v>
      </c>
      <c r="N3689">
        <f t="shared" si="172"/>
        <v>0</v>
      </c>
      <c r="O3689" t="str">
        <f t="shared" si="173"/>
        <v xml:space="preserve">  ()</v>
      </c>
      <c r="P3689" t="str">
        <f>IFERROR(INDEX(リスト!$AE:$AE,MATCH($G3689,リスト!$AD:$AD,0)),"")</f>
        <v/>
      </c>
      <c r="Q3689" t="str">
        <f>IFERROR(INDEX(リスト!$AH:$AH,MATCH($J3689,リスト!$AG:$AG,0)),"")</f>
        <v/>
      </c>
      <c r="R3689" s="118" t="str">
        <f>IF($B3689="","",TEXT(RIGHT($E3689,6)*1000+COUNTIF($E$2:$E3689,$E3689),"000000000"))</f>
        <v/>
      </c>
    </row>
    <row r="3690" spans="12:18" x14ac:dyDescent="0.45">
      <c r="L3690" t="str">
        <f>IFERROR(INDEX(所属情報!$E:$E,MATCH(男子登録情報!A3690,所属情報!$A:$A,0)),"")</f>
        <v/>
      </c>
      <c r="M3690" t="str">
        <f t="shared" si="171"/>
        <v xml:space="preserve"> ()</v>
      </c>
      <c r="N3690">
        <f t="shared" si="172"/>
        <v>0</v>
      </c>
      <c r="O3690" t="str">
        <f t="shared" si="173"/>
        <v xml:space="preserve">  ()</v>
      </c>
      <c r="P3690" t="str">
        <f>IFERROR(INDEX(リスト!$AE:$AE,MATCH($G3690,リスト!$AD:$AD,0)),"")</f>
        <v/>
      </c>
      <c r="Q3690" t="str">
        <f>IFERROR(INDEX(リスト!$AH:$AH,MATCH($J3690,リスト!$AG:$AG,0)),"")</f>
        <v/>
      </c>
      <c r="R3690" s="118" t="str">
        <f>IF($B3690="","",TEXT(RIGHT($E3690,6)*1000+COUNTIF($E$2:$E3690,$E3690),"000000000"))</f>
        <v/>
      </c>
    </row>
    <row r="3691" spans="12:18" x14ac:dyDescent="0.45">
      <c r="L3691" t="str">
        <f>IFERROR(INDEX(所属情報!$E:$E,MATCH(男子登録情報!A3691,所属情報!$A:$A,0)),"")</f>
        <v/>
      </c>
      <c r="M3691" t="str">
        <f t="shared" si="171"/>
        <v xml:space="preserve"> ()</v>
      </c>
      <c r="N3691">
        <f t="shared" si="172"/>
        <v>0</v>
      </c>
      <c r="O3691" t="str">
        <f t="shared" si="173"/>
        <v xml:space="preserve">  ()</v>
      </c>
      <c r="P3691" t="str">
        <f>IFERROR(INDEX(リスト!$AE:$AE,MATCH($G3691,リスト!$AD:$AD,0)),"")</f>
        <v/>
      </c>
      <c r="Q3691" t="str">
        <f>IFERROR(INDEX(リスト!$AH:$AH,MATCH($J3691,リスト!$AG:$AG,0)),"")</f>
        <v/>
      </c>
      <c r="R3691" s="118" t="str">
        <f>IF($B3691="","",TEXT(RIGHT($E3691,6)*1000+COUNTIF($E$2:$E3691,$E3691),"000000000"))</f>
        <v/>
      </c>
    </row>
    <row r="3692" spans="12:18" x14ac:dyDescent="0.45">
      <c r="L3692" t="str">
        <f>IFERROR(INDEX(所属情報!$E:$E,MATCH(男子登録情報!A3692,所属情報!$A:$A,0)),"")</f>
        <v/>
      </c>
      <c r="M3692" t="str">
        <f t="shared" si="171"/>
        <v xml:space="preserve"> ()</v>
      </c>
      <c r="N3692">
        <f t="shared" si="172"/>
        <v>0</v>
      </c>
      <c r="O3692" t="str">
        <f t="shared" si="173"/>
        <v xml:space="preserve">  ()</v>
      </c>
      <c r="P3692" t="str">
        <f>IFERROR(INDEX(リスト!$AE:$AE,MATCH($G3692,リスト!$AD:$AD,0)),"")</f>
        <v/>
      </c>
      <c r="Q3692" t="str">
        <f>IFERROR(INDEX(リスト!$AH:$AH,MATCH($J3692,リスト!$AG:$AG,0)),"")</f>
        <v/>
      </c>
      <c r="R3692" s="118" t="str">
        <f>IF($B3692="","",TEXT(RIGHT($E3692,6)*1000+COUNTIF($E$2:$E3692,$E3692),"000000000"))</f>
        <v/>
      </c>
    </row>
    <row r="3693" spans="12:18" x14ac:dyDescent="0.45">
      <c r="L3693" t="str">
        <f>IFERROR(INDEX(所属情報!$E:$E,MATCH(男子登録情報!A3693,所属情報!$A:$A,0)),"")</f>
        <v/>
      </c>
      <c r="M3693" t="str">
        <f t="shared" si="171"/>
        <v xml:space="preserve"> ()</v>
      </c>
      <c r="N3693">
        <f t="shared" si="172"/>
        <v>0</v>
      </c>
      <c r="O3693" t="str">
        <f t="shared" si="173"/>
        <v xml:space="preserve">  ()</v>
      </c>
      <c r="P3693" t="str">
        <f>IFERROR(INDEX(リスト!$AE:$AE,MATCH($G3693,リスト!$AD:$AD,0)),"")</f>
        <v/>
      </c>
      <c r="Q3693" t="str">
        <f>IFERROR(INDEX(リスト!$AH:$AH,MATCH($J3693,リスト!$AG:$AG,0)),"")</f>
        <v/>
      </c>
      <c r="R3693" s="118" t="str">
        <f>IF($B3693="","",TEXT(RIGHT($E3693,6)*1000+COUNTIF($E$2:$E3693,$E3693),"000000000"))</f>
        <v/>
      </c>
    </row>
    <row r="3694" spans="12:18" x14ac:dyDescent="0.45">
      <c r="L3694" t="str">
        <f>IFERROR(INDEX(所属情報!$E:$E,MATCH(男子登録情報!A3694,所属情報!$A:$A,0)),"")</f>
        <v/>
      </c>
      <c r="M3694" t="str">
        <f t="shared" si="171"/>
        <v xml:space="preserve"> ()</v>
      </c>
      <c r="N3694">
        <f t="shared" si="172"/>
        <v>0</v>
      </c>
      <c r="O3694" t="str">
        <f t="shared" si="173"/>
        <v xml:space="preserve">  ()</v>
      </c>
      <c r="P3694" t="str">
        <f>IFERROR(INDEX(リスト!$AE:$AE,MATCH($G3694,リスト!$AD:$AD,0)),"")</f>
        <v/>
      </c>
      <c r="Q3694" t="str">
        <f>IFERROR(INDEX(リスト!$AH:$AH,MATCH($J3694,リスト!$AG:$AG,0)),"")</f>
        <v/>
      </c>
      <c r="R3694" s="118" t="str">
        <f>IF($B3694="","",TEXT(RIGHT($E3694,6)*1000+COUNTIF($E$2:$E3694,$E3694),"000000000"))</f>
        <v/>
      </c>
    </row>
    <row r="3695" spans="12:18" x14ac:dyDescent="0.45">
      <c r="L3695" t="str">
        <f>IFERROR(INDEX(所属情報!$E:$E,MATCH(男子登録情報!A3695,所属情報!$A:$A,0)),"")</f>
        <v/>
      </c>
      <c r="M3695" t="str">
        <f t="shared" si="171"/>
        <v xml:space="preserve"> ()</v>
      </c>
      <c r="N3695">
        <f t="shared" si="172"/>
        <v>0</v>
      </c>
      <c r="O3695" t="str">
        <f t="shared" si="173"/>
        <v xml:space="preserve">  ()</v>
      </c>
      <c r="P3695" t="str">
        <f>IFERROR(INDEX(リスト!$AE:$AE,MATCH($G3695,リスト!$AD:$AD,0)),"")</f>
        <v/>
      </c>
      <c r="Q3695" t="str">
        <f>IFERROR(INDEX(リスト!$AH:$AH,MATCH($J3695,リスト!$AG:$AG,0)),"")</f>
        <v/>
      </c>
      <c r="R3695" s="118" t="str">
        <f>IF($B3695="","",TEXT(RIGHT($E3695,6)*1000+COUNTIF($E$2:$E3695,$E3695),"000000000"))</f>
        <v/>
      </c>
    </row>
    <row r="3696" spans="12:18" x14ac:dyDescent="0.45">
      <c r="L3696" t="str">
        <f>IFERROR(INDEX(所属情報!$E:$E,MATCH(男子登録情報!A3696,所属情報!$A:$A,0)),"")</f>
        <v/>
      </c>
      <c r="M3696" t="str">
        <f t="shared" si="171"/>
        <v xml:space="preserve"> ()</v>
      </c>
      <c r="N3696">
        <f t="shared" si="172"/>
        <v>0</v>
      </c>
      <c r="O3696" t="str">
        <f t="shared" si="173"/>
        <v xml:space="preserve">  ()</v>
      </c>
      <c r="P3696" t="str">
        <f>IFERROR(INDEX(リスト!$AE:$AE,MATCH($G3696,リスト!$AD:$AD,0)),"")</f>
        <v/>
      </c>
      <c r="Q3696" t="str">
        <f>IFERROR(INDEX(リスト!$AH:$AH,MATCH($J3696,リスト!$AG:$AG,0)),"")</f>
        <v/>
      </c>
      <c r="R3696" s="118" t="str">
        <f>IF($B3696="","",TEXT(RIGHT($E3696,6)*1000+COUNTIF($E$2:$E3696,$E3696),"000000000"))</f>
        <v/>
      </c>
    </row>
    <row r="3697" spans="12:18" x14ac:dyDescent="0.45">
      <c r="L3697" t="str">
        <f>IFERROR(INDEX(所属情報!$E:$E,MATCH(男子登録情報!A3697,所属情報!$A:$A,0)),"")</f>
        <v/>
      </c>
      <c r="M3697" t="str">
        <f t="shared" si="171"/>
        <v xml:space="preserve"> ()</v>
      </c>
      <c r="N3697">
        <f t="shared" si="172"/>
        <v>0</v>
      </c>
      <c r="O3697" t="str">
        <f t="shared" si="173"/>
        <v xml:space="preserve">  ()</v>
      </c>
      <c r="P3697" t="str">
        <f>IFERROR(INDEX(リスト!$AE:$AE,MATCH($G3697,リスト!$AD:$AD,0)),"")</f>
        <v/>
      </c>
      <c r="Q3697" t="str">
        <f>IFERROR(INDEX(リスト!$AH:$AH,MATCH($J3697,リスト!$AG:$AG,0)),"")</f>
        <v/>
      </c>
      <c r="R3697" s="118" t="str">
        <f>IF($B3697="","",TEXT(RIGHT($E3697,6)*1000+COUNTIF($E$2:$E3697,$E3697),"000000000"))</f>
        <v/>
      </c>
    </row>
    <row r="3698" spans="12:18" x14ac:dyDescent="0.45">
      <c r="L3698" t="str">
        <f>IFERROR(INDEX(所属情報!$E:$E,MATCH(男子登録情報!A3698,所属情報!$A:$A,0)),"")</f>
        <v/>
      </c>
      <c r="M3698" t="str">
        <f t="shared" si="171"/>
        <v xml:space="preserve"> ()</v>
      </c>
      <c r="N3698">
        <f t="shared" si="172"/>
        <v>0</v>
      </c>
      <c r="O3698" t="str">
        <f t="shared" si="173"/>
        <v xml:space="preserve">  ()</v>
      </c>
      <c r="P3698" t="str">
        <f>IFERROR(INDEX(リスト!$AE:$AE,MATCH($G3698,リスト!$AD:$AD,0)),"")</f>
        <v/>
      </c>
      <c r="Q3698" t="str">
        <f>IFERROR(INDEX(リスト!$AH:$AH,MATCH($J3698,リスト!$AG:$AG,0)),"")</f>
        <v/>
      </c>
      <c r="R3698" s="118" t="str">
        <f>IF($B3698="","",TEXT(RIGHT($E3698,6)*1000+COUNTIF($E$2:$E3698,$E3698),"000000000"))</f>
        <v/>
      </c>
    </row>
    <row r="3699" spans="12:18" x14ac:dyDescent="0.45">
      <c r="L3699" t="str">
        <f>IFERROR(INDEX(所属情報!$E:$E,MATCH(男子登録情報!A3699,所属情報!$A:$A,0)),"")</f>
        <v/>
      </c>
      <c r="M3699" t="str">
        <f t="shared" si="171"/>
        <v xml:space="preserve"> ()</v>
      </c>
      <c r="N3699">
        <f t="shared" si="172"/>
        <v>0</v>
      </c>
      <c r="O3699" t="str">
        <f t="shared" si="173"/>
        <v xml:space="preserve">  ()</v>
      </c>
      <c r="P3699" t="str">
        <f>IFERROR(INDEX(リスト!$AE:$AE,MATCH($G3699,リスト!$AD:$AD,0)),"")</f>
        <v/>
      </c>
      <c r="Q3699" t="str">
        <f>IFERROR(INDEX(リスト!$AH:$AH,MATCH($J3699,リスト!$AG:$AG,0)),"")</f>
        <v/>
      </c>
      <c r="R3699" s="118" t="str">
        <f>IF($B3699="","",TEXT(RIGHT($E3699,6)*1000+COUNTIF($E$2:$E3699,$E3699),"000000000"))</f>
        <v/>
      </c>
    </row>
    <row r="3700" spans="12:18" x14ac:dyDescent="0.45">
      <c r="L3700" t="str">
        <f>IFERROR(INDEX(所属情報!$E:$E,MATCH(男子登録情報!A3700,所属情報!$A:$A,0)),"")</f>
        <v/>
      </c>
      <c r="M3700" t="str">
        <f t="shared" si="171"/>
        <v xml:space="preserve"> ()</v>
      </c>
      <c r="N3700">
        <f t="shared" si="172"/>
        <v>0</v>
      </c>
      <c r="O3700" t="str">
        <f t="shared" si="173"/>
        <v xml:space="preserve">  ()</v>
      </c>
      <c r="P3700" t="str">
        <f>IFERROR(INDEX(リスト!$AE:$AE,MATCH($G3700,リスト!$AD:$AD,0)),"")</f>
        <v/>
      </c>
      <c r="Q3700" t="str">
        <f>IFERROR(INDEX(リスト!$AH:$AH,MATCH($J3700,リスト!$AG:$AG,0)),"")</f>
        <v/>
      </c>
      <c r="R3700" s="118" t="str">
        <f>IF($B3700="","",TEXT(RIGHT($E3700,6)*1000+COUNTIF($E$2:$E3700,$E3700),"000000000"))</f>
        <v/>
      </c>
    </row>
    <row r="3701" spans="12:18" x14ac:dyDescent="0.45">
      <c r="L3701" t="str">
        <f>IFERROR(INDEX(所属情報!$E:$E,MATCH(男子登録情報!A3701,所属情報!$A:$A,0)),"")</f>
        <v/>
      </c>
      <c r="M3701" t="str">
        <f t="shared" si="171"/>
        <v xml:space="preserve"> ()</v>
      </c>
      <c r="N3701">
        <f t="shared" si="172"/>
        <v>0</v>
      </c>
      <c r="O3701" t="str">
        <f t="shared" si="173"/>
        <v xml:space="preserve">  ()</v>
      </c>
      <c r="P3701" t="str">
        <f>IFERROR(INDEX(リスト!$AE:$AE,MATCH($G3701,リスト!$AD:$AD,0)),"")</f>
        <v/>
      </c>
      <c r="Q3701" t="str">
        <f>IFERROR(INDEX(リスト!$AH:$AH,MATCH($J3701,リスト!$AG:$AG,0)),"")</f>
        <v/>
      </c>
      <c r="R3701" s="118" t="str">
        <f>IF($B3701="","",TEXT(RIGHT($E3701,6)*1000+COUNTIF($E$2:$E3701,$E3701),"000000000"))</f>
        <v/>
      </c>
    </row>
    <row r="3702" spans="12:18" x14ac:dyDescent="0.45">
      <c r="L3702" t="str">
        <f>IFERROR(INDEX(所属情報!$E:$E,MATCH(男子登録情報!A3702,所属情報!$A:$A,0)),"")</f>
        <v/>
      </c>
      <c r="M3702" t="str">
        <f t="shared" si="171"/>
        <v xml:space="preserve"> ()</v>
      </c>
      <c r="N3702">
        <f t="shared" si="172"/>
        <v>0</v>
      </c>
      <c r="O3702" t="str">
        <f t="shared" si="173"/>
        <v xml:space="preserve">  ()</v>
      </c>
      <c r="P3702" t="str">
        <f>IFERROR(INDEX(リスト!$AE:$AE,MATCH($G3702,リスト!$AD:$AD,0)),"")</f>
        <v/>
      </c>
      <c r="Q3702" t="str">
        <f>IFERROR(INDEX(リスト!$AH:$AH,MATCH($J3702,リスト!$AG:$AG,0)),"")</f>
        <v/>
      </c>
      <c r="R3702" s="118" t="str">
        <f>IF($B3702="","",TEXT(RIGHT($E3702,6)*1000+COUNTIF($E$2:$E3702,$E3702),"000000000"))</f>
        <v/>
      </c>
    </row>
    <row r="3703" spans="12:18" x14ac:dyDescent="0.45">
      <c r="L3703" t="str">
        <f>IFERROR(INDEX(所属情報!$E:$E,MATCH(男子登録情報!A3703,所属情報!$A:$A,0)),"")</f>
        <v/>
      </c>
      <c r="M3703" t="str">
        <f t="shared" si="171"/>
        <v xml:space="preserve"> ()</v>
      </c>
      <c r="N3703">
        <f t="shared" si="172"/>
        <v>0</v>
      </c>
      <c r="O3703" t="str">
        <f t="shared" si="173"/>
        <v xml:space="preserve">  ()</v>
      </c>
      <c r="P3703" t="str">
        <f>IFERROR(INDEX(リスト!$AE:$AE,MATCH($G3703,リスト!$AD:$AD,0)),"")</f>
        <v/>
      </c>
      <c r="Q3703" t="str">
        <f>IFERROR(INDEX(リスト!$AH:$AH,MATCH($J3703,リスト!$AG:$AG,0)),"")</f>
        <v/>
      </c>
      <c r="R3703" s="118" t="str">
        <f>IF($B3703="","",TEXT(RIGHT($E3703,6)*1000+COUNTIF($E$2:$E3703,$E3703),"000000000"))</f>
        <v/>
      </c>
    </row>
    <row r="3704" spans="12:18" x14ac:dyDescent="0.45">
      <c r="L3704" t="str">
        <f>IFERROR(INDEX(所属情報!$E:$E,MATCH(男子登録情報!A3704,所属情報!$A:$A,0)),"")</f>
        <v/>
      </c>
      <c r="M3704" t="str">
        <f t="shared" si="171"/>
        <v xml:space="preserve"> ()</v>
      </c>
      <c r="N3704">
        <f t="shared" si="172"/>
        <v>0</v>
      </c>
      <c r="O3704" t="str">
        <f t="shared" si="173"/>
        <v xml:space="preserve">  ()</v>
      </c>
      <c r="P3704" t="str">
        <f>IFERROR(INDEX(リスト!$AE:$AE,MATCH($G3704,リスト!$AD:$AD,0)),"")</f>
        <v/>
      </c>
      <c r="Q3704" t="str">
        <f>IFERROR(INDEX(リスト!$AH:$AH,MATCH($J3704,リスト!$AG:$AG,0)),"")</f>
        <v/>
      </c>
      <c r="R3704" s="118" t="str">
        <f>IF($B3704="","",TEXT(RIGHT($E3704,6)*1000+COUNTIF($E$2:$E3704,$E3704),"000000000"))</f>
        <v/>
      </c>
    </row>
    <row r="3705" spans="12:18" x14ac:dyDescent="0.45">
      <c r="L3705" t="str">
        <f>IFERROR(INDEX(所属情報!$E:$E,MATCH(男子登録情報!A3705,所属情報!$A:$A,0)),"")</f>
        <v/>
      </c>
      <c r="M3705" t="str">
        <f t="shared" si="171"/>
        <v xml:space="preserve"> ()</v>
      </c>
      <c r="N3705">
        <f t="shared" si="172"/>
        <v>0</v>
      </c>
      <c r="O3705" t="str">
        <f t="shared" si="173"/>
        <v xml:space="preserve">  ()</v>
      </c>
      <c r="P3705" t="str">
        <f>IFERROR(INDEX(リスト!$AE:$AE,MATCH($G3705,リスト!$AD:$AD,0)),"")</f>
        <v/>
      </c>
      <c r="Q3705" t="str">
        <f>IFERROR(INDEX(リスト!$AH:$AH,MATCH($J3705,リスト!$AG:$AG,0)),"")</f>
        <v/>
      </c>
      <c r="R3705" s="118" t="str">
        <f>IF($B3705="","",TEXT(RIGHT($E3705,6)*1000+COUNTIF($E$2:$E3705,$E3705),"000000000"))</f>
        <v/>
      </c>
    </row>
    <row r="3706" spans="12:18" x14ac:dyDescent="0.45">
      <c r="L3706" t="str">
        <f>IFERROR(INDEX(所属情報!$E:$E,MATCH(男子登録情報!A3706,所属情報!$A:$A,0)),"")</f>
        <v/>
      </c>
      <c r="M3706" t="str">
        <f t="shared" si="171"/>
        <v xml:space="preserve"> ()</v>
      </c>
      <c r="N3706">
        <f t="shared" si="172"/>
        <v>0</v>
      </c>
      <c r="O3706" t="str">
        <f t="shared" si="173"/>
        <v xml:space="preserve">  ()</v>
      </c>
      <c r="P3706" t="str">
        <f>IFERROR(INDEX(リスト!$AE:$AE,MATCH($G3706,リスト!$AD:$AD,0)),"")</f>
        <v/>
      </c>
      <c r="Q3706" t="str">
        <f>IFERROR(INDEX(リスト!$AH:$AH,MATCH($J3706,リスト!$AG:$AG,0)),"")</f>
        <v/>
      </c>
      <c r="R3706" s="118" t="str">
        <f>IF($B3706="","",TEXT(RIGHT($E3706,6)*1000+COUNTIF($E$2:$E3706,$E3706),"000000000"))</f>
        <v/>
      </c>
    </row>
    <row r="3707" spans="12:18" x14ac:dyDescent="0.45">
      <c r="L3707" t="str">
        <f>IFERROR(INDEX(所属情報!$E:$E,MATCH(男子登録情報!A3707,所属情報!$A:$A,0)),"")</f>
        <v/>
      </c>
      <c r="M3707" t="str">
        <f t="shared" si="171"/>
        <v xml:space="preserve"> ()</v>
      </c>
      <c r="N3707">
        <f t="shared" si="172"/>
        <v>0</v>
      </c>
      <c r="O3707" t="str">
        <f t="shared" si="173"/>
        <v xml:space="preserve">  ()</v>
      </c>
      <c r="P3707" t="str">
        <f>IFERROR(INDEX(リスト!$AE:$AE,MATCH($G3707,リスト!$AD:$AD,0)),"")</f>
        <v/>
      </c>
      <c r="Q3707" t="str">
        <f>IFERROR(INDEX(リスト!$AH:$AH,MATCH($J3707,リスト!$AG:$AG,0)),"")</f>
        <v/>
      </c>
      <c r="R3707" s="118" t="str">
        <f>IF($B3707="","",TEXT(RIGHT($E3707,6)*1000+COUNTIF($E$2:$E3707,$E3707),"000000000"))</f>
        <v/>
      </c>
    </row>
    <row r="3708" spans="12:18" x14ac:dyDescent="0.45">
      <c r="L3708" t="str">
        <f>IFERROR(INDEX(所属情報!$E:$E,MATCH(男子登録情報!A3708,所属情報!$A:$A,0)),"")</f>
        <v/>
      </c>
      <c r="M3708" t="str">
        <f t="shared" si="171"/>
        <v xml:space="preserve"> ()</v>
      </c>
      <c r="N3708">
        <f t="shared" si="172"/>
        <v>0</v>
      </c>
      <c r="O3708" t="str">
        <f t="shared" si="173"/>
        <v xml:space="preserve">  ()</v>
      </c>
      <c r="P3708" t="str">
        <f>IFERROR(INDEX(リスト!$AE:$AE,MATCH($G3708,リスト!$AD:$AD,0)),"")</f>
        <v/>
      </c>
      <c r="Q3708" t="str">
        <f>IFERROR(INDEX(リスト!$AH:$AH,MATCH($J3708,リスト!$AG:$AG,0)),"")</f>
        <v/>
      </c>
      <c r="R3708" s="118" t="str">
        <f>IF($B3708="","",TEXT(RIGHT($E3708,6)*1000+COUNTIF($E$2:$E3708,$E3708),"000000000"))</f>
        <v/>
      </c>
    </row>
    <row r="3709" spans="12:18" x14ac:dyDescent="0.45">
      <c r="L3709" t="str">
        <f>IFERROR(INDEX(所属情報!$E:$E,MATCH(男子登録情報!A3709,所属情報!$A:$A,0)),"")</f>
        <v/>
      </c>
      <c r="M3709" t="str">
        <f t="shared" si="171"/>
        <v xml:space="preserve"> ()</v>
      </c>
      <c r="N3709">
        <f t="shared" si="172"/>
        <v>0</v>
      </c>
      <c r="O3709" t="str">
        <f t="shared" si="173"/>
        <v xml:space="preserve">  ()</v>
      </c>
      <c r="P3709" t="str">
        <f>IFERROR(INDEX(リスト!$AE:$AE,MATCH($G3709,リスト!$AD:$AD,0)),"")</f>
        <v/>
      </c>
      <c r="Q3709" t="str">
        <f>IFERROR(INDEX(リスト!$AH:$AH,MATCH($J3709,リスト!$AG:$AG,0)),"")</f>
        <v/>
      </c>
      <c r="R3709" s="118" t="str">
        <f>IF($B3709="","",TEXT(RIGHT($E3709,6)*1000+COUNTIF($E$2:$E3709,$E3709),"000000000"))</f>
        <v/>
      </c>
    </row>
    <row r="3710" spans="12:18" x14ac:dyDescent="0.45">
      <c r="L3710" t="str">
        <f>IFERROR(INDEX(所属情報!$E:$E,MATCH(男子登録情報!A3710,所属情報!$A:$A,0)),"")</f>
        <v/>
      </c>
      <c r="M3710" t="str">
        <f t="shared" si="171"/>
        <v xml:space="preserve"> ()</v>
      </c>
      <c r="N3710">
        <f t="shared" si="172"/>
        <v>0</v>
      </c>
      <c r="O3710" t="str">
        <f t="shared" si="173"/>
        <v xml:space="preserve">  ()</v>
      </c>
      <c r="P3710" t="str">
        <f>IFERROR(INDEX(リスト!$AE:$AE,MATCH($G3710,リスト!$AD:$AD,0)),"")</f>
        <v/>
      </c>
      <c r="Q3710" t="str">
        <f>IFERROR(INDEX(リスト!$AH:$AH,MATCH($J3710,リスト!$AG:$AG,0)),"")</f>
        <v/>
      </c>
      <c r="R3710" s="118" t="str">
        <f>IF($B3710="","",TEXT(RIGHT($E3710,6)*1000+COUNTIF($E$2:$E3710,$E3710),"000000000"))</f>
        <v/>
      </c>
    </row>
    <row r="3711" spans="12:18" x14ac:dyDescent="0.45">
      <c r="L3711" t="str">
        <f>IFERROR(INDEX(所属情報!$E:$E,MATCH(男子登録情報!A3711,所属情報!$A:$A,0)),"")</f>
        <v/>
      </c>
      <c r="M3711" t="str">
        <f t="shared" si="171"/>
        <v xml:space="preserve"> ()</v>
      </c>
      <c r="N3711">
        <f t="shared" si="172"/>
        <v>0</v>
      </c>
      <c r="O3711" t="str">
        <f t="shared" si="173"/>
        <v xml:space="preserve">  ()</v>
      </c>
      <c r="P3711" t="str">
        <f>IFERROR(INDEX(リスト!$AE:$AE,MATCH($G3711,リスト!$AD:$AD,0)),"")</f>
        <v/>
      </c>
      <c r="Q3711" t="str">
        <f>IFERROR(INDEX(リスト!$AH:$AH,MATCH($J3711,リスト!$AG:$AG,0)),"")</f>
        <v/>
      </c>
      <c r="R3711" s="118" t="str">
        <f>IF($B3711="","",TEXT(RIGHT($E3711,6)*1000+COUNTIF($E$2:$E3711,$E3711),"000000000"))</f>
        <v/>
      </c>
    </row>
    <row r="3712" spans="12:18" x14ac:dyDescent="0.45">
      <c r="L3712" t="str">
        <f>IFERROR(INDEX(所属情報!$E:$E,MATCH(男子登録情報!A3712,所属情報!$A:$A,0)),"")</f>
        <v/>
      </c>
      <c r="M3712" t="str">
        <f t="shared" si="171"/>
        <v xml:space="preserve"> ()</v>
      </c>
      <c r="N3712">
        <f t="shared" si="172"/>
        <v>0</v>
      </c>
      <c r="O3712" t="str">
        <f t="shared" si="173"/>
        <v xml:space="preserve">  ()</v>
      </c>
      <c r="P3712" t="str">
        <f>IFERROR(INDEX(リスト!$AE:$AE,MATCH($G3712,リスト!$AD:$AD,0)),"")</f>
        <v/>
      </c>
      <c r="Q3712" t="str">
        <f>IFERROR(INDEX(リスト!$AH:$AH,MATCH($J3712,リスト!$AG:$AG,0)),"")</f>
        <v/>
      </c>
      <c r="R3712" s="118" t="str">
        <f>IF($B3712="","",TEXT(RIGHT($E3712,6)*1000+COUNTIF($E$2:$E3712,$E3712),"000000000"))</f>
        <v/>
      </c>
    </row>
    <row r="3713" spans="12:18" x14ac:dyDescent="0.45">
      <c r="L3713" t="str">
        <f>IFERROR(INDEX(所属情報!$E:$E,MATCH(男子登録情報!A3713,所属情報!$A:$A,0)),"")</f>
        <v/>
      </c>
      <c r="M3713" t="str">
        <f t="shared" si="171"/>
        <v xml:space="preserve"> ()</v>
      </c>
      <c r="N3713">
        <f t="shared" si="172"/>
        <v>0</v>
      </c>
      <c r="O3713" t="str">
        <f t="shared" si="173"/>
        <v xml:space="preserve">  ()</v>
      </c>
      <c r="P3713" t="str">
        <f>IFERROR(INDEX(リスト!$AE:$AE,MATCH($G3713,リスト!$AD:$AD,0)),"")</f>
        <v/>
      </c>
      <c r="Q3713" t="str">
        <f>IFERROR(INDEX(リスト!$AH:$AH,MATCH($J3713,リスト!$AG:$AG,0)),"")</f>
        <v/>
      </c>
      <c r="R3713" s="118" t="str">
        <f>IF($B3713="","",TEXT(RIGHT($E3713,6)*1000+COUNTIF($E$2:$E3713,$E3713),"000000000"))</f>
        <v/>
      </c>
    </row>
    <row r="3714" spans="12:18" x14ac:dyDescent="0.45">
      <c r="L3714" t="str">
        <f>IFERROR(INDEX(所属情報!$E:$E,MATCH(男子登録情報!A3714,所属情報!$A:$A,0)),"")</f>
        <v/>
      </c>
      <c r="M3714" t="str">
        <f t="shared" si="171"/>
        <v xml:space="preserve"> ()</v>
      </c>
      <c r="N3714">
        <f t="shared" si="172"/>
        <v>0</v>
      </c>
      <c r="O3714" t="str">
        <f t="shared" si="173"/>
        <v xml:space="preserve">  ()</v>
      </c>
      <c r="P3714" t="str">
        <f>IFERROR(INDEX(リスト!$AE:$AE,MATCH($G3714,リスト!$AD:$AD,0)),"")</f>
        <v/>
      </c>
      <c r="Q3714" t="str">
        <f>IFERROR(INDEX(リスト!$AH:$AH,MATCH($J3714,リスト!$AG:$AG,0)),"")</f>
        <v/>
      </c>
      <c r="R3714" s="118" t="str">
        <f>IF($B3714="","",TEXT(RIGHT($E3714,6)*1000+COUNTIF($E$2:$E3714,$E3714),"000000000"))</f>
        <v/>
      </c>
    </row>
    <row r="3715" spans="12:18" x14ac:dyDescent="0.45">
      <c r="L3715" t="str">
        <f>IFERROR(INDEX(所属情報!$E:$E,MATCH(男子登録情報!A3715,所属情報!$A:$A,0)),"")</f>
        <v/>
      </c>
      <c r="M3715" t="str">
        <f t="shared" ref="M3715:M3778" si="174">$C3715&amp;" "&amp;"("&amp;$F3715&amp;")"</f>
        <v xml:space="preserve"> ()</v>
      </c>
      <c r="N3715">
        <f t="shared" ref="N3715:N3778" si="175">$D3715</f>
        <v>0</v>
      </c>
      <c r="O3715" t="str">
        <f t="shared" ref="O3715:O3778" si="176">$H3715&amp;" "&amp;$I3715&amp;" "&amp;"("&amp;MID($E3715,3,2)&amp;")"</f>
        <v xml:space="preserve">  ()</v>
      </c>
      <c r="P3715" t="str">
        <f>IFERROR(INDEX(リスト!$AE:$AE,MATCH($G3715,リスト!$AD:$AD,0)),"")</f>
        <v/>
      </c>
      <c r="Q3715" t="str">
        <f>IFERROR(INDEX(リスト!$AH:$AH,MATCH($J3715,リスト!$AG:$AG,0)),"")</f>
        <v/>
      </c>
      <c r="R3715" s="118" t="str">
        <f>IF($B3715="","",TEXT(RIGHT($E3715,6)*1000+COUNTIF($E$2:$E3715,$E3715),"000000000"))</f>
        <v/>
      </c>
    </row>
    <row r="3716" spans="12:18" x14ac:dyDescent="0.45">
      <c r="L3716" t="str">
        <f>IFERROR(INDEX(所属情報!$E:$E,MATCH(男子登録情報!A3716,所属情報!$A:$A,0)),"")</f>
        <v/>
      </c>
      <c r="M3716" t="str">
        <f t="shared" si="174"/>
        <v xml:space="preserve"> ()</v>
      </c>
      <c r="N3716">
        <f t="shared" si="175"/>
        <v>0</v>
      </c>
      <c r="O3716" t="str">
        <f t="shared" si="176"/>
        <v xml:space="preserve">  ()</v>
      </c>
      <c r="P3716" t="str">
        <f>IFERROR(INDEX(リスト!$AE:$AE,MATCH($G3716,リスト!$AD:$AD,0)),"")</f>
        <v/>
      </c>
      <c r="Q3716" t="str">
        <f>IFERROR(INDEX(リスト!$AH:$AH,MATCH($J3716,リスト!$AG:$AG,0)),"")</f>
        <v/>
      </c>
      <c r="R3716" s="118" t="str">
        <f>IF($B3716="","",TEXT(RIGHT($E3716,6)*1000+COUNTIF($E$2:$E3716,$E3716),"000000000"))</f>
        <v/>
      </c>
    </row>
    <row r="3717" spans="12:18" x14ac:dyDescent="0.45">
      <c r="L3717" t="str">
        <f>IFERROR(INDEX(所属情報!$E:$E,MATCH(男子登録情報!A3717,所属情報!$A:$A,0)),"")</f>
        <v/>
      </c>
      <c r="M3717" t="str">
        <f t="shared" si="174"/>
        <v xml:space="preserve"> ()</v>
      </c>
      <c r="N3717">
        <f t="shared" si="175"/>
        <v>0</v>
      </c>
      <c r="O3717" t="str">
        <f t="shared" si="176"/>
        <v xml:space="preserve">  ()</v>
      </c>
      <c r="P3717" t="str">
        <f>IFERROR(INDEX(リスト!$AE:$AE,MATCH($G3717,リスト!$AD:$AD,0)),"")</f>
        <v/>
      </c>
      <c r="Q3717" t="str">
        <f>IFERROR(INDEX(リスト!$AH:$AH,MATCH($J3717,リスト!$AG:$AG,0)),"")</f>
        <v/>
      </c>
      <c r="R3717" s="118" t="str">
        <f>IF($B3717="","",TEXT(RIGHT($E3717,6)*1000+COUNTIF($E$2:$E3717,$E3717),"000000000"))</f>
        <v/>
      </c>
    </row>
    <row r="3718" spans="12:18" x14ac:dyDescent="0.45">
      <c r="L3718" t="str">
        <f>IFERROR(INDEX(所属情報!$E:$E,MATCH(男子登録情報!A3718,所属情報!$A:$A,0)),"")</f>
        <v/>
      </c>
      <c r="M3718" t="str">
        <f t="shared" si="174"/>
        <v xml:space="preserve"> ()</v>
      </c>
      <c r="N3718">
        <f t="shared" si="175"/>
        <v>0</v>
      </c>
      <c r="O3718" t="str">
        <f t="shared" si="176"/>
        <v xml:space="preserve">  ()</v>
      </c>
      <c r="P3718" t="str">
        <f>IFERROR(INDEX(リスト!$AE:$AE,MATCH($G3718,リスト!$AD:$AD,0)),"")</f>
        <v/>
      </c>
      <c r="Q3718" t="str">
        <f>IFERROR(INDEX(リスト!$AH:$AH,MATCH($J3718,リスト!$AG:$AG,0)),"")</f>
        <v/>
      </c>
      <c r="R3718" s="118" t="str">
        <f>IF($B3718="","",TEXT(RIGHT($E3718,6)*1000+COUNTIF($E$2:$E3718,$E3718),"000000000"))</f>
        <v/>
      </c>
    </row>
    <row r="3719" spans="12:18" x14ac:dyDescent="0.45">
      <c r="L3719" t="str">
        <f>IFERROR(INDEX(所属情報!$E:$E,MATCH(男子登録情報!A3719,所属情報!$A:$A,0)),"")</f>
        <v/>
      </c>
      <c r="M3719" t="str">
        <f t="shared" si="174"/>
        <v xml:space="preserve"> ()</v>
      </c>
      <c r="N3719">
        <f t="shared" si="175"/>
        <v>0</v>
      </c>
      <c r="O3719" t="str">
        <f t="shared" si="176"/>
        <v xml:space="preserve">  ()</v>
      </c>
      <c r="P3719" t="str">
        <f>IFERROR(INDEX(リスト!$AE:$AE,MATCH($G3719,リスト!$AD:$AD,0)),"")</f>
        <v/>
      </c>
      <c r="Q3719" t="str">
        <f>IFERROR(INDEX(リスト!$AH:$AH,MATCH($J3719,リスト!$AG:$AG,0)),"")</f>
        <v/>
      </c>
      <c r="R3719" s="118" t="str">
        <f>IF($B3719="","",TEXT(RIGHT($E3719,6)*1000+COUNTIF($E$2:$E3719,$E3719),"000000000"))</f>
        <v/>
      </c>
    </row>
    <row r="3720" spans="12:18" x14ac:dyDescent="0.45">
      <c r="L3720" t="str">
        <f>IFERROR(INDEX(所属情報!$E:$E,MATCH(男子登録情報!A3720,所属情報!$A:$A,0)),"")</f>
        <v/>
      </c>
      <c r="M3720" t="str">
        <f t="shared" si="174"/>
        <v xml:space="preserve"> ()</v>
      </c>
      <c r="N3720">
        <f t="shared" si="175"/>
        <v>0</v>
      </c>
      <c r="O3720" t="str">
        <f t="shared" si="176"/>
        <v xml:space="preserve">  ()</v>
      </c>
      <c r="P3720" t="str">
        <f>IFERROR(INDEX(リスト!$AE:$AE,MATCH($G3720,リスト!$AD:$AD,0)),"")</f>
        <v/>
      </c>
      <c r="Q3720" t="str">
        <f>IFERROR(INDEX(リスト!$AH:$AH,MATCH($J3720,リスト!$AG:$AG,0)),"")</f>
        <v/>
      </c>
      <c r="R3720" s="118" t="str">
        <f>IF($B3720="","",TEXT(RIGHT($E3720,6)*1000+COUNTIF($E$2:$E3720,$E3720),"000000000"))</f>
        <v/>
      </c>
    </row>
    <row r="3721" spans="12:18" x14ac:dyDescent="0.45">
      <c r="L3721" t="str">
        <f>IFERROR(INDEX(所属情報!$E:$E,MATCH(男子登録情報!A3721,所属情報!$A:$A,0)),"")</f>
        <v/>
      </c>
      <c r="M3721" t="str">
        <f t="shared" si="174"/>
        <v xml:space="preserve"> ()</v>
      </c>
      <c r="N3721">
        <f t="shared" si="175"/>
        <v>0</v>
      </c>
      <c r="O3721" t="str">
        <f t="shared" si="176"/>
        <v xml:space="preserve">  ()</v>
      </c>
      <c r="P3721" t="str">
        <f>IFERROR(INDEX(リスト!$AE:$AE,MATCH($G3721,リスト!$AD:$AD,0)),"")</f>
        <v/>
      </c>
      <c r="Q3721" t="str">
        <f>IFERROR(INDEX(リスト!$AH:$AH,MATCH($J3721,リスト!$AG:$AG,0)),"")</f>
        <v/>
      </c>
      <c r="R3721" s="118" t="str">
        <f>IF($B3721="","",TEXT(RIGHT($E3721,6)*1000+COUNTIF($E$2:$E3721,$E3721),"000000000"))</f>
        <v/>
      </c>
    </row>
    <row r="3722" spans="12:18" x14ac:dyDescent="0.45">
      <c r="L3722" t="str">
        <f>IFERROR(INDEX(所属情報!$E:$E,MATCH(男子登録情報!A3722,所属情報!$A:$A,0)),"")</f>
        <v/>
      </c>
      <c r="M3722" t="str">
        <f t="shared" si="174"/>
        <v xml:space="preserve"> ()</v>
      </c>
      <c r="N3722">
        <f t="shared" si="175"/>
        <v>0</v>
      </c>
      <c r="O3722" t="str">
        <f t="shared" si="176"/>
        <v xml:space="preserve">  ()</v>
      </c>
      <c r="P3722" t="str">
        <f>IFERROR(INDEX(リスト!$AE:$AE,MATCH($G3722,リスト!$AD:$AD,0)),"")</f>
        <v/>
      </c>
      <c r="Q3722" t="str">
        <f>IFERROR(INDEX(リスト!$AH:$AH,MATCH($J3722,リスト!$AG:$AG,0)),"")</f>
        <v/>
      </c>
      <c r="R3722" s="118" t="str">
        <f>IF($B3722="","",TEXT(RIGHT($E3722,6)*1000+COUNTIF($E$2:$E3722,$E3722),"000000000"))</f>
        <v/>
      </c>
    </row>
    <row r="3723" spans="12:18" x14ac:dyDescent="0.45">
      <c r="L3723" t="str">
        <f>IFERROR(INDEX(所属情報!$E:$E,MATCH(男子登録情報!A3723,所属情報!$A:$A,0)),"")</f>
        <v/>
      </c>
      <c r="M3723" t="str">
        <f t="shared" si="174"/>
        <v xml:space="preserve"> ()</v>
      </c>
      <c r="N3723">
        <f t="shared" si="175"/>
        <v>0</v>
      </c>
      <c r="O3723" t="str">
        <f t="shared" si="176"/>
        <v xml:space="preserve">  ()</v>
      </c>
      <c r="P3723" t="str">
        <f>IFERROR(INDEX(リスト!$AE:$AE,MATCH($G3723,リスト!$AD:$AD,0)),"")</f>
        <v/>
      </c>
      <c r="Q3723" t="str">
        <f>IFERROR(INDEX(リスト!$AH:$AH,MATCH($J3723,リスト!$AG:$AG,0)),"")</f>
        <v/>
      </c>
      <c r="R3723" s="118" t="str">
        <f>IF($B3723="","",TEXT(RIGHT($E3723,6)*1000+COUNTIF($E$2:$E3723,$E3723),"000000000"))</f>
        <v/>
      </c>
    </row>
    <row r="3724" spans="12:18" x14ac:dyDescent="0.45">
      <c r="L3724" t="str">
        <f>IFERROR(INDEX(所属情報!$E:$E,MATCH(男子登録情報!A3724,所属情報!$A:$A,0)),"")</f>
        <v/>
      </c>
      <c r="M3724" t="str">
        <f t="shared" si="174"/>
        <v xml:space="preserve"> ()</v>
      </c>
      <c r="N3724">
        <f t="shared" si="175"/>
        <v>0</v>
      </c>
      <c r="O3724" t="str">
        <f t="shared" si="176"/>
        <v xml:space="preserve">  ()</v>
      </c>
      <c r="P3724" t="str">
        <f>IFERROR(INDEX(リスト!$AE:$AE,MATCH($G3724,リスト!$AD:$AD,0)),"")</f>
        <v/>
      </c>
      <c r="Q3724" t="str">
        <f>IFERROR(INDEX(リスト!$AH:$AH,MATCH($J3724,リスト!$AG:$AG,0)),"")</f>
        <v/>
      </c>
      <c r="R3724" s="118" t="str">
        <f>IF($B3724="","",TEXT(RIGHT($E3724,6)*1000+COUNTIF($E$2:$E3724,$E3724),"000000000"))</f>
        <v/>
      </c>
    </row>
    <row r="3725" spans="12:18" x14ac:dyDescent="0.45">
      <c r="L3725" t="str">
        <f>IFERROR(INDEX(所属情報!$E:$E,MATCH(男子登録情報!A3725,所属情報!$A:$A,0)),"")</f>
        <v/>
      </c>
      <c r="M3725" t="str">
        <f t="shared" si="174"/>
        <v xml:space="preserve"> ()</v>
      </c>
      <c r="N3725">
        <f t="shared" si="175"/>
        <v>0</v>
      </c>
      <c r="O3725" t="str">
        <f t="shared" si="176"/>
        <v xml:space="preserve">  ()</v>
      </c>
      <c r="P3725" t="str">
        <f>IFERROR(INDEX(リスト!$AE:$AE,MATCH($G3725,リスト!$AD:$AD,0)),"")</f>
        <v/>
      </c>
      <c r="Q3725" t="str">
        <f>IFERROR(INDEX(リスト!$AH:$AH,MATCH($J3725,リスト!$AG:$AG,0)),"")</f>
        <v/>
      </c>
      <c r="R3725" s="118" t="str">
        <f>IF($B3725="","",TEXT(RIGHT($E3725,6)*1000+COUNTIF($E$2:$E3725,$E3725),"000000000"))</f>
        <v/>
      </c>
    </row>
    <row r="3726" spans="12:18" x14ac:dyDescent="0.45">
      <c r="L3726" t="str">
        <f>IFERROR(INDEX(所属情報!$E:$E,MATCH(男子登録情報!A3726,所属情報!$A:$A,0)),"")</f>
        <v/>
      </c>
      <c r="M3726" t="str">
        <f t="shared" si="174"/>
        <v xml:space="preserve"> ()</v>
      </c>
      <c r="N3726">
        <f t="shared" si="175"/>
        <v>0</v>
      </c>
      <c r="O3726" t="str">
        <f t="shared" si="176"/>
        <v xml:space="preserve">  ()</v>
      </c>
      <c r="P3726" t="str">
        <f>IFERROR(INDEX(リスト!$AE:$AE,MATCH($G3726,リスト!$AD:$AD,0)),"")</f>
        <v/>
      </c>
      <c r="Q3726" t="str">
        <f>IFERROR(INDEX(リスト!$AH:$AH,MATCH($J3726,リスト!$AG:$AG,0)),"")</f>
        <v/>
      </c>
      <c r="R3726" s="118" t="str">
        <f>IF($B3726="","",TEXT(RIGHT($E3726,6)*1000+COUNTIF($E$2:$E3726,$E3726),"000000000"))</f>
        <v/>
      </c>
    </row>
    <row r="3727" spans="12:18" x14ac:dyDescent="0.45">
      <c r="L3727" t="str">
        <f>IFERROR(INDEX(所属情報!$E:$E,MATCH(男子登録情報!A3727,所属情報!$A:$A,0)),"")</f>
        <v/>
      </c>
      <c r="M3727" t="str">
        <f t="shared" si="174"/>
        <v xml:space="preserve"> ()</v>
      </c>
      <c r="N3727">
        <f t="shared" si="175"/>
        <v>0</v>
      </c>
      <c r="O3727" t="str">
        <f t="shared" si="176"/>
        <v xml:space="preserve">  ()</v>
      </c>
      <c r="P3727" t="str">
        <f>IFERROR(INDEX(リスト!$AE:$AE,MATCH($G3727,リスト!$AD:$AD,0)),"")</f>
        <v/>
      </c>
      <c r="Q3727" t="str">
        <f>IFERROR(INDEX(リスト!$AH:$AH,MATCH($J3727,リスト!$AG:$AG,0)),"")</f>
        <v/>
      </c>
      <c r="R3727" s="118" t="str">
        <f>IF($B3727="","",TEXT(RIGHT($E3727,6)*1000+COUNTIF($E$2:$E3727,$E3727),"000000000"))</f>
        <v/>
      </c>
    </row>
    <row r="3728" spans="12:18" x14ac:dyDescent="0.45">
      <c r="L3728" t="str">
        <f>IFERROR(INDEX(所属情報!$E:$E,MATCH(男子登録情報!A3728,所属情報!$A:$A,0)),"")</f>
        <v/>
      </c>
      <c r="M3728" t="str">
        <f t="shared" si="174"/>
        <v xml:space="preserve"> ()</v>
      </c>
      <c r="N3728">
        <f t="shared" si="175"/>
        <v>0</v>
      </c>
      <c r="O3728" t="str">
        <f t="shared" si="176"/>
        <v xml:space="preserve">  ()</v>
      </c>
      <c r="P3728" t="str">
        <f>IFERROR(INDEX(リスト!$AE:$AE,MATCH($G3728,リスト!$AD:$AD,0)),"")</f>
        <v/>
      </c>
      <c r="Q3728" t="str">
        <f>IFERROR(INDEX(リスト!$AH:$AH,MATCH($J3728,リスト!$AG:$AG,0)),"")</f>
        <v/>
      </c>
      <c r="R3728" s="118" t="str">
        <f>IF($B3728="","",TEXT(RIGHT($E3728,6)*1000+COUNTIF($E$2:$E3728,$E3728),"000000000"))</f>
        <v/>
      </c>
    </row>
    <row r="3729" spans="12:18" x14ac:dyDescent="0.45">
      <c r="L3729" t="str">
        <f>IFERROR(INDEX(所属情報!$E:$E,MATCH(男子登録情報!A3729,所属情報!$A:$A,0)),"")</f>
        <v/>
      </c>
      <c r="M3729" t="str">
        <f t="shared" si="174"/>
        <v xml:space="preserve"> ()</v>
      </c>
      <c r="N3729">
        <f t="shared" si="175"/>
        <v>0</v>
      </c>
      <c r="O3729" t="str">
        <f t="shared" si="176"/>
        <v xml:space="preserve">  ()</v>
      </c>
      <c r="P3729" t="str">
        <f>IFERROR(INDEX(リスト!$AE:$AE,MATCH($G3729,リスト!$AD:$AD,0)),"")</f>
        <v/>
      </c>
      <c r="Q3729" t="str">
        <f>IFERROR(INDEX(リスト!$AH:$AH,MATCH($J3729,リスト!$AG:$AG,0)),"")</f>
        <v/>
      </c>
      <c r="R3729" s="118" t="str">
        <f>IF($B3729="","",TEXT(RIGHT($E3729,6)*1000+COUNTIF($E$2:$E3729,$E3729),"000000000"))</f>
        <v/>
      </c>
    </row>
    <row r="3730" spans="12:18" x14ac:dyDescent="0.45">
      <c r="L3730" t="str">
        <f>IFERROR(INDEX(所属情報!$E:$E,MATCH(男子登録情報!A3730,所属情報!$A:$A,0)),"")</f>
        <v/>
      </c>
      <c r="M3730" t="str">
        <f t="shared" si="174"/>
        <v xml:space="preserve"> ()</v>
      </c>
      <c r="N3730">
        <f t="shared" si="175"/>
        <v>0</v>
      </c>
      <c r="O3730" t="str">
        <f t="shared" si="176"/>
        <v xml:space="preserve">  ()</v>
      </c>
      <c r="P3730" t="str">
        <f>IFERROR(INDEX(リスト!$AE:$AE,MATCH($G3730,リスト!$AD:$AD,0)),"")</f>
        <v/>
      </c>
      <c r="Q3730" t="str">
        <f>IFERROR(INDEX(リスト!$AH:$AH,MATCH($J3730,リスト!$AG:$AG,0)),"")</f>
        <v/>
      </c>
      <c r="R3730" s="118" t="str">
        <f>IF($B3730="","",TEXT(RIGHT($E3730,6)*1000+COUNTIF($E$2:$E3730,$E3730),"000000000"))</f>
        <v/>
      </c>
    </row>
    <row r="3731" spans="12:18" x14ac:dyDescent="0.45">
      <c r="L3731" t="str">
        <f>IFERROR(INDEX(所属情報!$E:$E,MATCH(男子登録情報!A3731,所属情報!$A:$A,0)),"")</f>
        <v/>
      </c>
      <c r="M3731" t="str">
        <f t="shared" si="174"/>
        <v xml:space="preserve"> ()</v>
      </c>
      <c r="N3731">
        <f t="shared" si="175"/>
        <v>0</v>
      </c>
      <c r="O3731" t="str">
        <f t="shared" si="176"/>
        <v xml:space="preserve">  ()</v>
      </c>
      <c r="P3731" t="str">
        <f>IFERROR(INDEX(リスト!$AE:$AE,MATCH($G3731,リスト!$AD:$AD,0)),"")</f>
        <v/>
      </c>
      <c r="Q3731" t="str">
        <f>IFERROR(INDEX(リスト!$AH:$AH,MATCH($J3731,リスト!$AG:$AG,0)),"")</f>
        <v/>
      </c>
      <c r="R3731" s="118" t="str">
        <f>IF($B3731="","",TEXT(RIGHT($E3731,6)*1000+COUNTIF($E$2:$E3731,$E3731),"000000000"))</f>
        <v/>
      </c>
    </row>
    <row r="3732" spans="12:18" x14ac:dyDescent="0.45">
      <c r="L3732" t="str">
        <f>IFERROR(INDEX(所属情報!$E:$E,MATCH(男子登録情報!A3732,所属情報!$A:$A,0)),"")</f>
        <v/>
      </c>
      <c r="M3732" t="str">
        <f t="shared" si="174"/>
        <v xml:space="preserve"> ()</v>
      </c>
      <c r="N3732">
        <f t="shared" si="175"/>
        <v>0</v>
      </c>
      <c r="O3732" t="str">
        <f t="shared" si="176"/>
        <v xml:space="preserve">  ()</v>
      </c>
      <c r="P3732" t="str">
        <f>IFERROR(INDEX(リスト!$AE:$AE,MATCH($G3732,リスト!$AD:$AD,0)),"")</f>
        <v/>
      </c>
      <c r="Q3732" t="str">
        <f>IFERROR(INDEX(リスト!$AH:$AH,MATCH($J3732,リスト!$AG:$AG,0)),"")</f>
        <v/>
      </c>
      <c r="R3732" s="118" t="str">
        <f>IF($B3732="","",TEXT(RIGHT($E3732,6)*1000+COUNTIF($E$2:$E3732,$E3732),"000000000"))</f>
        <v/>
      </c>
    </row>
    <row r="3733" spans="12:18" x14ac:dyDescent="0.45">
      <c r="L3733" t="str">
        <f>IFERROR(INDEX(所属情報!$E:$E,MATCH(男子登録情報!A3733,所属情報!$A:$A,0)),"")</f>
        <v/>
      </c>
      <c r="M3733" t="str">
        <f t="shared" si="174"/>
        <v xml:space="preserve"> ()</v>
      </c>
      <c r="N3733">
        <f t="shared" si="175"/>
        <v>0</v>
      </c>
      <c r="O3733" t="str">
        <f t="shared" si="176"/>
        <v xml:space="preserve">  ()</v>
      </c>
      <c r="P3733" t="str">
        <f>IFERROR(INDEX(リスト!$AE:$AE,MATCH($G3733,リスト!$AD:$AD,0)),"")</f>
        <v/>
      </c>
      <c r="Q3733" t="str">
        <f>IFERROR(INDEX(リスト!$AH:$AH,MATCH($J3733,リスト!$AG:$AG,0)),"")</f>
        <v/>
      </c>
      <c r="R3733" s="118" t="str">
        <f>IF($B3733="","",TEXT(RIGHT($E3733,6)*1000+COUNTIF($E$2:$E3733,$E3733),"000000000"))</f>
        <v/>
      </c>
    </row>
    <row r="3734" spans="12:18" x14ac:dyDescent="0.45">
      <c r="L3734" t="str">
        <f>IFERROR(INDEX(所属情報!$E:$E,MATCH(男子登録情報!A3734,所属情報!$A:$A,0)),"")</f>
        <v/>
      </c>
      <c r="M3734" t="str">
        <f t="shared" si="174"/>
        <v xml:space="preserve"> ()</v>
      </c>
      <c r="N3734">
        <f t="shared" si="175"/>
        <v>0</v>
      </c>
      <c r="O3734" t="str">
        <f t="shared" si="176"/>
        <v xml:space="preserve">  ()</v>
      </c>
      <c r="P3734" t="str">
        <f>IFERROR(INDEX(リスト!$AE:$AE,MATCH($G3734,リスト!$AD:$AD,0)),"")</f>
        <v/>
      </c>
      <c r="Q3734" t="str">
        <f>IFERROR(INDEX(リスト!$AH:$AH,MATCH($J3734,リスト!$AG:$AG,0)),"")</f>
        <v/>
      </c>
      <c r="R3734" s="118" t="str">
        <f>IF($B3734="","",TEXT(RIGHT($E3734,6)*1000+COUNTIF($E$2:$E3734,$E3734),"000000000"))</f>
        <v/>
      </c>
    </row>
    <row r="3735" spans="12:18" x14ac:dyDescent="0.45">
      <c r="L3735" t="str">
        <f>IFERROR(INDEX(所属情報!$E:$E,MATCH(男子登録情報!A3735,所属情報!$A:$A,0)),"")</f>
        <v/>
      </c>
      <c r="M3735" t="str">
        <f t="shared" si="174"/>
        <v xml:space="preserve"> ()</v>
      </c>
      <c r="N3735">
        <f t="shared" si="175"/>
        <v>0</v>
      </c>
      <c r="O3735" t="str">
        <f t="shared" si="176"/>
        <v xml:space="preserve">  ()</v>
      </c>
      <c r="P3735" t="str">
        <f>IFERROR(INDEX(リスト!$AE:$AE,MATCH($G3735,リスト!$AD:$AD,0)),"")</f>
        <v/>
      </c>
      <c r="Q3735" t="str">
        <f>IFERROR(INDEX(リスト!$AH:$AH,MATCH($J3735,リスト!$AG:$AG,0)),"")</f>
        <v/>
      </c>
      <c r="R3735" s="118" t="str">
        <f>IF($B3735="","",TEXT(RIGHT($E3735,6)*1000+COUNTIF($E$2:$E3735,$E3735),"000000000"))</f>
        <v/>
      </c>
    </row>
    <row r="3736" spans="12:18" x14ac:dyDescent="0.45">
      <c r="L3736" t="str">
        <f>IFERROR(INDEX(所属情報!$E:$E,MATCH(男子登録情報!A3736,所属情報!$A:$A,0)),"")</f>
        <v/>
      </c>
      <c r="M3736" t="str">
        <f t="shared" si="174"/>
        <v xml:space="preserve"> ()</v>
      </c>
      <c r="N3736">
        <f t="shared" si="175"/>
        <v>0</v>
      </c>
      <c r="O3736" t="str">
        <f t="shared" si="176"/>
        <v xml:space="preserve">  ()</v>
      </c>
      <c r="P3736" t="str">
        <f>IFERROR(INDEX(リスト!$AE:$AE,MATCH($G3736,リスト!$AD:$AD,0)),"")</f>
        <v/>
      </c>
      <c r="Q3736" t="str">
        <f>IFERROR(INDEX(リスト!$AH:$AH,MATCH($J3736,リスト!$AG:$AG,0)),"")</f>
        <v/>
      </c>
      <c r="R3736" s="118" t="str">
        <f>IF($B3736="","",TEXT(RIGHT($E3736,6)*1000+COUNTIF($E$2:$E3736,$E3736),"000000000"))</f>
        <v/>
      </c>
    </row>
    <row r="3737" spans="12:18" x14ac:dyDescent="0.45">
      <c r="L3737" t="str">
        <f>IFERROR(INDEX(所属情報!$E:$E,MATCH(男子登録情報!A3737,所属情報!$A:$A,0)),"")</f>
        <v/>
      </c>
      <c r="M3737" t="str">
        <f t="shared" si="174"/>
        <v xml:space="preserve"> ()</v>
      </c>
      <c r="N3737">
        <f t="shared" si="175"/>
        <v>0</v>
      </c>
      <c r="O3737" t="str">
        <f t="shared" si="176"/>
        <v xml:space="preserve">  ()</v>
      </c>
      <c r="P3737" t="str">
        <f>IFERROR(INDEX(リスト!$AE:$AE,MATCH($G3737,リスト!$AD:$AD,0)),"")</f>
        <v/>
      </c>
      <c r="Q3737" t="str">
        <f>IFERROR(INDEX(リスト!$AH:$AH,MATCH($J3737,リスト!$AG:$AG,0)),"")</f>
        <v/>
      </c>
      <c r="R3737" s="118" t="str">
        <f>IF($B3737="","",TEXT(RIGHT($E3737,6)*1000+COUNTIF($E$2:$E3737,$E3737),"000000000"))</f>
        <v/>
      </c>
    </row>
    <row r="3738" spans="12:18" x14ac:dyDescent="0.45">
      <c r="L3738" t="str">
        <f>IFERROR(INDEX(所属情報!$E:$E,MATCH(男子登録情報!A3738,所属情報!$A:$A,0)),"")</f>
        <v/>
      </c>
      <c r="M3738" t="str">
        <f t="shared" si="174"/>
        <v xml:space="preserve"> ()</v>
      </c>
      <c r="N3738">
        <f t="shared" si="175"/>
        <v>0</v>
      </c>
      <c r="O3738" t="str">
        <f t="shared" si="176"/>
        <v xml:space="preserve">  ()</v>
      </c>
      <c r="P3738" t="str">
        <f>IFERROR(INDEX(リスト!$AE:$AE,MATCH($G3738,リスト!$AD:$AD,0)),"")</f>
        <v/>
      </c>
      <c r="Q3738" t="str">
        <f>IFERROR(INDEX(リスト!$AH:$AH,MATCH($J3738,リスト!$AG:$AG,0)),"")</f>
        <v/>
      </c>
      <c r="R3738" s="118" t="str">
        <f>IF($B3738="","",TEXT(RIGHT($E3738,6)*1000+COUNTIF($E$2:$E3738,$E3738),"000000000"))</f>
        <v/>
      </c>
    </row>
    <row r="3739" spans="12:18" x14ac:dyDescent="0.45">
      <c r="L3739" t="str">
        <f>IFERROR(INDEX(所属情報!$E:$E,MATCH(男子登録情報!A3739,所属情報!$A:$A,0)),"")</f>
        <v/>
      </c>
      <c r="M3739" t="str">
        <f t="shared" si="174"/>
        <v xml:space="preserve"> ()</v>
      </c>
      <c r="N3739">
        <f t="shared" si="175"/>
        <v>0</v>
      </c>
      <c r="O3739" t="str">
        <f t="shared" si="176"/>
        <v xml:space="preserve">  ()</v>
      </c>
      <c r="P3739" t="str">
        <f>IFERROR(INDEX(リスト!$AE:$AE,MATCH($G3739,リスト!$AD:$AD,0)),"")</f>
        <v/>
      </c>
      <c r="Q3739" t="str">
        <f>IFERROR(INDEX(リスト!$AH:$AH,MATCH($J3739,リスト!$AG:$AG,0)),"")</f>
        <v/>
      </c>
      <c r="R3739" s="118" t="str">
        <f>IF($B3739="","",TEXT(RIGHT($E3739,6)*1000+COUNTIF($E$2:$E3739,$E3739),"000000000"))</f>
        <v/>
      </c>
    </row>
    <row r="3740" spans="12:18" x14ac:dyDescent="0.45">
      <c r="L3740" t="str">
        <f>IFERROR(INDEX(所属情報!$E:$E,MATCH(男子登録情報!A3740,所属情報!$A:$A,0)),"")</f>
        <v/>
      </c>
      <c r="M3740" t="str">
        <f t="shared" si="174"/>
        <v xml:space="preserve"> ()</v>
      </c>
      <c r="N3740">
        <f t="shared" si="175"/>
        <v>0</v>
      </c>
      <c r="O3740" t="str">
        <f t="shared" si="176"/>
        <v xml:space="preserve">  ()</v>
      </c>
      <c r="P3740" t="str">
        <f>IFERROR(INDEX(リスト!$AE:$AE,MATCH($G3740,リスト!$AD:$AD,0)),"")</f>
        <v/>
      </c>
      <c r="Q3740" t="str">
        <f>IFERROR(INDEX(リスト!$AH:$AH,MATCH($J3740,リスト!$AG:$AG,0)),"")</f>
        <v/>
      </c>
      <c r="R3740" s="118" t="str">
        <f>IF($B3740="","",TEXT(RIGHT($E3740,6)*1000+COUNTIF($E$2:$E3740,$E3740),"000000000"))</f>
        <v/>
      </c>
    </row>
    <row r="3741" spans="12:18" x14ac:dyDescent="0.45">
      <c r="L3741" t="str">
        <f>IFERROR(INDEX(所属情報!$E:$E,MATCH(男子登録情報!A3741,所属情報!$A:$A,0)),"")</f>
        <v/>
      </c>
      <c r="M3741" t="str">
        <f t="shared" si="174"/>
        <v xml:space="preserve"> ()</v>
      </c>
      <c r="N3741">
        <f t="shared" si="175"/>
        <v>0</v>
      </c>
      <c r="O3741" t="str">
        <f t="shared" si="176"/>
        <v xml:space="preserve">  ()</v>
      </c>
      <c r="P3741" t="str">
        <f>IFERROR(INDEX(リスト!$AE:$AE,MATCH($G3741,リスト!$AD:$AD,0)),"")</f>
        <v/>
      </c>
      <c r="Q3741" t="str">
        <f>IFERROR(INDEX(リスト!$AH:$AH,MATCH($J3741,リスト!$AG:$AG,0)),"")</f>
        <v/>
      </c>
      <c r="R3741" s="118" t="str">
        <f>IF($B3741="","",TEXT(RIGHT($E3741,6)*1000+COUNTIF($E$2:$E3741,$E3741),"000000000"))</f>
        <v/>
      </c>
    </row>
    <row r="3742" spans="12:18" x14ac:dyDescent="0.45">
      <c r="L3742" t="str">
        <f>IFERROR(INDEX(所属情報!$E:$E,MATCH(男子登録情報!A3742,所属情報!$A:$A,0)),"")</f>
        <v/>
      </c>
      <c r="M3742" t="str">
        <f t="shared" si="174"/>
        <v xml:space="preserve"> ()</v>
      </c>
      <c r="N3742">
        <f t="shared" si="175"/>
        <v>0</v>
      </c>
      <c r="O3742" t="str">
        <f t="shared" si="176"/>
        <v xml:space="preserve">  ()</v>
      </c>
      <c r="P3742" t="str">
        <f>IFERROR(INDEX(リスト!$AE:$AE,MATCH($G3742,リスト!$AD:$AD,0)),"")</f>
        <v/>
      </c>
      <c r="Q3742" t="str">
        <f>IFERROR(INDEX(リスト!$AH:$AH,MATCH($J3742,リスト!$AG:$AG,0)),"")</f>
        <v/>
      </c>
      <c r="R3742" s="118" t="str">
        <f>IF($B3742="","",TEXT(RIGHT($E3742,6)*1000+COUNTIF($E$2:$E3742,$E3742),"000000000"))</f>
        <v/>
      </c>
    </row>
    <row r="3743" spans="12:18" x14ac:dyDescent="0.45">
      <c r="L3743" t="str">
        <f>IFERROR(INDEX(所属情報!$E:$E,MATCH(男子登録情報!A3743,所属情報!$A:$A,0)),"")</f>
        <v/>
      </c>
      <c r="M3743" t="str">
        <f t="shared" si="174"/>
        <v xml:space="preserve"> ()</v>
      </c>
      <c r="N3743">
        <f t="shared" si="175"/>
        <v>0</v>
      </c>
      <c r="O3743" t="str">
        <f t="shared" si="176"/>
        <v xml:space="preserve">  ()</v>
      </c>
      <c r="P3743" t="str">
        <f>IFERROR(INDEX(リスト!$AE:$AE,MATCH($G3743,リスト!$AD:$AD,0)),"")</f>
        <v/>
      </c>
      <c r="Q3743" t="str">
        <f>IFERROR(INDEX(リスト!$AH:$AH,MATCH($J3743,リスト!$AG:$AG,0)),"")</f>
        <v/>
      </c>
      <c r="R3743" s="118" t="str">
        <f>IF($B3743="","",TEXT(RIGHT($E3743,6)*1000+COUNTIF($E$2:$E3743,$E3743),"000000000"))</f>
        <v/>
      </c>
    </row>
    <row r="3744" spans="12:18" x14ac:dyDescent="0.45">
      <c r="L3744" t="str">
        <f>IFERROR(INDEX(所属情報!$E:$E,MATCH(男子登録情報!A3744,所属情報!$A:$A,0)),"")</f>
        <v/>
      </c>
      <c r="M3744" t="str">
        <f t="shared" si="174"/>
        <v xml:space="preserve"> ()</v>
      </c>
      <c r="N3744">
        <f t="shared" si="175"/>
        <v>0</v>
      </c>
      <c r="O3744" t="str">
        <f t="shared" si="176"/>
        <v xml:space="preserve">  ()</v>
      </c>
      <c r="P3744" t="str">
        <f>IFERROR(INDEX(リスト!$AE:$AE,MATCH($G3744,リスト!$AD:$AD,0)),"")</f>
        <v/>
      </c>
      <c r="Q3744" t="str">
        <f>IFERROR(INDEX(リスト!$AH:$AH,MATCH($J3744,リスト!$AG:$AG,0)),"")</f>
        <v/>
      </c>
      <c r="R3744" s="118" t="str">
        <f>IF($B3744="","",TEXT(RIGHT($E3744,6)*1000+COUNTIF($E$2:$E3744,$E3744),"000000000"))</f>
        <v/>
      </c>
    </row>
    <row r="3745" spans="12:18" x14ac:dyDescent="0.45">
      <c r="L3745" t="str">
        <f>IFERROR(INDEX(所属情報!$E:$E,MATCH(男子登録情報!A3745,所属情報!$A:$A,0)),"")</f>
        <v/>
      </c>
      <c r="M3745" t="str">
        <f t="shared" si="174"/>
        <v xml:space="preserve"> ()</v>
      </c>
      <c r="N3745">
        <f t="shared" si="175"/>
        <v>0</v>
      </c>
      <c r="O3745" t="str">
        <f t="shared" si="176"/>
        <v xml:space="preserve">  ()</v>
      </c>
      <c r="P3745" t="str">
        <f>IFERROR(INDEX(リスト!$AE:$AE,MATCH($G3745,リスト!$AD:$AD,0)),"")</f>
        <v/>
      </c>
      <c r="Q3745" t="str">
        <f>IFERROR(INDEX(リスト!$AH:$AH,MATCH($J3745,リスト!$AG:$AG,0)),"")</f>
        <v/>
      </c>
      <c r="R3745" s="118" t="str">
        <f>IF($B3745="","",TEXT(RIGHT($E3745,6)*1000+COUNTIF($E$2:$E3745,$E3745),"000000000"))</f>
        <v/>
      </c>
    </row>
    <row r="3746" spans="12:18" x14ac:dyDescent="0.45">
      <c r="L3746" t="str">
        <f>IFERROR(INDEX(所属情報!$E:$E,MATCH(男子登録情報!A3746,所属情報!$A:$A,0)),"")</f>
        <v/>
      </c>
      <c r="M3746" t="str">
        <f t="shared" si="174"/>
        <v xml:space="preserve"> ()</v>
      </c>
      <c r="N3746">
        <f t="shared" si="175"/>
        <v>0</v>
      </c>
      <c r="O3746" t="str">
        <f t="shared" si="176"/>
        <v xml:space="preserve">  ()</v>
      </c>
      <c r="P3746" t="str">
        <f>IFERROR(INDEX(リスト!$AE:$AE,MATCH($G3746,リスト!$AD:$AD,0)),"")</f>
        <v/>
      </c>
      <c r="Q3746" t="str">
        <f>IFERROR(INDEX(リスト!$AH:$AH,MATCH($J3746,リスト!$AG:$AG,0)),"")</f>
        <v/>
      </c>
      <c r="R3746" s="118" t="str">
        <f>IF($B3746="","",TEXT(RIGHT($E3746,6)*1000+COUNTIF($E$2:$E3746,$E3746),"000000000"))</f>
        <v/>
      </c>
    </row>
    <row r="3747" spans="12:18" x14ac:dyDescent="0.45">
      <c r="L3747" t="str">
        <f>IFERROR(INDEX(所属情報!$E:$E,MATCH(男子登録情報!A3747,所属情報!$A:$A,0)),"")</f>
        <v/>
      </c>
      <c r="M3747" t="str">
        <f t="shared" si="174"/>
        <v xml:space="preserve"> ()</v>
      </c>
      <c r="N3747">
        <f t="shared" si="175"/>
        <v>0</v>
      </c>
      <c r="O3747" t="str">
        <f t="shared" si="176"/>
        <v xml:space="preserve">  ()</v>
      </c>
      <c r="P3747" t="str">
        <f>IFERROR(INDEX(リスト!$AE:$AE,MATCH($G3747,リスト!$AD:$AD,0)),"")</f>
        <v/>
      </c>
      <c r="Q3747" t="str">
        <f>IFERROR(INDEX(リスト!$AH:$AH,MATCH($J3747,リスト!$AG:$AG,0)),"")</f>
        <v/>
      </c>
      <c r="R3747" s="118" t="str">
        <f>IF($B3747="","",TEXT(RIGHT($E3747,6)*1000+COUNTIF($E$2:$E3747,$E3747),"000000000"))</f>
        <v/>
      </c>
    </row>
    <row r="3748" spans="12:18" x14ac:dyDescent="0.45">
      <c r="L3748" t="str">
        <f>IFERROR(INDEX(所属情報!$E:$E,MATCH(男子登録情報!A3748,所属情報!$A:$A,0)),"")</f>
        <v/>
      </c>
      <c r="M3748" t="str">
        <f t="shared" si="174"/>
        <v xml:space="preserve"> ()</v>
      </c>
      <c r="N3748">
        <f t="shared" si="175"/>
        <v>0</v>
      </c>
      <c r="O3748" t="str">
        <f t="shared" si="176"/>
        <v xml:space="preserve">  ()</v>
      </c>
      <c r="P3748" t="str">
        <f>IFERROR(INDEX(リスト!$AE:$AE,MATCH($G3748,リスト!$AD:$AD,0)),"")</f>
        <v/>
      </c>
      <c r="Q3748" t="str">
        <f>IFERROR(INDEX(リスト!$AH:$AH,MATCH($J3748,リスト!$AG:$AG,0)),"")</f>
        <v/>
      </c>
      <c r="R3748" s="118" t="str">
        <f>IF($B3748="","",TEXT(RIGHT($E3748,6)*1000+COUNTIF($E$2:$E3748,$E3748),"000000000"))</f>
        <v/>
      </c>
    </row>
    <row r="3749" spans="12:18" x14ac:dyDescent="0.45">
      <c r="L3749" t="str">
        <f>IFERROR(INDEX(所属情報!$E:$E,MATCH(男子登録情報!A3749,所属情報!$A:$A,0)),"")</f>
        <v/>
      </c>
      <c r="M3749" t="str">
        <f t="shared" si="174"/>
        <v xml:space="preserve"> ()</v>
      </c>
      <c r="N3749">
        <f t="shared" si="175"/>
        <v>0</v>
      </c>
      <c r="O3749" t="str">
        <f t="shared" si="176"/>
        <v xml:space="preserve">  ()</v>
      </c>
      <c r="P3749" t="str">
        <f>IFERROR(INDEX(リスト!$AE:$AE,MATCH($G3749,リスト!$AD:$AD,0)),"")</f>
        <v/>
      </c>
      <c r="Q3749" t="str">
        <f>IFERROR(INDEX(リスト!$AH:$AH,MATCH($J3749,リスト!$AG:$AG,0)),"")</f>
        <v/>
      </c>
      <c r="R3749" s="118" t="str">
        <f>IF($B3749="","",TEXT(RIGHT($E3749,6)*1000+COUNTIF($E$2:$E3749,$E3749),"000000000"))</f>
        <v/>
      </c>
    </row>
    <row r="3750" spans="12:18" x14ac:dyDescent="0.45">
      <c r="L3750" t="str">
        <f>IFERROR(INDEX(所属情報!$E:$E,MATCH(男子登録情報!A3750,所属情報!$A:$A,0)),"")</f>
        <v/>
      </c>
      <c r="M3750" t="str">
        <f t="shared" si="174"/>
        <v xml:space="preserve"> ()</v>
      </c>
      <c r="N3750">
        <f t="shared" si="175"/>
        <v>0</v>
      </c>
      <c r="O3750" t="str">
        <f t="shared" si="176"/>
        <v xml:space="preserve">  ()</v>
      </c>
      <c r="P3750" t="str">
        <f>IFERROR(INDEX(リスト!$AE:$AE,MATCH($G3750,リスト!$AD:$AD,0)),"")</f>
        <v/>
      </c>
      <c r="Q3750" t="str">
        <f>IFERROR(INDEX(リスト!$AH:$AH,MATCH($J3750,リスト!$AG:$AG,0)),"")</f>
        <v/>
      </c>
      <c r="R3750" s="118" t="str">
        <f>IF($B3750="","",TEXT(RIGHT($E3750,6)*1000+COUNTIF($E$2:$E3750,$E3750),"000000000"))</f>
        <v/>
      </c>
    </row>
    <row r="3751" spans="12:18" x14ac:dyDescent="0.45">
      <c r="L3751" t="str">
        <f>IFERROR(INDEX(所属情報!$E:$E,MATCH(男子登録情報!A3751,所属情報!$A:$A,0)),"")</f>
        <v/>
      </c>
      <c r="M3751" t="str">
        <f t="shared" si="174"/>
        <v xml:space="preserve"> ()</v>
      </c>
      <c r="N3751">
        <f t="shared" si="175"/>
        <v>0</v>
      </c>
      <c r="O3751" t="str">
        <f t="shared" si="176"/>
        <v xml:space="preserve">  ()</v>
      </c>
      <c r="P3751" t="str">
        <f>IFERROR(INDEX(リスト!$AE:$AE,MATCH($G3751,リスト!$AD:$AD,0)),"")</f>
        <v/>
      </c>
      <c r="Q3751" t="str">
        <f>IFERROR(INDEX(リスト!$AH:$AH,MATCH($J3751,リスト!$AG:$AG,0)),"")</f>
        <v/>
      </c>
      <c r="R3751" s="118" t="str">
        <f>IF($B3751="","",TEXT(RIGHT($E3751,6)*1000+COUNTIF($E$2:$E3751,$E3751),"000000000"))</f>
        <v/>
      </c>
    </row>
    <row r="3752" spans="12:18" x14ac:dyDescent="0.45">
      <c r="L3752" t="str">
        <f>IFERROR(INDEX(所属情報!$E:$E,MATCH(男子登録情報!A3752,所属情報!$A:$A,0)),"")</f>
        <v/>
      </c>
      <c r="M3752" t="str">
        <f t="shared" si="174"/>
        <v xml:space="preserve"> ()</v>
      </c>
      <c r="N3752">
        <f t="shared" si="175"/>
        <v>0</v>
      </c>
      <c r="O3752" t="str">
        <f t="shared" si="176"/>
        <v xml:space="preserve">  ()</v>
      </c>
      <c r="P3752" t="str">
        <f>IFERROR(INDEX(リスト!$AE:$AE,MATCH($G3752,リスト!$AD:$AD,0)),"")</f>
        <v/>
      </c>
      <c r="Q3752" t="str">
        <f>IFERROR(INDEX(リスト!$AH:$AH,MATCH($J3752,リスト!$AG:$AG,0)),"")</f>
        <v/>
      </c>
      <c r="R3752" s="118" t="str">
        <f>IF($B3752="","",TEXT(RIGHT($E3752,6)*1000+COUNTIF($E$2:$E3752,$E3752),"000000000"))</f>
        <v/>
      </c>
    </row>
    <row r="3753" spans="12:18" x14ac:dyDescent="0.45">
      <c r="L3753" t="str">
        <f>IFERROR(INDEX(所属情報!$E:$E,MATCH(男子登録情報!A3753,所属情報!$A:$A,0)),"")</f>
        <v/>
      </c>
      <c r="M3753" t="str">
        <f t="shared" si="174"/>
        <v xml:space="preserve"> ()</v>
      </c>
      <c r="N3753">
        <f t="shared" si="175"/>
        <v>0</v>
      </c>
      <c r="O3753" t="str">
        <f t="shared" si="176"/>
        <v xml:space="preserve">  ()</v>
      </c>
      <c r="P3753" t="str">
        <f>IFERROR(INDEX(リスト!$AE:$AE,MATCH($G3753,リスト!$AD:$AD,0)),"")</f>
        <v/>
      </c>
      <c r="Q3753" t="str">
        <f>IFERROR(INDEX(リスト!$AH:$AH,MATCH($J3753,リスト!$AG:$AG,0)),"")</f>
        <v/>
      </c>
      <c r="R3753" s="118" t="str">
        <f>IF($B3753="","",TEXT(RIGHT($E3753,6)*1000+COUNTIF($E$2:$E3753,$E3753),"000000000"))</f>
        <v/>
      </c>
    </row>
    <row r="3754" spans="12:18" x14ac:dyDescent="0.45">
      <c r="L3754" t="str">
        <f>IFERROR(INDEX(所属情報!$E:$E,MATCH(男子登録情報!A3754,所属情報!$A:$A,0)),"")</f>
        <v/>
      </c>
      <c r="M3754" t="str">
        <f t="shared" si="174"/>
        <v xml:space="preserve"> ()</v>
      </c>
      <c r="N3754">
        <f t="shared" si="175"/>
        <v>0</v>
      </c>
      <c r="O3754" t="str">
        <f t="shared" si="176"/>
        <v xml:space="preserve">  ()</v>
      </c>
      <c r="P3754" t="str">
        <f>IFERROR(INDEX(リスト!$AE:$AE,MATCH($G3754,リスト!$AD:$AD,0)),"")</f>
        <v/>
      </c>
      <c r="Q3754" t="str">
        <f>IFERROR(INDEX(リスト!$AH:$AH,MATCH($J3754,リスト!$AG:$AG,0)),"")</f>
        <v/>
      </c>
      <c r="R3754" s="118" t="str">
        <f>IF($B3754="","",TEXT(RIGHT($E3754,6)*1000+COUNTIF($E$2:$E3754,$E3754),"000000000"))</f>
        <v/>
      </c>
    </row>
    <row r="3755" spans="12:18" x14ac:dyDescent="0.45">
      <c r="L3755" t="str">
        <f>IFERROR(INDEX(所属情報!$E:$E,MATCH(男子登録情報!A3755,所属情報!$A:$A,0)),"")</f>
        <v/>
      </c>
      <c r="M3755" t="str">
        <f t="shared" si="174"/>
        <v xml:space="preserve"> ()</v>
      </c>
      <c r="N3755">
        <f t="shared" si="175"/>
        <v>0</v>
      </c>
      <c r="O3755" t="str">
        <f t="shared" si="176"/>
        <v xml:space="preserve">  ()</v>
      </c>
      <c r="P3755" t="str">
        <f>IFERROR(INDEX(リスト!$AE:$AE,MATCH($G3755,リスト!$AD:$AD,0)),"")</f>
        <v/>
      </c>
      <c r="Q3755" t="str">
        <f>IFERROR(INDEX(リスト!$AH:$AH,MATCH($J3755,リスト!$AG:$AG,0)),"")</f>
        <v/>
      </c>
      <c r="R3755" s="118" t="str">
        <f>IF($B3755="","",TEXT(RIGHT($E3755,6)*1000+COUNTIF($E$2:$E3755,$E3755),"000000000"))</f>
        <v/>
      </c>
    </row>
    <row r="3756" spans="12:18" x14ac:dyDescent="0.45">
      <c r="L3756" t="str">
        <f>IFERROR(INDEX(所属情報!$E:$E,MATCH(男子登録情報!A3756,所属情報!$A:$A,0)),"")</f>
        <v/>
      </c>
      <c r="M3756" t="str">
        <f t="shared" si="174"/>
        <v xml:space="preserve"> ()</v>
      </c>
      <c r="N3756">
        <f t="shared" si="175"/>
        <v>0</v>
      </c>
      <c r="O3756" t="str">
        <f t="shared" si="176"/>
        <v xml:space="preserve">  ()</v>
      </c>
      <c r="P3756" t="str">
        <f>IFERROR(INDEX(リスト!$AE:$AE,MATCH($G3756,リスト!$AD:$AD,0)),"")</f>
        <v/>
      </c>
      <c r="Q3756" t="str">
        <f>IFERROR(INDEX(リスト!$AH:$AH,MATCH($J3756,リスト!$AG:$AG,0)),"")</f>
        <v/>
      </c>
      <c r="R3756" s="118" t="str">
        <f>IF($B3756="","",TEXT(RIGHT($E3756,6)*1000+COUNTIF($E$2:$E3756,$E3756),"000000000"))</f>
        <v/>
      </c>
    </row>
    <row r="3757" spans="12:18" x14ac:dyDescent="0.45">
      <c r="L3757" t="str">
        <f>IFERROR(INDEX(所属情報!$E:$E,MATCH(男子登録情報!A3757,所属情報!$A:$A,0)),"")</f>
        <v/>
      </c>
      <c r="M3757" t="str">
        <f t="shared" si="174"/>
        <v xml:space="preserve"> ()</v>
      </c>
      <c r="N3757">
        <f t="shared" si="175"/>
        <v>0</v>
      </c>
      <c r="O3757" t="str">
        <f t="shared" si="176"/>
        <v xml:space="preserve">  ()</v>
      </c>
      <c r="P3757" t="str">
        <f>IFERROR(INDEX(リスト!$AE:$AE,MATCH($G3757,リスト!$AD:$AD,0)),"")</f>
        <v/>
      </c>
      <c r="Q3757" t="str">
        <f>IFERROR(INDEX(リスト!$AH:$AH,MATCH($J3757,リスト!$AG:$AG,0)),"")</f>
        <v/>
      </c>
      <c r="R3757" s="118" t="str">
        <f>IF($B3757="","",TEXT(RIGHT($E3757,6)*1000+COUNTIF($E$2:$E3757,$E3757),"000000000"))</f>
        <v/>
      </c>
    </row>
    <row r="3758" spans="12:18" x14ac:dyDescent="0.45">
      <c r="L3758" t="str">
        <f>IFERROR(INDEX(所属情報!$E:$E,MATCH(男子登録情報!A3758,所属情報!$A:$A,0)),"")</f>
        <v/>
      </c>
      <c r="M3758" t="str">
        <f t="shared" si="174"/>
        <v xml:space="preserve"> ()</v>
      </c>
      <c r="N3758">
        <f t="shared" si="175"/>
        <v>0</v>
      </c>
      <c r="O3758" t="str">
        <f t="shared" si="176"/>
        <v xml:space="preserve">  ()</v>
      </c>
      <c r="P3758" t="str">
        <f>IFERROR(INDEX(リスト!$AE:$AE,MATCH($G3758,リスト!$AD:$AD,0)),"")</f>
        <v/>
      </c>
      <c r="Q3758" t="str">
        <f>IFERROR(INDEX(リスト!$AH:$AH,MATCH($J3758,リスト!$AG:$AG,0)),"")</f>
        <v/>
      </c>
      <c r="R3758" s="118" t="str">
        <f>IF($B3758="","",TEXT(RIGHT($E3758,6)*1000+COUNTIF($E$2:$E3758,$E3758),"000000000"))</f>
        <v/>
      </c>
    </row>
    <row r="3759" spans="12:18" x14ac:dyDescent="0.45">
      <c r="L3759" t="str">
        <f>IFERROR(INDEX(所属情報!$E:$E,MATCH(男子登録情報!A3759,所属情報!$A:$A,0)),"")</f>
        <v/>
      </c>
      <c r="M3759" t="str">
        <f t="shared" si="174"/>
        <v xml:space="preserve"> ()</v>
      </c>
      <c r="N3759">
        <f t="shared" si="175"/>
        <v>0</v>
      </c>
      <c r="O3759" t="str">
        <f t="shared" si="176"/>
        <v xml:space="preserve">  ()</v>
      </c>
      <c r="P3759" t="str">
        <f>IFERROR(INDEX(リスト!$AE:$AE,MATCH($G3759,リスト!$AD:$AD,0)),"")</f>
        <v/>
      </c>
      <c r="Q3759" t="str">
        <f>IFERROR(INDEX(リスト!$AH:$AH,MATCH($J3759,リスト!$AG:$AG,0)),"")</f>
        <v/>
      </c>
      <c r="R3759" s="118" t="str">
        <f>IF($B3759="","",TEXT(RIGHT($E3759,6)*1000+COUNTIF($E$2:$E3759,$E3759),"000000000"))</f>
        <v/>
      </c>
    </row>
    <row r="3760" spans="12:18" x14ac:dyDescent="0.45">
      <c r="L3760" t="str">
        <f>IFERROR(INDEX(所属情報!$E:$E,MATCH(男子登録情報!A3760,所属情報!$A:$A,0)),"")</f>
        <v/>
      </c>
      <c r="M3760" t="str">
        <f t="shared" si="174"/>
        <v xml:space="preserve"> ()</v>
      </c>
      <c r="N3760">
        <f t="shared" si="175"/>
        <v>0</v>
      </c>
      <c r="O3760" t="str">
        <f t="shared" si="176"/>
        <v xml:space="preserve">  ()</v>
      </c>
      <c r="P3760" t="str">
        <f>IFERROR(INDEX(リスト!$AE:$AE,MATCH($G3760,リスト!$AD:$AD,0)),"")</f>
        <v/>
      </c>
      <c r="Q3760" t="str">
        <f>IFERROR(INDEX(リスト!$AH:$AH,MATCH($J3760,リスト!$AG:$AG,0)),"")</f>
        <v/>
      </c>
      <c r="R3760" s="118" t="str">
        <f>IF($B3760="","",TEXT(RIGHT($E3760,6)*1000+COUNTIF($E$2:$E3760,$E3760),"000000000"))</f>
        <v/>
      </c>
    </row>
    <row r="3761" spans="12:18" x14ac:dyDescent="0.45">
      <c r="L3761" t="str">
        <f>IFERROR(INDEX(所属情報!$E:$E,MATCH(男子登録情報!A3761,所属情報!$A:$A,0)),"")</f>
        <v/>
      </c>
      <c r="M3761" t="str">
        <f t="shared" si="174"/>
        <v xml:space="preserve"> ()</v>
      </c>
      <c r="N3761">
        <f t="shared" si="175"/>
        <v>0</v>
      </c>
      <c r="O3761" t="str">
        <f t="shared" si="176"/>
        <v xml:space="preserve">  ()</v>
      </c>
      <c r="P3761" t="str">
        <f>IFERROR(INDEX(リスト!$AE:$AE,MATCH($G3761,リスト!$AD:$AD,0)),"")</f>
        <v/>
      </c>
      <c r="Q3761" t="str">
        <f>IFERROR(INDEX(リスト!$AH:$AH,MATCH($J3761,リスト!$AG:$AG,0)),"")</f>
        <v/>
      </c>
      <c r="R3761" s="118" t="str">
        <f>IF($B3761="","",TEXT(RIGHT($E3761,6)*1000+COUNTIF($E$2:$E3761,$E3761),"000000000"))</f>
        <v/>
      </c>
    </row>
    <row r="3762" spans="12:18" x14ac:dyDescent="0.45">
      <c r="L3762" t="str">
        <f>IFERROR(INDEX(所属情報!$E:$E,MATCH(男子登録情報!A3762,所属情報!$A:$A,0)),"")</f>
        <v/>
      </c>
      <c r="M3762" t="str">
        <f t="shared" si="174"/>
        <v xml:space="preserve"> ()</v>
      </c>
      <c r="N3762">
        <f t="shared" si="175"/>
        <v>0</v>
      </c>
      <c r="O3762" t="str">
        <f t="shared" si="176"/>
        <v xml:space="preserve">  ()</v>
      </c>
      <c r="P3762" t="str">
        <f>IFERROR(INDEX(リスト!$AE:$AE,MATCH($G3762,リスト!$AD:$AD,0)),"")</f>
        <v/>
      </c>
      <c r="Q3762" t="str">
        <f>IFERROR(INDEX(リスト!$AH:$AH,MATCH($J3762,リスト!$AG:$AG,0)),"")</f>
        <v/>
      </c>
      <c r="R3762" s="118" t="str">
        <f>IF($B3762="","",TEXT(RIGHT($E3762,6)*1000+COUNTIF($E$2:$E3762,$E3762),"000000000"))</f>
        <v/>
      </c>
    </row>
    <row r="3763" spans="12:18" x14ac:dyDescent="0.45">
      <c r="L3763" t="str">
        <f>IFERROR(INDEX(所属情報!$E:$E,MATCH(男子登録情報!A3763,所属情報!$A:$A,0)),"")</f>
        <v/>
      </c>
      <c r="M3763" t="str">
        <f t="shared" si="174"/>
        <v xml:space="preserve"> ()</v>
      </c>
      <c r="N3763">
        <f t="shared" si="175"/>
        <v>0</v>
      </c>
      <c r="O3763" t="str">
        <f t="shared" si="176"/>
        <v xml:space="preserve">  ()</v>
      </c>
      <c r="P3763" t="str">
        <f>IFERROR(INDEX(リスト!$AE:$AE,MATCH($G3763,リスト!$AD:$AD,0)),"")</f>
        <v/>
      </c>
      <c r="Q3763" t="str">
        <f>IFERROR(INDEX(リスト!$AH:$AH,MATCH($J3763,リスト!$AG:$AG,0)),"")</f>
        <v/>
      </c>
      <c r="R3763" s="118" t="str">
        <f>IF($B3763="","",TEXT(RIGHT($E3763,6)*1000+COUNTIF($E$2:$E3763,$E3763),"000000000"))</f>
        <v/>
      </c>
    </row>
    <row r="3764" spans="12:18" x14ac:dyDescent="0.45">
      <c r="L3764" t="str">
        <f>IFERROR(INDEX(所属情報!$E:$E,MATCH(男子登録情報!A3764,所属情報!$A:$A,0)),"")</f>
        <v/>
      </c>
      <c r="M3764" t="str">
        <f t="shared" si="174"/>
        <v xml:space="preserve"> ()</v>
      </c>
      <c r="N3764">
        <f t="shared" si="175"/>
        <v>0</v>
      </c>
      <c r="O3764" t="str">
        <f t="shared" si="176"/>
        <v xml:space="preserve">  ()</v>
      </c>
      <c r="P3764" t="str">
        <f>IFERROR(INDEX(リスト!$AE:$AE,MATCH($G3764,リスト!$AD:$AD,0)),"")</f>
        <v/>
      </c>
      <c r="Q3764" t="str">
        <f>IFERROR(INDEX(リスト!$AH:$AH,MATCH($J3764,リスト!$AG:$AG,0)),"")</f>
        <v/>
      </c>
      <c r="R3764" s="118" t="str">
        <f>IF($B3764="","",TEXT(RIGHT($E3764,6)*1000+COUNTIF($E$2:$E3764,$E3764),"000000000"))</f>
        <v/>
      </c>
    </row>
    <row r="3765" spans="12:18" x14ac:dyDescent="0.45">
      <c r="L3765" t="str">
        <f>IFERROR(INDEX(所属情報!$E:$E,MATCH(男子登録情報!A3765,所属情報!$A:$A,0)),"")</f>
        <v/>
      </c>
      <c r="M3765" t="str">
        <f t="shared" si="174"/>
        <v xml:space="preserve"> ()</v>
      </c>
      <c r="N3765">
        <f t="shared" si="175"/>
        <v>0</v>
      </c>
      <c r="O3765" t="str">
        <f t="shared" si="176"/>
        <v xml:space="preserve">  ()</v>
      </c>
      <c r="P3765" t="str">
        <f>IFERROR(INDEX(リスト!$AE:$AE,MATCH($G3765,リスト!$AD:$AD,0)),"")</f>
        <v/>
      </c>
      <c r="Q3765" t="str">
        <f>IFERROR(INDEX(リスト!$AH:$AH,MATCH($J3765,リスト!$AG:$AG,0)),"")</f>
        <v/>
      </c>
      <c r="R3765" s="118" t="str">
        <f>IF($B3765="","",TEXT(RIGHT($E3765,6)*1000+COUNTIF($E$2:$E3765,$E3765),"000000000"))</f>
        <v/>
      </c>
    </row>
    <row r="3766" spans="12:18" x14ac:dyDescent="0.45">
      <c r="L3766" t="str">
        <f>IFERROR(INDEX(所属情報!$E:$E,MATCH(男子登録情報!A3766,所属情報!$A:$A,0)),"")</f>
        <v/>
      </c>
      <c r="M3766" t="str">
        <f t="shared" si="174"/>
        <v xml:space="preserve"> ()</v>
      </c>
      <c r="N3766">
        <f t="shared" si="175"/>
        <v>0</v>
      </c>
      <c r="O3766" t="str">
        <f t="shared" si="176"/>
        <v xml:space="preserve">  ()</v>
      </c>
      <c r="P3766" t="str">
        <f>IFERROR(INDEX(リスト!$AE:$AE,MATCH($G3766,リスト!$AD:$AD,0)),"")</f>
        <v/>
      </c>
      <c r="Q3766" t="str">
        <f>IFERROR(INDEX(リスト!$AH:$AH,MATCH($J3766,リスト!$AG:$AG,0)),"")</f>
        <v/>
      </c>
      <c r="R3766" s="118" t="str">
        <f>IF($B3766="","",TEXT(RIGHT($E3766,6)*1000+COUNTIF($E$2:$E3766,$E3766),"000000000"))</f>
        <v/>
      </c>
    </row>
    <row r="3767" spans="12:18" x14ac:dyDescent="0.45">
      <c r="L3767" t="str">
        <f>IFERROR(INDEX(所属情報!$E:$E,MATCH(男子登録情報!A3767,所属情報!$A:$A,0)),"")</f>
        <v/>
      </c>
      <c r="M3767" t="str">
        <f t="shared" si="174"/>
        <v xml:space="preserve"> ()</v>
      </c>
      <c r="N3767">
        <f t="shared" si="175"/>
        <v>0</v>
      </c>
      <c r="O3767" t="str">
        <f t="shared" si="176"/>
        <v xml:space="preserve">  ()</v>
      </c>
      <c r="P3767" t="str">
        <f>IFERROR(INDEX(リスト!$AE:$AE,MATCH($G3767,リスト!$AD:$AD,0)),"")</f>
        <v/>
      </c>
      <c r="Q3767" t="str">
        <f>IFERROR(INDEX(リスト!$AH:$AH,MATCH($J3767,リスト!$AG:$AG,0)),"")</f>
        <v/>
      </c>
      <c r="R3767" s="118" t="str">
        <f>IF($B3767="","",TEXT(RIGHT($E3767,6)*1000+COUNTIF($E$2:$E3767,$E3767),"000000000"))</f>
        <v/>
      </c>
    </row>
    <row r="3768" spans="12:18" x14ac:dyDescent="0.45">
      <c r="L3768" t="str">
        <f>IFERROR(INDEX(所属情報!$E:$E,MATCH(男子登録情報!A3768,所属情報!$A:$A,0)),"")</f>
        <v/>
      </c>
      <c r="M3768" t="str">
        <f t="shared" si="174"/>
        <v xml:space="preserve"> ()</v>
      </c>
      <c r="N3768">
        <f t="shared" si="175"/>
        <v>0</v>
      </c>
      <c r="O3768" t="str">
        <f t="shared" si="176"/>
        <v xml:space="preserve">  ()</v>
      </c>
      <c r="P3768" t="str">
        <f>IFERROR(INDEX(リスト!$AE:$AE,MATCH($G3768,リスト!$AD:$AD,0)),"")</f>
        <v/>
      </c>
      <c r="Q3768" t="str">
        <f>IFERROR(INDEX(リスト!$AH:$AH,MATCH($J3768,リスト!$AG:$AG,0)),"")</f>
        <v/>
      </c>
      <c r="R3768" s="118" t="str">
        <f>IF($B3768="","",TEXT(RIGHT($E3768,6)*1000+COUNTIF($E$2:$E3768,$E3768),"000000000"))</f>
        <v/>
      </c>
    </row>
    <row r="3769" spans="12:18" x14ac:dyDescent="0.45">
      <c r="L3769" t="str">
        <f>IFERROR(INDEX(所属情報!$E:$E,MATCH(男子登録情報!A3769,所属情報!$A:$A,0)),"")</f>
        <v/>
      </c>
      <c r="M3769" t="str">
        <f t="shared" si="174"/>
        <v xml:space="preserve"> ()</v>
      </c>
      <c r="N3769">
        <f t="shared" si="175"/>
        <v>0</v>
      </c>
      <c r="O3769" t="str">
        <f t="shared" si="176"/>
        <v xml:space="preserve">  ()</v>
      </c>
      <c r="P3769" t="str">
        <f>IFERROR(INDEX(リスト!$AE:$AE,MATCH($G3769,リスト!$AD:$AD,0)),"")</f>
        <v/>
      </c>
      <c r="Q3769" t="str">
        <f>IFERROR(INDEX(リスト!$AH:$AH,MATCH($J3769,リスト!$AG:$AG,0)),"")</f>
        <v/>
      </c>
      <c r="R3769" s="118" t="str">
        <f>IF($B3769="","",TEXT(RIGHT($E3769,6)*1000+COUNTIF($E$2:$E3769,$E3769),"000000000"))</f>
        <v/>
      </c>
    </row>
    <row r="3770" spans="12:18" x14ac:dyDescent="0.45">
      <c r="L3770" t="str">
        <f>IFERROR(INDEX(所属情報!$E:$E,MATCH(男子登録情報!A3770,所属情報!$A:$A,0)),"")</f>
        <v/>
      </c>
      <c r="M3770" t="str">
        <f t="shared" si="174"/>
        <v xml:space="preserve"> ()</v>
      </c>
      <c r="N3770">
        <f t="shared" si="175"/>
        <v>0</v>
      </c>
      <c r="O3770" t="str">
        <f t="shared" si="176"/>
        <v xml:space="preserve">  ()</v>
      </c>
      <c r="P3770" t="str">
        <f>IFERROR(INDEX(リスト!$AE:$AE,MATCH($G3770,リスト!$AD:$AD,0)),"")</f>
        <v/>
      </c>
      <c r="Q3770" t="str">
        <f>IFERROR(INDEX(リスト!$AH:$AH,MATCH($J3770,リスト!$AG:$AG,0)),"")</f>
        <v/>
      </c>
      <c r="R3770" s="118" t="str">
        <f>IF($B3770="","",TEXT(RIGHT($E3770,6)*1000+COUNTIF($E$2:$E3770,$E3770),"000000000"))</f>
        <v/>
      </c>
    </row>
    <row r="3771" spans="12:18" x14ac:dyDescent="0.45">
      <c r="L3771" t="str">
        <f>IFERROR(INDEX(所属情報!$E:$E,MATCH(男子登録情報!A3771,所属情報!$A:$A,0)),"")</f>
        <v/>
      </c>
      <c r="M3771" t="str">
        <f t="shared" si="174"/>
        <v xml:space="preserve"> ()</v>
      </c>
      <c r="N3771">
        <f t="shared" si="175"/>
        <v>0</v>
      </c>
      <c r="O3771" t="str">
        <f t="shared" si="176"/>
        <v xml:space="preserve">  ()</v>
      </c>
      <c r="P3771" t="str">
        <f>IFERROR(INDEX(リスト!$AE:$AE,MATCH($G3771,リスト!$AD:$AD,0)),"")</f>
        <v/>
      </c>
      <c r="Q3771" t="str">
        <f>IFERROR(INDEX(リスト!$AH:$AH,MATCH($J3771,リスト!$AG:$AG,0)),"")</f>
        <v/>
      </c>
      <c r="R3771" s="118" t="str">
        <f>IF($B3771="","",TEXT(RIGHT($E3771,6)*1000+COUNTIF($E$2:$E3771,$E3771),"000000000"))</f>
        <v/>
      </c>
    </row>
    <row r="3772" spans="12:18" x14ac:dyDescent="0.45">
      <c r="L3772" t="str">
        <f>IFERROR(INDEX(所属情報!$E:$E,MATCH(男子登録情報!A3772,所属情報!$A:$A,0)),"")</f>
        <v/>
      </c>
      <c r="M3772" t="str">
        <f t="shared" si="174"/>
        <v xml:space="preserve"> ()</v>
      </c>
      <c r="N3772">
        <f t="shared" si="175"/>
        <v>0</v>
      </c>
      <c r="O3772" t="str">
        <f t="shared" si="176"/>
        <v xml:space="preserve">  ()</v>
      </c>
      <c r="P3772" t="str">
        <f>IFERROR(INDEX(リスト!$AE:$AE,MATCH($G3772,リスト!$AD:$AD,0)),"")</f>
        <v/>
      </c>
      <c r="Q3772" t="str">
        <f>IFERROR(INDEX(リスト!$AH:$AH,MATCH($J3772,リスト!$AG:$AG,0)),"")</f>
        <v/>
      </c>
      <c r="R3772" s="118" t="str">
        <f>IF($B3772="","",TEXT(RIGHT($E3772,6)*1000+COUNTIF($E$2:$E3772,$E3772),"000000000"))</f>
        <v/>
      </c>
    </row>
    <row r="3773" spans="12:18" x14ac:dyDescent="0.45">
      <c r="L3773" t="str">
        <f>IFERROR(INDEX(所属情報!$E:$E,MATCH(男子登録情報!A3773,所属情報!$A:$A,0)),"")</f>
        <v/>
      </c>
      <c r="M3773" t="str">
        <f t="shared" si="174"/>
        <v xml:space="preserve"> ()</v>
      </c>
      <c r="N3773">
        <f t="shared" si="175"/>
        <v>0</v>
      </c>
      <c r="O3773" t="str">
        <f t="shared" si="176"/>
        <v xml:space="preserve">  ()</v>
      </c>
      <c r="P3773" t="str">
        <f>IFERROR(INDEX(リスト!$AE:$AE,MATCH($G3773,リスト!$AD:$AD,0)),"")</f>
        <v/>
      </c>
      <c r="Q3773" t="str">
        <f>IFERROR(INDEX(リスト!$AH:$AH,MATCH($J3773,リスト!$AG:$AG,0)),"")</f>
        <v/>
      </c>
      <c r="R3773" s="118" t="str">
        <f>IF($B3773="","",TEXT(RIGHT($E3773,6)*1000+COUNTIF($E$2:$E3773,$E3773),"000000000"))</f>
        <v/>
      </c>
    </row>
    <row r="3774" spans="12:18" x14ac:dyDescent="0.45">
      <c r="L3774" t="str">
        <f>IFERROR(INDEX(所属情報!$E:$E,MATCH(男子登録情報!A3774,所属情報!$A:$A,0)),"")</f>
        <v/>
      </c>
      <c r="M3774" t="str">
        <f t="shared" si="174"/>
        <v xml:space="preserve"> ()</v>
      </c>
      <c r="N3774">
        <f t="shared" si="175"/>
        <v>0</v>
      </c>
      <c r="O3774" t="str">
        <f t="shared" si="176"/>
        <v xml:space="preserve">  ()</v>
      </c>
      <c r="P3774" t="str">
        <f>IFERROR(INDEX(リスト!$AE:$AE,MATCH($G3774,リスト!$AD:$AD,0)),"")</f>
        <v/>
      </c>
      <c r="Q3774" t="str">
        <f>IFERROR(INDEX(リスト!$AH:$AH,MATCH($J3774,リスト!$AG:$AG,0)),"")</f>
        <v/>
      </c>
      <c r="R3774" s="118" t="str">
        <f>IF($B3774="","",TEXT(RIGHT($E3774,6)*1000+COUNTIF($E$2:$E3774,$E3774),"000000000"))</f>
        <v/>
      </c>
    </row>
    <row r="3775" spans="12:18" x14ac:dyDescent="0.45">
      <c r="L3775" t="str">
        <f>IFERROR(INDEX(所属情報!$E:$E,MATCH(男子登録情報!A3775,所属情報!$A:$A,0)),"")</f>
        <v/>
      </c>
      <c r="M3775" t="str">
        <f t="shared" si="174"/>
        <v xml:space="preserve"> ()</v>
      </c>
      <c r="N3775">
        <f t="shared" si="175"/>
        <v>0</v>
      </c>
      <c r="O3775" t="str">
        <f t="shared" si="176"/>
        <v xml:space="preserve">  ()</v>
      </c>
      <c r="P3775" t="str">
        <f>IFERROR(INDEX(リスト!$AE:$AE,MATCH($G3775,リスト!$AD:$AD,0)),"")</f>
        <v/>
      </c>
      <c r="Q3775" t="str">
        <f>IFERROR(INDEX(リスト!$AH:$AH,MATCH($J3775,リスト!$AG:$AG,0)),"")</f>
        <v/>
      </c>
      <c r="R3775" s="118" t="str">
        <f>IF($B3775="","",TEXT(RIGHT($E3775,6)*1000+COUNTIF($E$2:$E3775,$E3775),"000000000"))</f>
        <v/>
      </c>
    </row>
    <row r="3776" spans="12:18" x14ac:dyDescent="0.45">
      <c r="L3776" t="str">
        <f>IFERROR(INDEX(所属情報!$E:$E,MATCH(男子登録情報!A3776,所属情報!$A:$A,0)),"")</f>
        <v/>
      </c>
      <c r="M3776" t="str">
        <f t="shared" si="174"/>
        <v xml:space="preserve"> ()</v>
      </c>
      <c r="N3776">
        <f t="shared" si="175"/>
        <v>0</v>
      </c>
      <c r="O3776" t="str">
        <f t="shared" si="176"/>
        <v xml:space="preserve">  ()</v>
      </c>
      <c r="P3776" t="str">
        <f>IFERROR(INDEX(リスト!$AE:$AE,MATCH($G3776,リスト!$AD:$AD,0)),"")</f>
        <v/>
      </c>
      <c r="Q3776" t="str">
        <f>IFERROR(INDEX(リスト!$AH:$AH,MATCH($J3776,リスト!$AG:$AG,0)),"")</f>
        <v/>
      </c>
      <c r="R3776" s="118" t="str">
        <f>IF($B3776="","",TEXT(RIGHT($E3776,6)*1000+COUNTIF($E$2:$E3776,$E3776),"000000000"))</f>
        <v/>
      </c>
    </row>
    <row r="3777" spans="12:18" x14ac:dyDescent="0.45">
      <c r="L3777" t="str">
        <f>IFERROR(INDEX(所属情報!$E:$E,MATCH(男子登録情報!A3777,所属情報!$A:$A,0)),"")</f>
        <v/>
      </c>
      <c r="M3777" t="str">
        <f t="shared" si="174"/>
        <v xml:space="preserve"> ()</v>
      </c>
      <c r="N3777">
        <f t="shared" si="175"/>
        <v>0</v>
      </c>
      <c r="O3777" t="str">
        <f t="shared" si="176"/>
        <v xml:space="preserve">  ()</v>
      </c>
      <c r="P3777" t="str">
        <f>IFERROR(INDEX(リスト!$AE:$AE,MATCH($G3777,リスト!$AD:$AD,0)),"")</f>
        <v/>
      </c>
      <c r="Q3777" t="str">
        <f>IFERROR(INDEX(リスト!$AH:$AH,MATCH($J3777,リスト!$AG:$AG,0)),"")</f>
        <v/>
      </c>
      <c r="R3777" s="118" t="str">
        <f>IF($B3777="","",TEXT(RIGHT($E3777,6)*1000+COUNTIF($E$2:$E3777,$E3777),"000000000"))</f>
        <v/>
      </c>
    </row>
    <row r="3778" spans="12:18" x14ac:dyDescent="0.45">
      <c r="L3778" t="str">
        <f>IFERROR(INDEX(所属情報!$E:$E,MATCH(男子登録情報!A3778,所属情報!$A:$A,0)),"")</f>
        <v/>
      </c>
      <c r="M3778" t="str">
        <f t="shared" si="174"/>
        <v xml:space="preserve"> ()</v>
      </c>
      <c r="N3778">
        <f t="shared" si="175"/>
        <v>0</v>
      </c>
      <c r="O3778" t="str">
        <f t="shared" si="176"/>
        <v xml:space="preserve">  ()</v>
      </c>
      <c r="P3778" t="str">
        <f>IFERROR(INDEX(リスト!$AE:$AE,MATCH($G3778,リスト!$AD:$AD,0)),"")</f>
        <v/>
      </c>
      <c r="Q3778" t="str">
        <f>IFERROR(INDEX(リスト!$AH:$AH,MATCH($J3778,リスト!$AG:$AG,0)),"")</f>
        <v/>
      </c>
      <c r="R3778" s="118" t="str">
        <f>IF($B3778="","",TEXT(RIGHT($E3778,6)*1000+COUNTIF($E$2:$E3778,$E3778),"000000000"))</f>
        <v/>
      </c>
    </row>
    <row r="3779" spans="12:18" x14ac:dyDescent="0.45">
      <c r="L3779" t="str">
        <f>IFERROR(INDEX(所属情報!$E:$E,MATCH(男子登録情報!A3779,所属情報!$A:$A,0)),"")</f>
        <v/>
      </c>
      <c r="M3779" t="str">
        <f t="shared" ref="M3779:M3842" si="177">$C3779&amp;" "&amp;"("&amp;$F3779&amp;")"</f>
        <v xml:space="preserve"> ()</v>
      </c>
      <c r="N3779">
        <f t="shared" ref="N3779:N3842" si="178">$D3779</f>
        <v>0</v>
      </c>
      <c r="O3779" t="str">
        <f t="shared" ref="O3779:O3842" si="179">$H3779&amp;" "&amp;$I3779&amp;" "&amp;"("&amp;MID($E3779,3,2)&amp;")"</f>
        <v xml:space="preserve">  ()</v>
      </c>
      <c r="P3779" t="str">
        <f>IFERROR(INDEX(リスト!$AE:$AE,MATCH($G3779,リスト!$AD:$AD,0)),"")</f>
        <v/>
      </c>
      <c r="Q3779" t="str">
        <f>IFERROR(INDEX(リスト!$AH:$AH,MATCH($J3779,リスト!$AG:$AG,0)),"")</f>
        <v/>
      </c>
      <c r="R3779" s="118" t="str">
        <f>IF($B3779="","",TEXT(RIGHT($E3779,6)*1000+COUNTIF($E$2:$E3779,$E3779),"000000000"))</f>
        <v/>
      </c>
    </row>
    <row r="3780" spans="12:18" x14ac:dyDescent="0.45">
      <c r="L3780" t="str">
        <f>IFERROR(INDEX(所属情報!$E:$E,MATCH(男子登録情報!A3780,所属情報!$A:$A,0)),"")</f>
        <v/>
      </c>
      <c r="M3780" t="str">
        <f t="shared" si="177"/>
        <v xml:space="preserve"> ()</v>
      </c>
      <c r="N3780">
        <f t="shared" si="178"/>
        <v>0</v>
      </c>
      <c r="O3780" t="str">
        <f t="shared" si="179"/>
        <v xml:space="preserve">  ()</v>
      </c>
      <c r="P3780" t="str">
        <f>IFERROR(INDEX(リスト!$AE:$AE,MATCH($G3780,リスト!$AD:$AD,0)),"")</f>
        <v/>
      </c>
      <c r="Q3780" t="str">
        <f>IFERROR(INDEX(リスト!$AH:$AH,MATCH($J3780,リスト!$AG:$AG,0)),"")</f>
        <v/>
      </c>
      <c r="R3780" s="118" t="str">
        <f>IF($B3780="","",TEXT(RIGHT($E3780,6)*1000+COUNTIF($E$2:$E3780,$E3780),"000000000"))</f>
        <v/>
      </c>
    </row>
    <row r="3781" spans="12:18" x14ac:dyDescent="0.45">
      <c r="L3781" t="str">
        <f>IFERROR(INDEX(所属情報!$E:$E,MATCH(男子登録情報!A3781,所属情報!$A:$A,0)),"")</f>
        <v/>
      </c>
      <c r="M3781" t="str">
        <f t="shared" si="177"/>
        <v xml:space="preserve"> ()</v>
      </c>
      <c r="N3781">
        <f t="shared" si="178"/>
        <v>0</v>
      </c>
      <c r="O3781" t="str">
        <f t="shared" si="179"/>
        <v xml:space="preserve">  ()</v>
      </c>
      <c r="P3781" t="str">
        <f>IFERROR(INDEX(リスト!$AE:$AE,MATCH($G3781,リスト!$AD:$AD,0)),"")</f>
        <v/>
      </c>
      <c r="Q3781" t="str">
        <f>IFERROR(INDEX(リスト!$AH:$AH,MATCH($J3781,リスト!$AG:$AG,0)),"")</f>
        <v/>
      </c>
      <c r="R3781" s="118" t="str">
        <f>IF($B3781="","",TEXT(RIGHT($E3781,6)*1000+COUNTIF($E$2:$E3781,$E3781),"000000000"))</f>
        <v/>
      </c>
    </row>
    <row r="3782" spans="12:18" x14ac:dyDescent="0.45">
      <c r="L3782" t="str">
        <f>IFERROR(INDEX(所属情報!$E:$E,MATCH(男子登録情報!A3782,所属情報!$A:$A,0)),"")</f>
        <v/>
      </c>
      <c r="M3782" t="str">
        <f t="shared" si="177"/>
        <v xml:space="preserve"> ()</v>
      </c>
      <c r="N3782">
        <f t="shared" si="178"/>
        <v>0</v>
      </c>
      <c r="O3782" t="str">
        <f t="shared" si="179"/>
        <v xml:space="preserve">  ()</v>
      </c>
      <c r="P3782" t="str">
        <f>IFERROR(INDEX(リスト!$AE:$AE,MATCH($G3782,リスト!$AD:$AD,0)),"")</f>
        <v/>
      </c>
      <c r="Q3782" t="str">
        <f>IFERROR(INDEX(リスト!$AH:$AH,MATCH($J3782,リスト!$AG:$AG,0)),"")</f>
        <v/>
      </c>
      <c r="R3782" s="118" t="str">
        <f>IF($B3782="","",TEXT(RIGHT($E3782,6)*1000+COUNTIF($E$2:$E3782,$E3782),"000000000"))</f>
        <v/>
      </c>
    </row>
    <row r="3783" spans="12:18" x14ac:dyDescent="0.45">
      <c r="L3783" t="str">
        <f>IFERROR(INDEX(所属情報!$E:$E,MATCH(男子登録情報!A3783,所属情報!$A:$A,0)),"")</f>
        <v/>
      </c>
      <c r="M3783" t="str">
        <f t="shared" si="177"/>
        <v xml:space="preserve"> ()</v>
      </c>
      <c r="N3783">
        <f t="shared" si="178"/>
        <v>0</v>
      </c>
      <c r="O3783" t="str">
        <f t="shared" si="179"/>
        <v xml:space="preserve">  ()</v>
      </c>
      <c r="P3783" t="str">
        <f>IFERROR(INDEX(リスト!$AE:$AE,MATCH($G3783,リスト!$AD:$AD,0)),"")</f>
        <v/>
      </c>
      <c r="Q3783" t="str">
        <f>IFERROR(INDEX(リスト!$AH:$AH,MATCH($J3783,リスト!$AG:$AG,0)),"")</f>
        <v/>
      </c>
      <c r="R3783" s="118" t="str">
        <f>IF($B3783="","",TEXT(RIGHT($E3783,6)*1000+COUNTIF($E$2:$E3783,$E3783),"000000000"))</f>
        <v/>
      </c>
    </row>
    <row r="3784" spans="12:18" x14ac:dyDescent="0.45">
      <c r="L3784" t="str">
        <f>IFERROR(INDEX(所属情報!$E:$E,MATCH(男子登録情報!A3784,所属情報!$A:$A,0)),"")</f>
        <v/>
      </c>
      <c r="M3784" t="str">
        <f t="shared" si="177"/>
        <v xml:space="preserve"> ()</v>
      </c>
      <c r="N3784">
        <f t="shared" si="178"/>
        <v>0</v>
      </c>
      <c r="O3784" t="str">
        <f t="shared" si="179"/>
        <v xml:space="preserve">  ()</v>
      </c>
      <c r="P3784" t="str">
        <f>IFERROR(INDEX(リスト!$AE:$AE,MATCH($G3784,リスト!$AD:$AD,0)),"")</f>
        <v/>
      </c>
      <c r="Q3784" t="str">
        <f>IFERROR(INDEX(リスト!$AH:$AH,MATCH($J3784,リスト!$AG:$AG,0)),"")</f>
        <v/>
      </c>
      <c r="R3784" s="118" t="str">
        <f>IF($B3784="","",TEXT(RIGHT($E3784,6)*1000+COUNTIF($E$2:$E3784,$E3784),"000000000"))</f>
        <v/>
      </c>
    </row>
    <row r="3785" spans="12:18" x14ac:dyDescent="0.45">
      <c r="L3785" t="str">
        <f>IFERROR(INDEX(所属情報!$E:$E,MATCH(男子登録情報!A3785,所属情報!$A:$A,0)),"")</f>
        <v/>
      </c>
      <c r="M3785" t="str">
        <f t="shared" si="177"/>
        <v xml:space="preserve"> ()</v>
      </c>
      <c r="N3785">
        <f t="shared" si="178"/>
        <v>0</v>
      </c>
      <c r="O3785" t="str">
        <f t="shared" si="179"/>
        <v xml:space="preserve">  ()</v>
      </c>
      <c r="P3785" t="str">
        <f>IFERROR(INDEX(リスト!$AE:$AE,MATCH($G3785,リスト!$AD:$AD,0)),"")</f>
        <v/>
      </c>
      <c r="Q3785" t="str">
        <f>IFERROR(INDEX(リスト!$AH:$AH,MATCH($J3785,リスト!$AG:$AG,0)),"")</f>
        <v/>
      </c>
      <c r="R3785" s="118" t="str">
        <f>IF($B3785="","",TEXT(RIGHT($E3785,6)*1000+COUNTIF($E$2:$E3785,$E3785),"000000000"))</f>
        <v/>
      </c>
    </row>
    <row r="3786" spans="12:18" x14ac:dyDescent="0.45">
      <c r="L3786" t="str">
        <f>IFERROR(INDEX(所属情報!$E:$E,MATCH(男子登録情報!A3786,所属情報!$A:$A,0)),"")</f>
        <v/>
      </c>
      <c r="M3786" t="str">
        <f t="shared" si="177"/>
        <v xml:space="preserve"> ()</v>
      </c>
      <c r="N3786">
        <f t="shared" si="178"/>
        <v>0</v>
      </c>
      <c r="O3786" t="str">
        <f t="shared" si="179"/>
        <v xml:space="preserve">  ()</v>
      </c>
      <c r="P3786" t="str">
        <f>IFERROR(INDEX(リスト!$AE:$AE,MATCH($G3786,リスト!$AD:$AD,0)),"")</f>
        <v/>
      </c>
      <c r="Q3786" t="str">
        <f>IFERROR(INDEX(リスト!$AH:$AH,MATCH($J3786,リスト!$AG:$AG,0)),"")</f>
        <v/>
      </c>
      <c r="R3786" s="118" t="str">
        <f>IF($B3786="","",TEXT(RIGHT($E3786,6)*1000+COUNTIF($E$2:$E3786,$E3786),"000000000"))</f>
        <v/>
      </c>
    </row>
    <row r="3787" spans="12:18" x14ac:dyDescent="0.45">
      <c r="L3787" t="str">
        <f>IFERROR(INDEX(所属情報!$E:$E,MATCH(男子登録情報!A3787,所属情報!$A:$A,0)),"")</f>
        <v/>
      </c>
      <c r="M3787" t="str">
        <f t="shared" si="177"/>
        <v xml:space="preserve"> ()</v>
      </c>
      <c r="N3787">
        <f t="shared" si="178"/>
        <v>0</v>
      </c>
      <c r="O3787" t="str">
        <f t="shared" si="179"/>
        <v xml:space="preserve">  ()</v>
      </c>
      <c r="P3787" t="str">
        <f>IFERROR(INDEX(リスト!$AE:$AE,MATCH($G3787,リスト!$AD:$AD,0)),"")</f>
        <v/>
      </c>
      <c r="Q3787" t="str">
        <f>IFERROR(INDEX(リスト!$AH:$AH,MATCH($J3787,リスト!$AG:$AG,0)),"")</f>
        <v/>
      </c>
      <c r="R3787" s="118" t="str">
        <f>IF($B3787="","",TEXT(RIGHT($E3787,6)*1000+COUNTIF($E$2:$E3787,$E3787),"000000000"))</f>
        <v/>
      </c>
    </row>
    <row r="3788" spans="12:18" x14ac:dyDescent="0.45">
      <c r="L3788" t="str">
        <f>IFERROR(INDEX(所属情報!$E:$E,MATCH(男子登録情報!A3788,所属情報!$A:$A,0)),"")</f>
        <v/>
      </c>
      <c r="M3788" t="str">
        <f t="shared" si="177"/>
        <v xml:space="preserve"> ()</v>
      </c>
      <c r="N3788">
        <f t="shared" si="178"/>
        <v>0</v>
      </c>
      <c r="O3788" t="str">
        <f t="shared" si="179"/>
        <v xml:space="preserve">  ()</v>
      </c>
      <c r="P3788" t="str">
        <f>IFERROR(INDEX(リスト!$AE:$AE,MATCH($G3788,リスト!$AD:$AD,0)),"")</f>
        <v/>
      </c>
      <c r="Q3788" t="str">
        <f>IFERROR(INDEX(リスト!$AH:$AH,MATCH($J3788,リスト!$AG:$AG,0)),"")</f>
        <v/>
      </c>
      <c r="R3788" s="118" t="str">
        <f>IF($B3788="","",TEXT(RIGHT($E3788,6)*1000+COUNTIF($E$2:$E3788,$E3788),"000000000"))</f>
        <v/>
      </c>
    </row>
    <row r="3789" spans="12:18" x14ac:dyDescent="0.45">
      <c r="L3789" t="str">
        <f>IFERROR(INDEX(所属情報!$E:$E,MATCH(男子登録情報!A3789,所属情報!$A:$A,0)),"")</f>
        <v/>
      </c>
      <c r="M3789" t="str">
        <f t="shared" si="177"/>
        <v xml:space="preserve"> ()</v>
      </c>
      <c r="N3789">
        <f t="shared" si="178"/>
        <v>0</v>
      </c>
      <c r="O3789" t="str">
        <f t="shared" si="179"/>
        <v xml:space="preserve">  ()</v>
      </c>
      <c r="P3789" t="str">
        <f>IFERROR(INDEX(リスト!$AE:$AE,MATCH($G3789,リスト!$AD:$AD,0)),"")</f>
        <v/>
      </c>
      <c r="Q3789" t="str">
        <f>IFERROR(INDEX(リスト!$AH:$AH,MATCH($J3789,リスト!$AG:$AG,0)),"")</f>
        <v/>
      </c>
      <c r="R3789" s="118" t="str">
        <f>IF($B3789="","",TEXT(RIGHT($E3789,6)*1000+COUNTIF($E$2:$E3789,$E3789),"000000000"))</f>
        <v/>
      </c>
    </row>
    <row r="3790" spans="12:18" x14ac:dyDescent="0.45">
      <c r="L3790" t="str">
        <f>IFERROR(INDEX(所属情報!$E:$E,MATCH(男子登録情報!A3790,所属情報!$A:$A,0)),"")</f>
        <v/>
      </c>
      <c r="M3790" t="str">
        <f t="shared" si="177"/>
        <v xml:space="preserve"> ()</v>
      </c>
      <c r="N3790">
        <f t="shared" si="178"/>
        <v>0</v>
      </c>
      <c r="O3790" t="str">
        <f t="shared" si="179"/>
        <v xml:space="preserve">  ()</v>
      </c>
      <c r="P3790" t="str">
        <f>IFERROR(INDEX(リスト!$AE:$AE,MATCH($G3790,リスト!$AD:$AD,0)),"")</f>
        <v/>
      </c>
      <c r="Q3790" t="str">
        <f>IFERROR(INDEX(リスト!$AH:$AH,MATCH($J3790,リスト!$AG:$AG,0)),"")</f>
        <v/>
      </c>
      <c r="R3790" s="118" t="str">
        <f>IF($B3790="","",TEXT(RIGHT($E3790,6)*1000+COUNTIF($E$2:$E3790,$E3790),"000000000"))</f>
        <v/>
      </c>
    </row>
    <row r="3791" spans="12:18" x14ac:dyDescent="0.45">
      <c r="L3791" t="str">
        <f>IFERROR(INDEX(所属情報!$E:$E,MATCH(男子登録情報!A3791,所属情報!$A:$A,0)),"")</f>
        <v/>
      </c>
      <c r="M3791" t="str">
        <f t="shared" si="177"/>
        <v xml:space="preserve"> ()</v>
      </c>
      <c r="N3791">
        <f t="shared" si="178"/>
        <v>0</v>
      </c>
      <c r="O3791" t="str">
        <f t="shared" si="179"/>
        <v xml:space="preserve">  ()</v>
      </c>
      <c r="P3791" t="str">
        <f>IFERROR(INDEX(リスト!$AE:$AE,MATCH($G3791,リスト!$AD:$AD,0)),"")</f>
        <v/>
      </c>
      <c r="Q3791" t="str">
        <f>IFERROR(INDEX(リスト!$AH:$AH,MATCH($J3791,リスト!$AG:$AG,0)),"")</f>
        <v/>
      </c>
      <c r="R3791" s="118" t="str">
        <f>IF($B3791="","",TEXT(RIGHT($E3791,6)*1000+COUNTIF($E$2:$E3791,$E3791),"000000000"))</f>
        <v/>
      </c>
    </row>
    <row r="3792" spans="12:18" x14ac:dyDescent="0.45">
      <c r="L3792" t="str">
        <f>IFERROR(INDEX(所属情報!$E:$E,MATCH(男子登録情報!A3792,所属情報!$A:$A,0)),"")</f>
        <v/>
      </c>
      <c r="M3792" t="str">
        <f t="shared" si="177"/>
        <v xml:space="preserve"> ()</v>
      </c>
      <c r="N3792">
        <f t="shared" si="178"/>
        <v>0</v>
      </c>
      <c r="O3792" t="str">
        <f t="shared" si="179"/>
        <v xml:space="preserve">  ()</v>
      </c>
      <c r="P3792" t="str">
        <f>IFERROR(INDEX(リスト!$AE:$AE,MATCH($G3792,リスト!$AD:$AD,0)),"")</f>
        <v/>
      </c>
      <c r="Q3792" t="str">
        <f>IFERROR(INDEX(リスト!$AH:$AH,MATCH($J3792,リスト!$AG:$AG,0)),"")</f>
        <v/>
      </c>
      <c r="R3792" s="118" t="str">
        <f>IF($B3792="","",TEXT(RIGHT($E3792,6)*1000+COUNTIF($E$2:$E3792,$E3792),"000000000"))</f>
        <v/>
      </c>
    </row>
    <row r="3793" spans="12:18" x14ac:dyDescent="0.45">
      <c r="L3793" t="str">
        <f>IFERROR(INDEX(所属情報!$E:$E,MATCH(男子登録情報!A3793,所属情報!$A:$A,0)),"")</f>
        <v/>
      </c>
      <c r="M3793" t="str">
        <f t="shared" si="177"/>
        <v xml:space="preserve"> ()</v>
      </c>
      <c r="N3793">
        <f t="shared" si="178"/>
        <v>0</v>
      </c>
      <c r="O3793" t="str">
        <f t="shared" si="179"/>
        <v xml:space="preserve">  ()</v>
      </c>
      <c r="P3793" t="str">
        <f>IFERROR(INDEX(リスト!$AE:$AE,MATCH($G3793,リスト!$AD:$AD,0)),"")</f>
        <v/>
      </c>
      <c r="Q3793" t="str">
        <f>IFERROR(INDEX(リスト!$AH:$AH,MATCH($J3793,リスト!$AG:$AG,0)),"")</f>
        <v/>
      </c>
      <c r="R3793" s="118" t="str">
        <f>IF($B3793="","",TEXT(RIGHT($E3793,6)*1000+COUNTIF($E$2:$E3793,$E3793),"000000000"))</f>
        <v/>
      </c>
    </row>
    <row r="3794" spans="12:18" x14ac:dyDescent="0.45">
      <c r="L3794" t="str">
        <f>IFERROR(INDEX(所属情報!$E:$E,MATCH(男子登録情報!A3794,所属情報!$A:$A,0)),"")</f>
        <v/>
      </c>
      <c r="M3794" t="str">
        <f t="shared" si="177"/>
        <v xml:space="preserve"> ()</v>
      </c>
      <c r="N3794">
        <f t="shared" si="178"/>
        <v>0</v>
      </c>
      <c r="O3794" t="str">
        <f t="shared" si="179"/>
        <v xml:space="preserve">  ()</v>
      </c>
      <c r="P3794" t="str">
        <f>IFERROR(INDEX(リスト!$AE:$AE,MATCH($G3794,リスト!$AD:$AD,0)),"")</f>
        <v/>
      </c>
      <c r="Q3794" t="str">
        <f>IFERROR(INDEX(リスト!$AH:$AH,MATCH($J3794,リスト!$AG:$AG,0)),"")</f>
        <v/>
      </c>
      <c r="R3794" s="118" t="str">
        <f>IF($B3794="","",TEXT(RIGHT($E3794,6)*1000+COUNTIF($E$2:$E3794,$E3794),"000000000"))</f>
        <v/>
      </c>
    </row>
    <row r="3795" spans="12:18" x14ac:dyDescent="0.45">
      <c r="L3795" t="str">
        <f>IFERROR(INDEX(所属情報!$E:$E,MATCH(男子登録情報!A3795,所属情報!$A:$A,0)),"")</f>
        <v/>
      </c>
      <c r="M3795" t="str">
        <f t="shared" si="177"/>
        <v xml:space="preserve"> ()</v>
      </c>
      <c r="N3795">
        <f t="shared" si="178"/>
        <v>0</v>
      </c>
      <c r="O3795" t="str">
        <f t="shared" si="179"/>
        <v xml:space="preserve">  ()</v>
      </c>
      <c r="P3795" t="str">
        <f>IFERROR(INDEX(リスト!$AE:$AE,MATCH($G3795,リスト!$AD:$AD,0)),"")</f>
        <v/>
      </c>
      <c r="Q3795" t="str">
        <f>IFERROR(INDEX(リスト!$AH:$AH,MATCH($J3795,リスト!$AG:$AG,0)),"")</f>
        <v/>
      </c>
      <c r="R3795" s="118" t="str">
        <f>IF($B3795="","",TEXT(RIGHT($E3795,6)*1000+COUNTIF($E$2:$E3795,$E3795),"000000000"))</f>
        <v/>
      </c>
    </row>
    <row r="3796" spans="12:18" x14ac:dyDescent="0.45">
      <c r="L3796" t="str">
        <f>IFERROR(INDEX(所属情報!$E:$E,MATCH(男子登録情報!A3796,所属情報!$A:$A,0)),"")</f>
        <v/>
      </c>
      <c r="M3796" t="str">
        <f t="shared" si="177"/>
        <v xml:space="preserve"> ()</v>
      </c>
      <c r="N3796">
        <f t="shared" si="178"/>
        <v>0</v>
      </c>
      <c r="O3796" t="str">
        <f t="shared" si="179"/>
        <v xml:space="preserve">  ()</v>
      </c>
      <c r="P3796" t="str">
        <f>IFERROR(INDEX(リスト!$AE:$AE,MATCH($G3796,リスト!$AD:$AD,0)),"")</f>
        <v/>
      </c>
      <c r="Q3796" t="str">
        <f>IFERROR(INDEX(リスト!$AH:$AH,MATCH($J3796,リスト!$AG:$AG,0)),"")</f>
        <v/>
      </c>
      <c r="R3796" s="118" t="str">
        <f>IF($B3796="","",TEXT(RIGHT($E3796,6)*1000+COUNTIF($E$2:$E3796,$E3796),"000000000"))</f>
        <v/>
      </c>
    </row>
    <row r="3797" spans="12:18" x14ac:dyDescent="0.45">
      <c r="L3797" t="str">
        <f>IFERROR(INDEX(所属情報!$E:$E,MATCH(男子登録情報!A3797,所属情報!$A:$A,0)),"")</f>
        <v/>
      </c>
      <c r="M3797" t="str">
        <f t="shared" si="177"/>
        <v xml:space="preserve"> ()</v>
      </c>
      <c r="N3797">
        <f t="shared" si="178"/>
        <v>0</v>
      </c>
      <c r="O3797" t="str">
        <f t="shared" si="179"/>
        <v xml:space="preserve">  ()</v>
      </c>
      <c r="P3797" t="str">
        <f>IFERROR(INDEX(リスト!$AE:$AE,MATCH($G3797,リスト!$AD:$AD,0)),"")</f>
        <v/>
      </c>
      <c r="Q3797" t="str">
        <f>IFERROR(INDEX(リスト!$AH:$AH,MATCH($J3797,リスト!$AG:$AG,0)),"")</f>
        <v/>
      </c>
      <c r="R3797" s="118" t="str">
        <f>IF($B3797="","",TEXT(RIGHT($E3797,6)*1000+COUNTIF($E$2:$E3797,$E3797),"000000000"))</f>
        <v/>
      </c>
    </row>
    <row r="3798" spans="12:18" x14ac:dyDescent="0.45">
      <c r="L3798" t="str">
        <f>IFERROR(INDEX(所属情報!$E:$E,MATCH(男子登録情報!A3798,所属情報!$A:$A,0)),"")</f>
        <v/>
      </c>
      <c r="M3798" t="str">
        <f t="shared" si="177"/>
        <v xml:space="preserve"> ()</v>
      </c>
      <c r="N3798">
        <f t="shared" si="178"/>
        <v>0</v>
      </c>
      <c r="O3798" t="str">
        <f t="shared" si="179"/>
        <v xml:space="preserve">  ()</v>
      </c>
      <c r="P3798" t="str">
        <f>IFERROR(INDEX(リスト!$AE:$AE,MATCH($G3798,リスト!$AD:$AD,0)),"")</f>
        <v/>
      </c>
      <c r="Q3798" t="str">
        <f>IFERROR(INDEX(リスト!$AH:$AH,MATCH($J3798,リスト!$AG:$AG,0)),"")</f>
        <v/>
      </c>
      <c r="R3798" s="118" t="str">
        <f>IF($B3798="","",TEXT(RIGHT($E3798,6)*1000+COUNTIF($E$2:$E3798,$E3798),"000000000"))</f>
        <v/>
      </c>
    </row>
    <row r="3799" spans="12:18" x14ac:dyDescent="0.45">
      <c r="L3799" t="str">
        <f>IFERROR(INDEX(所属情報!$E:$E,MATCH(男子登録情報!A3799,所属情報!$A:$A,0)),"")</f>
        <v/>
      </c>
      <c r="M3799" t="str">
        <f t="shared" si="177"/>
        <v xml:space="preserve"> ()</v>
      </c>
      <c r="N3799">
        <f t="shared" si="178"/>
        <v>0</v>
      </c>
      <c r="O3799" t="str">
        <f t="shared" si="179"/>
        <v xml:space="preserve">  ()</v>
      </c>
      <c r="P3799" t="str">
        <f>IFERROR(INDEX(リスト!$AE:$AE,MATCH($G3799,リスト!$AD:$AD,0)),"")</f>
        <v/>
      </c>
      <c r="Q3799" t="str">
        <f>IFERROR(INDEX(リスト!$AH:$AH,MATCH($J3799,リスト!$AG:$AG,0)),"")</f>
        <v/>
      </c>
      <c r="R3799" s="118" t="str">
        <f>IF($B3799="","",TEXT(RIGHT($E3799,6)*1000+COUNTIF($E$2:$E3799,$E3799),"000000000"))</f>
        <v/>
      </c>
    </row>
    <row r="3800" spans="12:18" x14ac:dyDescent="0.45">
      <c r="L3800" t="str">
        <f>IFERROR(INDEX(所属情報!$E:$E,MATCH(男子登録情報!A3800,所属情報!$A:$A,0)),"")</f>
        <v/>
      </c>
      <c r="M3800" t="str">
        <f t="shared" si="177"/>
        <v xml:space="preserve"> ()</v>
      </c>
      <c r="N3800">
        <f t="shared" si="178"/>
        <v>0</v>
      </c>
      <c r="O3800" t="str">
        <f t="shared" si="179"/>
        <v xml:space="preserve">  ()</v>
      </c>
      <c r="P3800" t="str">
        <f>IFERROR(INDEX(リスト!$AE:$AE,MATCH($G3800,リスト!$AD:$AD,0)),"")</f>
        <v/>
      </c>
      <c r="Q3800" t="str">
        <f>IFERROR(INDEX(リスト!$AH:$AH,MATCH($J3800,リスト!$AG:$AG,0)),"")</f>
        <v/>
      </c>
      <c r="R3800" s="118" t="str">
        <f>IF($B3800="","",TEXT(RIGHT($E3800,6)*1000+COUNTIF($E$2:$E3800,$E3800),"000000000"))</f>
        <v/>
      </c>
    </row>
    <row r="3801" spans="12:18" x14ac:dyDescent="0.45">
      <c r="L3801" t="str">
        <f>IFERROR(INDEX(所属情報!$E:$E,MATCH(男子登録情報!A3801,所属情報!$A:$A,0)),"")</f>
        <v/>
      </c>
      <c r="M3801" t="str">
        <f t="shared" si="177"/>
        <v xml:space="preserve"> ()</v>
      </c>
      <c r="N3801">
        <f t="shared" si="178"/>
        <v>0</v>
      </c>
      <c r="O3801" t="str">
        <f t="shared" si="179"/>
        <v xml:space="preserve">  ()</v>
      </c>
      <c r="P3801" t="str">
        <f>IFERROR(INDEX(リスト!$AE:$AE,MATCH($G3801,リスト!$AD:$AD,0)),"")</f>
        <v/>
      </c>
      <c r="Q3801" t="str">
        <f>IFERROR(INDEX(リスト!$AH:$AH,MATCH($J3801,リスト!$AG:$AG,0)),"")</f>
        <v/>
      </c>
      <c r="R3801" s="118" t="str">
        <f>IF($B3801="","",TEXT(RIGHT($E3801,6)*1000+COUNTIF($E$2:$E3801,$E3801),"000000000"))</f>
        <v/>
      </c>
    </row>
    <row r="3802" spans="12:18" x14ac:dyDescent="0.45">
      <c r="L3802" t="str">
        <f>IFERROR(INDEX(所属情報!$E:$E,MATCH(男子登録情報!A3802,所属情報!$A:$A,0)),"")</f>
        <v/>
      </c>
      <c r="M3802" t="str">
        <f t="shared" si="177"/>
        <v xml:space="preserve"> ()</v>
      </c>
      <c r="N3802">
        <f t="shared" si="178"/>
        <v>0</v>
      </c>
      <c r="O3802" t="str">
        <f t="shared" si="179"/>
        <v xml:space="preserve">  ()</v>
      </c>
      <c r="P3802" t="str">
        <f>IFERROR(INDEX(リスト!$AE:$AE,MATCH($G3802,リスト!$AD:$AD,0)),"")</f>
        <v/>
      </c>
      <c r="Q3802" t="str">
        <f>IFERROR(INDEX(リスト!$AH:$AH,MATCH($J3802,リスト!$AG:$AG,0)),"")</f>
        <v/>
      </c>
      <c r="R3802" s="118" t="str">
        <f>IF($B3802="","",TEXT(RIGHT($E3802,6)*1000+COUNTIF($E$2:$E3802,$E3802),"000000000"))</f>
        <v/>
      </c>
    </row>
    <row r="3803" spans="12:18" x14ac:dyDescent="0.45">
      <c r="L3803" t="str">
        <f>IFERROR(INDEX(所属情報!$E:$E,MATCH(男子登録情報!A3803,所属情報!$A:$A,0)),"")</f>
        <v/>
      </c>
      <c r="M3803" t="str">
        <f t="shared" si="177"/>
        <v xml:space="preserve"> ()</v>
      </c>
      <c r="N3803">
        <f t="shared" si="178"/>
        <v>0</v>
      </c>
      <c r="O3803" t="str">
        <f t="shared" si="179"/>
        <v xml:space="preserve">  ()</v>
      </c>
      <c r="P3803" t="str">
        <f>IFERROR(INDEX(リスト!$AE:$AE,MATCH($G3803,リスト!$AD:$AD,0)),"")</f>
        <v/>
      </c>
      <c r="Q3803" t="str">
        <f>IFERROR(INDEX(リスト!$AH:$AH,MATCH($J3803,リスト!$AG:$AG,0)),"")</f>
        <v/>
      </c>
      <c r="R3803" s="118" t="str">
        <f>IF($B3803="","",TEXT(RIGHT($E3803,6)*1000+COUNTIF($E$2:$E3803,$E3803),"000000000"))</f>
        <v/>
      </c>
    </row>
    <row r="3804" spans="12:18" x14ac:dyDescent="0.45">
      <c r="L3804" t="str">
        <f>IFERROR(INDEX(所属情報!$E:$E,MATCH(男子登録情報!A3804,所属情報!$A:$A,0)),"")</f>
        <v/>
      </c>
      <c r="M3804" t="str">
        <f t="shared" si="177"/>
        <v xml:space="preserve"> ()</v>
      </c>
      <c r="N3804">
        <f t="shared" si="178"/>
        <v>0</v>
      </c>
      <c r="O3804" t="str">
        <f t="shared" si="179"/>
        <v xml:space="preserve">  ()</v>
      </c>
      <c r="P3804" t="str">
        <f>IFERROR(INDEX(リスト!$AE:$AE,MATCH($G3804,リスト!$AD:$AD,0)),"")</f>
        <v/>
      </c>
      <c r="Q3804" t="str">
        <f>IFERROR(INDEX(リスト!$AH:$AH,MATCH($J3804,リスト!$AG:$AG,0)),"")</f>
        <v/>
      </c>
      <c r="R3804" s="118" t="str">
        <f>IF($B3804="","",TEXT(RIGHT($E3804,6)*1000+COUNTIF($E$2:$E3804,$E3804),"000000000"))</f>
        <v/>
      </c>
    </row>
    <row r="3805" spans="12:18" x14ac:dyDescent="0.45">
      <c r="L3805" t="str">
        <f>IFERROR(INDEX(所属情報!$E:$E,MATCH(男子登録情報!A3805,所属情報!$A:$A,0)),"")</f>
        <v/>
      </c>
      <c r="M3805" t="str">
        <f t="shared" si="177"/>
        <v xml:space="preserve"> ()</v>
      </c>
      <c r="N3805">
        <f t="shared" si="178"/>
        <v>0</v>
      </c>
      <c r="O3805" t="str">
        <f t="shared" si="179"/>
        <v xml:space="preserve">  ()</v>
      </c>
      <c r="P3805" t="str">
        <f>IFERROR(INDEX(リスト!$AE:$AE,MATCH($G3805,リスト!$AD:$AD,0)),"")</f>
        <v/>
      </c>
      <c r="Q3805" t="str">
        <f>IFERROR(INDEX(リスト!$AH:$AH,MATCH($J3805,リスト!$AG:$AG,0)),"")</f>
        <v/>
      </c>
      <c r="R3805" s="118" t="str">
        <f>IF($B3805="","",TEXT(RIGHT($E3805,6)*1000+COUNTIF($E$2:$E3805,$E3805),"000000000"))</f>
        <v/>
      </c>
    </row>
    <row r="3806" spans="12:18" x14ac:dyDescent="0.45">
      <c r="L3806" t="str">
        <f>IFERROR(INDEX(所属情報!$E:$E,MATCH(男子登録情報!A3806,所属情報!$A:$A,0)),"")</f>
        <v/>
      </c>
      <c r="M3806" t="str">
        <f t="shared" si="177"/>
        <v xml:space="preserve"> ()</v>
      </c>
      <c r="N3806">
        <f t="shared" si="178"/>
        <v>0</v>
      </c>
      <c r="O3806" t="str">
        <f t="shared" si="179"/>
        <v xml:space="preserve">  ()</v>
      </c>
      <c r="P3806" t="str">
        <f>IFERROR(INDEX(リスト!$AE:$AE,MATCH($G3806,リスト!$AD:$AD,0)),"")</f>
        <v/>
      </c>
      <c r="Q3806" t="str">
        <f>IFERROR(INDEX(リスト!$AH:$AH,MATCH($J3806,リスト!$AG:$AG,0)),"")</f>
        <v/>
      </c>
      <c r="R3806" s="118" t="str">
        <f>IF($B3806="","",TEXT(RIGHT($E3806,6)*1000+COUNTIF($E$2:$E3806,$E3806),"000000000"))</f>
        <v/>
      </c>
    </row>
    <row r="3807" spans="12:18" x14ac:dyDescent="0.45">
      <c r="L3807" t="str">
        <f>IFERROR(INDEX(所属情報!$E:$E,MATCH(男子登録情報!A3807,所属情報!$A:$A,0)),"")</f>
        <v/>
      </c>
      <c r="M3807" t="str">
        <f t="shared" si="177"/>
        <v xml:space="preserve"> ()</v>
      </c>
      <c r="N3807">
        <f t="shared" si="178"/>
        <v>0</v>
      </c>
      <c r="O3807" t="str">
        <f t="shared" si="179"/>
        <v xml:space="preserve">  ()</v>
      </c>
      <c r="P3807" t="str">
        <f>IFERROR(INDEX(リスト!$AE:$AE,MATCH($G3807,リスト!$AD:$AD,0)),"")</f>
        <v/>
      </c>
      <c r="Q3807" t="str">
        <f>IFERROR(INDEX(リスト!$AH:$AH,MATCH($J3807,リスト!$AG:$AG,0)),"")</f>
        <v/>
      </c>
      <c r="R3807" s="118" t="str">
        <f>IF($B3807="","",TEXT(RIGHT($E3807,6)*1000+COUNTIF($E$2:$E3807,$E3807),"000000000"))</f>
        <v/>
      </c>
    </row>
    <row r="3808" spans="12:18" x14ac:dyDescent="0.45">
      <c r="L3808" t="str">
        <f>IFERROR(INDEX(所属情報!$E:$E,MATCH(男子登録情報!A3808,所属情報!$A:$A,0)),"")</f>
        <v/>
      </c>
      <c r="M3808" t="str">
        <f t="shared" si="177"/>
        <v xml:space="preserve"> ()</v>
      </c>
      <c r="N3808">
        <f t="shared" si="178"/>
        <v>0</v>
      </c>
      <c r="O3808" t="str">
        <f t="shared" si="179"/>
        <v xml:space="preserve">  ()</v>
      </c>
      <c r="P3808" t="str">
        <f>IFERROR(INDEX(リスト!$AE:$AE,MATCH($G3808,リスト!$AD:$AD,0)),"")</f>
        <v/>
      </c>
      <c r="Q3808" t="str">
        <f>IFERROR(INDEX(リスト!$AH:$AH,MATCH($J3808,リスト!$AG:$AG,0)),"")</f>
        <v/>
      </c>
      <c r="R3808" s="118" t="str">
        <f>IF($B3808="","",TEXT(RIGHT($E3808,6)*1000+COUNTIF($E$2:$E3808,$E3808),"000000000"))</f>
        <v/>
      </c>
    </row>
    <row r="3809" spans="12:18" x14ac:dyDescent="0.45">
      <c r="L3809" t="str">
        <f>IFERROR(INDEX(所属情報!$E:$E,MATCH(男子登録情報!A3809,所属情報!$A:$A,0)),"")</f>
        <v/>
      </c>
      <c r="M3809" t="str">
        <f t="shared" si="177"/>
        <v xml:space="preserve"> ()</v>
      </c>
      <c r="N3809">
        <f t="shared" si="178"/>
        <v>0</v>
      </c>
      <c r="O3809" t="str">
        <f t="shared" si="179"/>
        <v xml:space="preserve">  ()</v>
      </c>
      <c r="P3809" t="str">
        <f>IFERROR(INDEX(リスト!$AE:$AE,MATCH($G3809,リスト!$AD:$AD,0)),"")</f>
        <v/>
      </c>
      <c r="Q3809" t="str">
        <f>IFERROR(INDEX(リスト!$AH:$AH,MATCH($J3809,リスト!$AG:$AG,0)),"")</f>
        <v/>
      </c>
      <c r="R3809" s="118" t="str">
        <f>IF($B3809="","",TEXT(RIGHT($E3809,6)*1000+COUNTIF($E$2:$E3809,$E3809),"000000000"))</f>
        <v/>
      </c>
    </row>
    <row r="3810" spans="12:18" x14ac:dyDescent="0.45">
      <c r="L3810" t="str">
        <f>IFERROR(INDEX(所属情報!$E:$E,MATCH(男子登録情報!A3810,所属情報!$A:$A,0)),"")</f>
        <v/>
      </c>
      <c r="M3810" t="str">
        <f t="shared" si="177"/>
        <v xml:space="preserve"> ()</v>
      </c>
      <c r="N3810">
        <f t="shared" si="178"/>
        <v>0</v>
      </c>
      <c r="O3810" t="str">
        <f t="shared" si="179"/>
        <v xml:space="preserve">  ()</v>
      </c>
      <c r="P3810" t="str">
        <f>IFERROR(INDEX(リスト!$AE:$AE,MATCH($G3810,リスト!$AD:$AD,0)),"")</f>
        <v/>
      </c>
      <c r="Q3810" t="str">
        <f>IFERROR(INDEX(リスト!$AH:$AH,MATCH($J3810,リスト!$AG:$AG,0)),"")</f>
        <v/>
      </c>
      <c r="R3810" s="118" t="str">
        <f>IF($B3810="","",TEXT(RIGHT($E3810,6)*1000+COUNTIF($E$2:$E3810,$E3810),"000000000"))</f>
        <v/>
      </c>
    </row>
    <row r="3811" spans="12:18" x14ac:dyDescent="0.45">
      <c r="L3811" t="str">
        <f>IFERROR(INDEX(所属情報!$E:$E,MATCH(男子登録情報!A3811,所属情報!$A:$A,0)),"")</f>
        <v/>
      </c>
      <c r="M3811" t="str">
        <f t="shared" si="177"/>
        <v xml:space="preserve"> ()</v>
      </c>
      <c r="N3811">
        <f t="shared" si="178"/>
        <v>0</v>
      </c>
      <c r="O3811" t="str">
        <f t="shared" si="179"/>
        <v xml:space="preserve">  ()</v>
      </c>
      <c r="P3811" t="str">
        <f>IFERROR(INDEX(リスト!$AE:$AE,MATCH($G3811,リスト!$AD:$AD,0)),"")</f>
        <v/>
      </c>
      <c r="Q3811" t="str">
        <f>IFERROR(INDEX(リスト!$AH:$AH,MATCH($J3811,リスト!$AG:$AG,0)),"")</f>
        <v/>
      </c>
      <c r="R3811" s="118" t="str">
        <f>IF($B3811="","",TEXT(RIGHT($E3811,6)*1000+COUNTIF($E$2:$E3811,$E3811),"000000000"))</f>
        <v/>
      </c>
    </row>
    <row r="3812" spans="12:18" x14ac:dyDescent="0.45">
      <c r="L3812" t="str">
        <f>IFERROR(INDEX(所属情報!$E:$E,MATCH(男子登録情報!A3812,所属情報!$A:$A,0)),"")</f>
        <v/>
      </c>
      <c r="M3812" t="str">
        <f t="shared" si="177"/>
        <v xml:space="preserve"> ()</v>
      </c>
      <c r="N3812">
        <f t="shared" si="178"/>
        <v>0</v>
      </c>
      <c r="O3812" t="str">
        <f t="shared" si="179"/>
        <v xml:space="preserve">  ()</v>
      </c>
      <c r="P3812" t="str">
        <f>IFERROR(INDEX(リスト!$AE:$AE,MATCH($G3812,リスト!$AD:$AD,0)),"")</f>
        <v/>
      </c>
      <c r="Q3812" t="str">
        <f>IFERROR(INDEX(リスト!$AH:$AH,MATCH($J3812,リスト!$AG:$AG,0)),"")</f>
        <v/>
      </c>
      <c r="R3812" s="118" t="str">
        <f>IF($B3812="","",TEXT(RIGHT($E3812,6)*1000+COUNTIF($E$2:$E3812,$E3812),"000000000"))</f>
        <v/>
      </c>
    </row>
    <row r="3813" spans="12:18" x14ac:dyDescent="0.45">
      <c r="L3813" t="str">
        <f>IFERROR(INDEX(所属情報!$E:$E,MATCH(男子登録情報!A3813,所属情報!$A:$A,0)),"")</f>
        <v/>
      </c>
      <c r="M3813" t="str">
        <f t="shared" si="177"/>
        <v xml:space="preserve"> ()</v>
      </c>
      <c r="N3813">
        <f t="shared" si="178"/>
        <v>0</v>
      </c>
      <c r="O3813" t="str">
        <f t="shared" si="179"/>
        <v xml:space="preserve">  ()</v>
      </c>
      <c r="P3813" t="str">
        <f>IFERROR(INDEX(リスト!$AE:$AE,MATCH($G3813,リスト!$AD:$AD,0)),"")</f>
        <v/>
      </c>
      <c r="Q3813" t="str">
        <f>IFERROR(INDEX(リスト!$AH:$AH,MATCH($J3813,リスト!$AG:$AG,0)),"")</f>
        <v/>
      </c>
      <c r="R3813" s="118" t="str">
        <f>IF($B3813="","",TEXT(RIGHT($E3813,6)*1000+COUNTIF($E$2:$E3813,$E3813),"000000000"))</f>
        <v/>
      </c>
    </row>
    <row r="3814" spans="12:18" x14ac:dyDescent="0.45">
      <c r="L3814" t="str">
        <f>IFERROR(INDEX(所属情報!$E:$E,MATCH(男子登録情報!A3814,所属情報!$A:$A,0)),"")</f>
        <v/>
      </c>
      <c r="M3814" t="str">
        <f t="shared" si="177"/>
        <v xml:space="preserve"> ()</v>
      </c>
      <c r="N3814">
        <f t="shared" si="178"/>
        <v>0</v>
      </c>
      <c r="O3814" t="str">
        <f t="shared" si="179"/>
        <v xml:space="preserve">  ()</v>
      </c>
      <c r="P3814" t="str">
        <f>IFERROR(INDEX(リスト!$AE:$AE,MATCH($G3814,リスト!$AD:$AD,0)),"")</f>
        <v/>
      </c>
      <c r="Q3814" t="str">
        <f>IFERROR(INDEX(リスト!$AH:$AH,MATCH($J3814,リスト!$AG:$AG,0)),"")</f>
        <v/>
      </c>
      <c r="R3814" s="118" t="str">
        <f>IF($B3814="","",TEXT(RIGHT($E3814,6)*1000+COUNTIF($E$2:$E3814,$E3814),"000000000"))</f>
        <v/>
      </c>
    </row>
    <row r="3815" spans="12:18" x14ac:dyDescent="0.45">
      <c r="L3815" t="str">
        <f>IFERROR(INDEX(所属情報!$E:$E,MATCH(男子登録情報!A3815,所属情報!$A:$A,0)),"")</f>
        <v/>
      </c>
      <c r="M3815" t="str">
        <f t="shared" si="177"/>
        <v xml:space="preserve"> ()</v>
      </c>
      <c r="N3815">
        <f t="shared" si="178"/>
        <v>0</v>
      </c>
      <c r="O3815" t="str">
        <f t="shared" si="179"/>
        <v xml:space="preserve">  ()</v>
      </c>
      <c r="P3815" t="str">
        <f>IFERROR(INDEX(リスト!$AE:$AE,MATCH($G3815,リスト!$AD:$AD,0)),"")</f>
        <v/>
      </c>
      <c r="Q3815" t="str">
        <f>IFERROR(INDEX(リスト!$AH:$AH,MATCH($J3815,リスト!$AG:$AG,0)),"")</f>
        <v/>
      </c>
      <c r="R3815" s="118" t="str">
        <f>IF($B3815="","",TEXT(RIGHT($E3815,6)*1000+COUNTIF($E$2:$E3815,$E3815),"000000000"))</f>
        <v/>
      </c>
    </row>
    <row r="3816" spans="12:18" x14ac:dyDescent="0.45">
      <c r="L3816" t="str">
        <f>IFERROR(INDEX(所属情報!$E:$E,MATCH(男子登録情報!A3816,所属情報!$A:$A,0)),"")</f>
        <v/>
      </c>
      <c r="M3816" t="str">
        <f t="shared" si="177"/>
        <v xml:space="preserve"> ()</v>
      </c>
      <c r="N3816">
        <f t="shared" si="178"/>
        <v>0</v>
      </c>
      <c r="O3816" t="str">
        <f t="shared" si="179"/>
        <v xml:space="preserve">  ()</v>
      </c>
      <c r="P3816" t="str">
        <f>IFERROR(INDEX(リスト!$AE:$AE,MATCH($G3816,リスト!$AD:$AD,0)),"")</f>
        <v/>
      </c>
      <c r="Q3816" t="str">
        <f>IFERROR(INDEX(リスト!$AH:$AH,MATCH($J3816,リスト!$AG:$AG,0)),"")</f>
        <v/>
      </c>
      <c r="R3816" s="118" t="str">
        <f>IF($B3816="","",TEXT(RIGHT($E3816,6)*1000+COUNTIF($E$2:$E3816,$E3816),"000000000"))</f>
        <v/>
      </c>
    </row>
    <row r="3817" spans="12:18" x14ac:dyDescent="0.45">
      <c r="L3817" t="str">
        <f>IFERROR(INDEX(所属情報!$E:$E,MATCH(男子登録情報!A3817,所属情報!$A:$A,0)),"")</f>
        <v/>
      </c>
      <c r="M3817" t="str">
        <f t="shared" si="177"/>
        <v xml:space="preserve"> ()</v>
      </c>
      <c r="N3817">
        <f t="shared" si="178"/>
        <v>0</v>
      </c>
      <c r="O3817" t="str">
        <f t="shared" si="179"/>
        <v xml:space="preserve">  ()</v>
      </c>
      <c r="P3817" t="str">
        <f>IFERROR(INDEX(リスト!$AE:$AE,MATCH($G3817,リスト!$AD:$AD,0)),"")</f>
        <v/>
      </c>
      <c r="Q3817" t="str">
        <f>IFERROR(INDEX(リスト!$AH:$AH,MATCH($J3817,リスト!$AG:$AG,0)),"")</f>
        <v/>
      </c>
      <c r="R3817" s="118" t="str">
        <f>IF($B3817="","",TEXT(RIGHT($E3817,6)*1000+COUNTIF($E$2:$E3817,$E3817),"000000000"))</f>
        <v/>
      </c>
    </row>
    <row r="3818" spans="12:18" x14ac:dyDescent="0.45">
      <c r="L3818" t="str">
        <f>IFERROR(INDEX(所属情報!$E:$E,MATCH(男子登録情報!A3818,所属情報!$A:$A,0)),"")</f>
        <v/>
      </c>
      <c r="M3818" t="str">
        <f t="shared" si="177"/>
        <v xml:space="preserve"> ()</v>
      </c>
      <c r="N3818">
        <f t="shared" si="178"/>
        <v>0</v>
      </c>
      <c r="O3818" t="str">
        <f t="shared" si="179"/>
        <v xml:space="preserve">  ()</v>
      </c>
      <c r="P3818" t="str">
        <f>IFERROR(INDEX(リスト!$AE:$AE,MATCH($G3818,リスト!$AD:$AD,0)),"")</f>
        <v/>
      </c>
      <c r="Q3818" t="str">
        <f>IFERROR(INDEX(リスト!$AH:$AH,MATCH($J3818,リスト!$AG:$AG,0)),"")</f>
        <v/>
      </c>
      <c r="R3818" s="118" t="str">
        <f>IF($B3818="","",TEXT(RIGHT($E3818,6)*1000+COUNTIF($E$2:$E3818,$E3818),"000000000"))</f>
        <v/>
      </c>
    </row>
    <row r="3819" spans="12:18" x14ac:dyDescent="0.45">
      <c r="L3819" t="str">
        <f>IFERROR(INDEX(所属情報!$E:$E,MATCH(男子登録情報!A3819,所属情報!$A:$A,0)),"")</f>
        <v/>
      </c>
      <c r="M3819" t="str">
        <f t="shared" si="177"/>
        <v xml:space="preserve"> ()</v>
      </c>
      <c r="N3819">
        <f t="shared" si="178"/>
        <v>0</v>
      </c>
      <c r="O3819" t="str">
        <f t="shared" si="179"/>
        <v xml:space="preserve">  ()</v>
      </c>
      <c r="P3819" t="str">
        <f>IFERROR(INDEX(リスト!$AE:$AE,MATCH($G3819,リスト!$AD:$AD,0)),"")</f>
        <v/>
      </c>
      <c r="Q3819" t="str">
        <f>IFERROR(INDEX(リスト!$AH:$AH,MATCH($J3819,リスト!$AG:$AG,0)),"")</f>
        <v/>
      </c>
      <c r="R3819" s="118" t="str">
        <f>IF($B3819="","",TEXT(RIGHT($E3819,6)*1000+COUNTIF($E$2:$E3819,$E3819),"000000000"))</f>
        <v/>
      </c>
    </row>
    <row r="3820" spans="12:18" x14ac:dyDescent="0.45">
      <c r="L3820" t="str">
        <f>IFERROR(INDEX(所属情報!$E:$E,MATCH(男子登録情報!A3820,所属情報!$A:$A,0)),"")</f>
        <v/>
      </c>
      <c r="M3820" t="str">
        <f t="shared" si="177"/>
        <v xml:space="preserve"> ()</v>
      </c>
      <c r="N3820">
        <f t="shared" si="178"/>
        <v>0</v>
      </c>
      <c r="O3820" t="str">
        <f t="shared" si="179"/>
        <v xml:space="preserve">  ()</v>
      </c>
      <c r="P3820" t="str">
        <f>IFERROR(INDEX(リスト!$AE:$AE,MATCH($G3820,リスト!$AD:$AD,0)),"")</f>
        <v/>
      </c>
      <c r="Q3820" t="str">
        <f>IFERROR(INDEX(リスト!$AH:$AH,MATCH($J3820,リスト!$AG:$AG,0)),"")</f>
        <v/>
      </c>
      <c r="R3820" s="118" t="str">
        <f>IF($B3820="","",TEXT(RIGHT($E3820,6)*1000+COUNTIF($E$2:$E3820,$E3820),"000000000"))</f>
        <v/>
      </c>
    </row>
    <row r="3821" spans="12:18" x14ac:dyDescent="0.45">
      <c r="L3821" t="str">
        <f>IFERROR(INDEX(所属情報!$E:$E,MATCH(男子登録情報!A3821,所属情報!$A:$A,0)),"")</f>
        <v/>
      </c>
      <c r="M3821" t="str">
        <f t="shared" si="177"/>
        <v xml:space="preserve"> ()</v>
      </c>
      <c r="N3821">
        <f t="shared" si="178"/>
        <v>0</v>
      </c>
      <c r="O3821" t="str">
        <f t="shared" si="179"/>
        <v xml:space="preserve">  ()</v>
      </c>
      <c r="P3821" t="str">
        <f>IFERROR(INDEX(リスト!$AE:$AE,MATCH($G3821,リスト!$AD:$AD,0)),"")</f>
        <v/>
      </c>
      <c r="Q3821" t="str">
        <f>IFERROR(INDEX(リスト!$AH:$AH,MATCH($J3821,リスト!$AG:$AG,0)),"")</f>
        <v/>
      </c>
      <c r="R3821" s="118" t="str">
        <f>IF($B3821="","",TEXT(RIGHT($E3821,6)*1000+COUNTIF($E$2:$E3821,$E3821),"000000000"))</f>
        <v/>
      </c>
    </row>
    <row r="3822" spans="12:18" x14ac:dyDescent="0.45">
      <c r="L3822" t="str">
        <f>IFERROR(INDEX(所属情報!$E:$E,MATCH(男子登録情報!A3822,所属情報!$A:$A,0)),"")</f>
        <v/>
      </c>
      <c r="M3822" t="str">
        <f t="shared" si="177"/>
        <v xml:space="preserve"> ()</v>
      </c>
      <c r="N3822">
        <f t="shared" si="178"/>
        <v>0</v>
      </c>
      <c r="O3822" t="str">
        <f t="shared" si="179"/>
        <v xml:space="preserve">  ()</v>
      </c>
      <c r="P3822" t="str">
        <f>IFERROR(INDEX(リスト!$AE:$AE,MATCH($G3822,リスト!$AD:$AD,0)),"")</f>
        <v/>
      </c>
      <c r="Q3822" t="str">
        <f>IFERROR(INDEX(リスト!$AH:$AH,MATCH($J3822,リスト!$AG:$AG,0)),"")</f>
        <v/>
      </c>
      <c r="R3822" s="118" t="str">
        <f>IF($B3822="","",TEXT(RIGHT($E3822,6)*1000+COUNTIF($E$2:$E3822,$E3822),"000000000"))</f>
        <v/>
      </c>
    </row>
    <row r="3823" spans="12:18" x14ac:dyDescent="0.45">
      <c r="L3823" t="str">
        <f>IFERROR(INDEX(所属情報!$E:$E,MATCH(男子登録情報!A3823,所属情報!$A:$A,0)),"")</f>
        <v/>
      </c>
      <c r="M3823" t="str">
        <f t="shared" si="177"/>
        <v xml:space="preserve"> ()</v>
      </c>
      <c r="N3823">
        <f t="shared" si="178"/>
        <v>0</v>
      </c>
      <c r="O3823" t="str">
        <f t="shared" si="179"/>
        <v xml:space="preserve">  ()</v>
      </c>
      <c r="P3823" t="str">
        <f>IFERROR(INDEX(リスト!$AE:$AE,MATCH($G3823,リスト!$AD:$AD,0)),"")</f>
        <v/>
      </c>
      <c r="Q3823" t="str">
        <f>IFERROR(INDEX(リスト!$AH:$AH,MATCH($J3823,リスト!$AG:$AG,0)),"")</f>
        <v/>
      </c>
      <c r="R3823" s="118" t="str">
        <f>IF($B3823="","",TEXT(RIGHT($E3823,6)*1000+COUNTIF($E$2:$E3823,$E3823),"000000000"))</f>
        <v/>
      </c>
    </row>
    <row r="3824" spans="12:18" x14ac:dyDescent="0.45">
      <c r="L3824" t="str">
        <f>IFERROR(INDEX(所属情報!$E:$E,MATCH(男子登録情報!A3824,所属情報!$A:$A,0)),"")</f>
        <v/>
      </c>
      <c r="M3824" t="str">
        <f t="shared" si="177"/>
        <v xml:space="preserve"> ()</v>
      </c>
      <c r="N3824">
        <f t="shared" si="178"/>
        <v>0</v>
      </c>
      <c r="O3824" t="str">
        <f t="shared" si="179"/>
        <v xml:space="preserve">  ()</v>
      </c>
      <c r="P3824" t="str">
        <f>IFERROR(INDEX(リスト!$AE:$AE,MATCH($G3824,リスト!$AD:$AD,0)),"")</f>
        <v/>
      </c>
      <c r="Q3824" t="str">
        <f>IFERROR(INDEX(リスト!$AH:$AH,MATCH($J3824,リスト!$AG:$AG,0)),"")</f>
        <v/>
      </c>
      <c r="R3824" s="118" t="str">
        <f>IF($B3824="","",TEXT(RIGHT($E3824,6)*1000+COUNTIF($E$2:$E3824,$E3824),"000000000"))</f>
        <v/>
      </c>
    </row>
    <row r="3825" spans="12:18" x14ac:dyDescent="0.45">
      <c r="L3825" t="str">
        <f>IFERROR(INDEX(所属情報!$E:$E,MATCH(男子登録情報!A3825,所属情報!$A:$A,0)),"")</f>
        <v/>
      </c>
      <c r="M3825" t="str">
        <f t="shared" si="177"/>
        <v xml:space="preserve"> ()</v>
      </c>
      <c r="N3825">
        <f t="shared" si="178"/>
        <v>0</v>
      </c>
      <c r="O3825" t="str">
        <f t="shared" si="179"/>
        <v xml:space="preserve">  ()</v>
      </c>
      <c r="P3825" t="str">
        <f>IFERROR(INDEX(リスト!$AE:$AE,MATCH($G3825,リスト!$AD:$AD,0)),"")</f>
        <v/>
      </c>
      <c r="Q3825" t="str">
        <f>IFERROR(INDEX(リスト!$AH:$AH,MATCH($J3825,リスト!$AG:$AG,0)),"")</f>
        <v/>
      </c>
      <c r="R3825" s="118" t="str">
        <f>IF($B3825="","",TEXT(RIGHT($E3825,6)*1000+COUNTIF($E$2:$E3825,$E3825),"000000000"))</f>
        <v/>
      </c>
    </row>
    <row r="3826" spans="12:18" x14ac:dyDescent="0.45">
      <c r="L3826" t="str">
        <f>IFERROR(INDEX(所属情報!$E:$E,MATCH(男子登録情報!A3826,所属情報!$A:$A,0)),"")</f>
        <v/>
      </c>
      <c r="M3826" t="str">
        <f t="shared" si="177"/>
        <v xml:space="preserve"> ()</v>
      </c>
      <c r="N3826">
        <f t="shared" si="178"/>
        <v>0</v>
      </c>
      <c r="O3826" t="str">
        <f t="shared" si="179"/>
        <v xml:space="preserve">  ()</v>
      </c>
      <c r="P3826" t="str">
        <f>IFERROR(INDEX(リスト!$AE:$AE,MATCH($G3826,リスト!$AD:$AD,0)),"")</f>
        <v/>
      </c>
      <c r="Q3826" t="str">
        <f>IFERROR(INDEX(リスト!$AH:$AH,MATCH($J3826,リスト!$AG:$AG,0)),"")</f>
        <v/>
      </c>
      <c r="R3826" s="118" t="str">
        <f>IF($B3826="","",TEXT(RIGHT($E3826,6)*1000+COUNTIF($E$2:$E3826,$E3826),"000000000"))</f>
        <v/>
      </c>
    </row>
    <row r="3827" spans="12:18" x14ac:dyDescent="0.45">
      <c r="L3827" t="str">
        <f>IFERROR(INDEX(所属情報!$E:$E,MATCH(男子登録情報!A3827,所属情報!$A:$A,0)),"")</f>
        <v/>
      </c>
      <c r="M3827" t="str">
        <f t="shared" si="177"/>
        <v xml:space="preserve"> ()</v>
      </c>
      <c r="N3827">
        <f t="shared" si="178"/>
        <v>0</v>
      </c>
      <c r="O3827" t="str">
        <f t="shared" si="179"/>
        <v xml:space="preserve">  ()</v>
      </c>
      <c r="P3827" t="str">
        <f>IFERROR(INDEX(リスト!$AE:$AE,MATCH($G3827,リスト!$AD:$AD,0)),"")</f>
        <v/>
      </c>
      <c r="Q3827" t="str">
        <f>IFERROR(INDEX(リスト!$AH:$AH,MATCH($J3827,リスト!$AG:$AG,0)),"")</f>
        <v/>
      </c>
      <c r="R3827" s="118" t="str">
        <f>IF($B3827="","",TEXT(RIGHT($E3827,6)*1000+COUNTIF($E$2:$E3827,$E3827),"000000000"))</f>
        <v/>
      </c>
    </row>
    <row r="3828" spans="12:18" x14ac:dyDescent="0.45">
      <c r="L3828" t="str">
        <f>IFERROR(INDEX(所属情報!$E:$E,MATCH(男子登録情報!A3828,所属情報!$A:$A,0)),"")</f>
        <v/>
      </c>
      <c r="M3828" t="str">
        <f t="shared" si="177"/>
        <v xml:space="preserve"> ()</v>
      </c>
      <c r="N3828">
        <f t="shared" si="178"/>
        <v>0</v>
      </c>
      <c r="O3828" t="str">
        <f t="shared" si="179"/>
        <v xml:space="preserve">  ()</v>
      </c>
      <c r="P3828" t="str">
        <f>IFERROR(INDEX(リスト!$AE:$AE,MATCH($G3828,リスト!$AD:$AD,0)),"")</f>
        <v/>
      </c>
      <c r="Q3828" t="str">
        <f>IFERROR(INDEX(リスト!$AH:$AH,MATCH($J3828,リスト!$AG:$AG,0)),"")</f>
        <v/>
      </c>
      <c r="R3828" s="118" t="str">
        <f>IF($B3828="","",TEXT(RIGHT($E3828,6)*1000+COUNTIF($E$2:$E3828,$E3828),"000000000"))</f>
        <v/>
      </c>
    </row>
    <row r="3829" spans="12:18" x14ac:dyDescent="0.45">
      <c r="L3829" t="str">
        <f>IFERROR(INDEX(所属情報!$E:$E,MATCH(男子登録情報!A3829,所属情報!$A:$A,0)),"")</f>
        <v/>
      </c>
      <c r="M3829" t="str">
        <f t="shared" si="177"/>
        <v xml:space="preserve"> ()</v>
      </c>
      <c r="N3829">
        <f t="shared" si="178"/>
        <v>0</v>
      </c>
      <c r="O3829" t="str">
        <f t="shared" si="179"/>
        <v xml:space="preserve">  ()</v>
      </c>
      <c r="P3829" t="str">
        <f>IFERROR(INDEX(リスト!$AE:$AE,MATCH($G3829,リスト!$AD:$AD,0)),"")</f>
        <v/>
      </c>
      <c r="Q3829" t="str">
        <f>IFERROR(INDEX(リスト!$AH:$AH,MATCH($J3829,リスト!$AG:$AG,0)),"")</f>
        <v/>
      </c>
      <c r="R3829" s="118" t="str">
        <f>IF($B3829="","",TEXT(RIGHT($E3829,6)*1000+COUNTIF($E$2:$E3829,$E3829),"000000000"))</f>
        <v/>
      </c>
    </row>
    <row r="3830" spans="12:18" x14ac:dyDescent="0.45">
      <c r="L3830" t="str">
        <f>IFERROR(INDEX(所属情報!$E:$E,MATCH(男子登録情報!A3830,所属情報!$A:$A,0)),"")</f>
        <v/>
      </c>
      <c r="M3830" t="str">
        <f t="shared" si="177"/>
        <v xml:space="preserve"> ()</v>
      </c>
      <c r="N3830">
        <f t="shared" si="178"/>
        <v>0</v>
      </c>
      <c r="O3830" t="str">
        <f t="shared" si="179"/>
        <v xml:space="preserve">  ()</v>
      </c>
      <c r="P3830" t="str">
        <f>IFERROR(INDEX(リスト!$AE:$AE,MATCH($G3830,リスト!$AD:$AD,0)),"")</f>
        <v/>
      </c>
      <c r="Q3830" t="str">
        <f>IFERROR(INDEX(リスト!$AH:$AH,MATCH($J3830,リスト!$AG:$AG,0)),"")</f>
        <v/>
      </c>
      <c r="R3830" s="118" t="str">
        <f>IF($B3830="","",TEXT(RIGHT($E3830,6)*1000+COUNTIF($E$2:$E3830,$E3830),"000000000"))</f>
        <v/>
      </c>
    </row>
    <row r="3831" spans="12:18" x14ac:dyDescent="0.45">
      <c r="L3831" t="str">
        <f>IFERROR(INDEX(所属情報!$E:$E,MATCH(男子登録情報!A3831,所属情報!$A:$A,0)),"")</f>
        <v/>
      </c>
      <c r="M3831" t="str">
        <f t="shared" si="177"/>
        <v xml:space="preserve"> ()</v>
      </c>
      <c r="N3831">
        <f t="shared" si="178"/>
        <v>0</v>
      </c>
      <c r="O3831" t="str">
        <f t="shared" si="179"/>
        <v xml:space="preserve">  ()</v>
      </c>
      <c r="P3831" t="str">
        <f>IFERROR(INDEX(リスト!$AE:$AE,MATCH($G3831,リスト!$AD:$AD,0)),"")</f>
        <v/>
      </c>
      <c r="Q3831" t="str">
        <f>IFERROR(INDEX(リスト!$AH:$AH,MATCH($J3831,リスト!$AG:$AG,0)),"")</f>
        <v/>
      </c>
      <c r="R3831" s="118" t="str">
        <f>IF($B3831="","",TEXT(RIGHT($E3831,6)*1000+COUNTIF($E$2:$E3831,$E3831),"000000000"))</f>
        <v/>
      </c>
    </row>
    <row r="3832" spans="12:18" x14ac:dyDescent="0.45">
      <c r="L3832" t="str">
        <f>IFERROR(INDEX(所属情報!$E:$E,MATCH(男子登録情報!A3832,所属情報!$A:$A,0)),"")</f>
        <v/>
      </c>
      <c r="M3832" t="str">
        <f t="shared" si="177"/>
        <v xml:space="preserve"> ()</v>
      </c>
      <c r="N3832">
        <f t="shared" si="178"/>
        <v>0</v>
      </c>
      <c r="O3832" t="str">
        <f t="shared" si="179"/>
        <v xml:space="preserve">  ()</v>
      </c>
      <c r="P3832" t="str">
        <f>IFERROR(INDEX(リスト!$AE:$AE,MATCH($G3832,リスト!$AD:$AD,0)),"")</f>
        <v/>
      </c>
      <c r="Q3832" t="str">
        <f>IFERROR(INDEX(リスト!$AH:$AH,MATCH($J3832,リスト!$AG:$AG,0)),"")</f>
        <v/>
      </c>
      <c r="R3832" s="118" t="str">
        <f>IF($B3832="","",TEXT(RIGHT($E3832,6)*1000+COUNTIF($E$2:$E3832,$E3832),"000000000"))</f>
        <v/>
      </c>
    </row>
    <row r="3833" spans="12:18" x14ac:dyDescent="0.45">
      <c r="L3833" t="str">
        <f>IFERROR(INDEX(所属情報!$E:$E,MATCH(男子登録情報!A3833,所属情報!$A:$A,0)),"")</f>
        <v/>
      </c>
      <c r="M3833" t="str">
        <f t="shared" si="177"/>
        <v xml:space="preserve"> ()</v>
      </c>
      <c r="N3833">
        <f t="shared" si="178"/>
        <v>0</v>
      </c>
      <c r="O3833" t="str">
        <f t="shared" si="179"/>
        <v xml:space="preserve">  ()</v>
      </c>
      <c r="P3833" t="str">
        <f>IFERROR(INDEX(リスト!$AE:$AE,MATCH($G3833,リスト!$AD:$AD,0)),"")</f>
        <v/>
      </c>
      <c r="Q3833" t="str">
        <f>IFERROR(INDEX(リスト!$AH:$AH,MATCH($J3833,リスト!$AG:$AG,0)),"")</f>
        <v/>
      </c>
      <c r="R3833" s="118" t="str">
        <f>IF($B3833="","",TEXT(RIGHT($E3833,6)*1000+COUNTIF($E$2:$E3833,$E3833),"000000000"))</f>
        <v/>
      </c>
    </row>
    <row r="3834" spans="12:18" x14ac:dyDescent="0.45">
      <c r="L3834" t="str">
        <f>IFERROR(INDEX(所属情報!$E:$E,MATCH(男子登録情報!A3834,所属情報!$A:$A,0)),"")</f>
        <v/>
      </c>
      <c r="M3834" t="str">
        <f t="shared" si="177"/>
        <v xml:space="preserve"> ()</v>
      </c>
      <c r="N3834">
        <f t="shared" si="178"/>
        <v>0</v>
      </c>
      <c r="O3834" t="str">
        <f t="shared" si="179"/>
        <v xml:space="preserve">  ()</v>
      </c>
      <c r="P3834" t="str">
        <f>IFERROR(INDEX(リスト!$AE:$AE,MATCH($G3834,リスト!$AD:$AD,0)),"")</f>
        <v/>
      </c>
      <c r="Q3834" t="str">
        <f>IFERROR(INDEX(リスト!$AH:$AH,MATCH($J3834,リスト!$AG:$AG,0)),"")</f>
        <v/>
      </c>
      <c r="R3834" s="118" t="str">
        <f>IF($B3834="","",TEXT(RIGHT($E3834,6)*1000+COUNTIF($E$2:$E3834,$E3834),"000000000"))</f>
        <v/>
      </c>
    </row>
    <row r="3835" spans="12:18" x14ac:dyDescent="0.45">
      <c r="L3835" t="str">
        <f>IFERROR(INDEX(所属情報!$E:$E,MATCH(男子登録情報!A3835,所属情報!$A:$A,0)),"")</f>
        <v/>
      </c>
      <c r="M3835" t="str">
        <f t="shared" si="177"/>
        <v xml:space="preserve"> ()</v>
      </c>
      <c r="N3835">
        <f t="shared" si="178"/>
        <v>0</v>
      </c>
      <c r="O3835" t="str">
        <f t="shared" si="179"/>
        <v xml:space="preserve">  ()</v>
      </c>
      <c r="P3835" t="str">
        <f>IFERROR(INDEX(リスト!$AE:$AE,MATCH($G3835,リスト!$AD:$AD,0)),"")</f>
        <v/>
      </c>
      <c r="Q3835" t="str">
        <f>IFERROR(INDEX(リスト!$AH:$AH,MATCH($J3835,リスト!$AG:$AG,0)),"")</f>
        <v/>
      </c>
      <c r="R3835" s="118" t="str">
        <f>IF($B3835="","",TEXT(RIGHT($E3835,6)*1000+COUNTIF($E$2:$E3835,$E3835),"000000000"))</f>
        <v/>
      </c>
    </row>
    <row r="3836" spans="12:18" x14ac:dyDescent="0.45">
      <c r="L3836" t="str">
        <f>IFERROR(INDEX(所属情報!$E:$E,MATCH(男子登録情報!A3836,所属情報!$A:$A,0)),"")</f>
        <v/>
      </c>
      <c r="M3836" t="str">
        <f t="shared" si="177"/>
        <v xml:space="preserve"> ()</v>
      </c>
      <c r="N3836">
        <f t="shared" si="178"/>
        <v>0</v>
      </c>
      <c r="O3836" t="str">
        <f t="shared" si="179"/>
        <v xml:space="preserve">  ()</v>
      </c>
      <c r="P3836" t="str">
        <f>IFERROR(INDEX(リスト!$AE:$AE,MATCH($G3836,リスト!$AD:$AD,0)),"")</f>
        <v/>
      </c>
      <c r="Q3836" t="str">
        <f>IFERROR(INDEX(リスト!$AH:$AH,MATCH($J3836,リスト!$AG:$AG,0)),"")</f>
        <v/>
      </c>
      <c r="R3836" s="118" t="str">
        <f>IF($B3836="","",TEXT(RIGHT($E3836,6)*1000+COUNTIF($E$2:$E3836,$E3836),"000000000"))</f>
        <v/>
      </c>
    </row>
    <row r="3837" spans="12:18" x14ac:dyDescent="0.45">
      <c r="L3837" t="str">
        <f>IFERROR(INDEX(所属情報!$E:$E,MATCH(男子登録情報!A3837,所属情報!$A:$A,0)),"")</f>
        <v/>
      </c>
      <c r="M3837" t="str">
        <f t="shared" si="177"/>
        <v xml:space="preserve"> ()</v>
      </c>
      <c r="N3837">
        <f t="shared" si="178"/>
        <v>0</v>
      </c>
      <c r="O3837" t="str">
        <f t="shared" si="179"/>
        <v xml:space="preserve">  ()</v>
      </c>
      <c r="P3837" t="str">
        <f>IFERROR(INDEX(リスト!$AE:$AE,MATCH($G3837,リスト!$AD:$AD,0)),"")</f>
        <v/>
      </c>
      <c r="Q3837" t="str">
        <f>IFERROR(INDEX(リスト!$AH:$AH,MATCH($J3837,リスト!$AG:$AG,0)),"")</f>
        <v/>
      </c>
      <c r="R3837" s="118" t="str">
        <f>IF($B3837="","",TEXT(RIGHT($E3837,6)*1000+COUNTIF($E$2:$E3837,$E3837),"000000000"))</f>
        <v/>
      </c>
    </row>
    <row r="3838" spans="12:18" x14ac:dyDescent="0.45">
      <c r="L3838" t="str">
        <f>IFERROR(INDEX(所属情報!$E:$E,MATCH(男子登録情報!A3838,所属情報!$A:$A,0)),"")</f>
        <v/>
      </c>
      <c r="M3838" t="str">
        <f t="shared" si="177"/>
        <v xml:space="preserve"> ()</v>
      </c>
      <c r="N3838">
        <f t="shared" si="178"/>
        <v>0</v>
      </c>
      <c r="O3838" t="str">
        <f t="shared" si="179"/>
        <v xml:space="preserve">  ()</v>
      </c>
      <c r="P3838" t="str">
        <f>IFERROR(INDEX(リスト!$AE:$AE,MATCH($G3838,リスト!$AD:$AD,0)),"")</f>
        <v/>
      </c>
      <c r="Q3838" t="str">
        <f>IFERROR(INDEX(リスト!$AH:$AH,MATCH($J3838,リスト!$AG:$AG,0)),"")</f>
        <v/>
      </c>
      <c r="R3838" s="118" t="str">
        <f>IF($B3838="","",TEXT(RIGHT($E3838,6)*1000+COUNTIF($E$2:$E3838,$E3838),"000000000"))</f>
        <v/>
      </c>
    </row>
    <row r="3839" spans="12:18" x14ac:dyDescent="0.45">
      <c r="L3839" t="str">
        <f>IFERROR(INDEX(所属情報!$E:$E,MATCH(男子登録情報!A3839,所属情報!$A:$A,0)),"")</f>
        <v/>
      </c>
      <c r="M3839" t="str">
        <f t="shared" si="177"/>
        <v xml:space="preserve"> ()</v>
      </c>
      <c r="N3839">
        <f t="shared" si="178"/>
        <v>0</v>
      </c>
      <c r="O3839" t="str">
        <f t="shared" si="179"/>
        <v xml:space="preserve">  ()</v>
      </c>
      <c r="P3839" t="str">
        <f>IFERROR(INDEX(リスト!$AE:$AE,MATCH($G3839,リスト!$AD:$AD,0)),"")</f>
        <v/>
      </c>
      <c r="Q3839" t="str">
        <f>IFERROR(INDEX(リスト!$AH:$AH,MATCH($J3839,リスト!$AG:$AG,0)),"")</f>
        <v/>
      </c>
      <c r="R3839" s="118" t="str">
        <f>IF($B3839="","",TEXT(RIGHT($E3839,6)*1000+COUNTIF($E$2:$E3839,$E3839),"000000000"))</f>
        <v/>
      </c>
    </row>
    <row r="3840" spans="12:18" x14ac:dyDescent="0.45">
      <c r="L3840" t="str">
        <f>IFERROR(INDEX(所属情報!$E:$E,MATCH(男子登録情報!A3840,所属情報!$A:$A,0)),"")</f>
        <v/>
      </c>
      <c r="M3840" t="str">
        <f t="shared" si="177"/>
        <v xml:space="preserve"> ()</v>
      </c>
      <c r="N3840">
        <f t="shared" si="178"/>
        <v>0</v>
      </c>
      <c r="O3840" t="str">
        <f t="shared" si="179"/>
        <v xml:space="preserve">  ()</v>
      </c>
      <c r="P3840" t="str">
        <f>IFERROR(INDEX(リスト!$AE:$AE,MATCH($G3840,リスト!$AD:$AD,0)),"")</f>
        <v/>
      </c>
      <c r="Q3840" t="str">
        <f>IFERROR(INDEX(リスト!$AH:$AH,MATCH($J3840,リスト!$AG:$AG,0)),"")</f>
        <v/>
      </c>
      <c r="R3840" s="118" t="str">
        <f>IF($B3840="","",TEXT(RIGHT($E3840,6)*1000+COUNTIF($E$2:$E3840,$E3840),"000000000"))</f>
        <v/>
      </c>
    </row>
    <row r="3841" spans="12:18" x14ac:dyDescent="0.45">
      <c r="L3841" t="str">
        <f>IFERROR(INDEX(所属情報!$E:$E,MATCH(男子登録情報!A3841,所属情報!$A:$A,0)),"")</f>
        <v/>
      </c>
      <c r="M3841" t="str">
        <f t="shared" si="177"/>
        <v xml:space="preserve"> ()</v>
      </c>
      <c r="N3841">
        <f t="shared" si="178"/>
        <v>0</v>
      </c>
      <c r="O3841" t="str">
        <f t="shared" si="179"/>
        <v xml:space="preserve">  ()</v>
      </c>
      <c r="P3841" t="str">
        <f>IFERROR(INDEX(リスト!$AE:$AE,MATCH($G3841,リスト!$AD:$AD,0)),"")</f>
        <v/>
      </c>
      <c r="Q3841" t="str">
        <f>IFERROR(INDEX(リスト!$AH:$AH,MATCH($J3841,リスト!$AG:$AG,0)),"")</f>
        <v/>
      </c>
      <c r="R3841" s="118" t="str">
        <f>IF($B3841="","",TEXT(RIGHT($E3841,6)*1000+COUNTIF($E$2:$E3841,$E3841),"000000000"))</f>
        <v/>
      </c>
    </row>
    <row r="3842" spans="12:18" x14ac:dyDescent="0.45">
      <c r="L3842" t="str">
        <f>IFERROR(INDEX(所属情報!$E:$E,MATCH(男子登録情報!A3842,所属情報!$A:$A,0)),"")</f>
        <v/>
      </c>
      <c r="M3842" t="str">
        <f t="shared" si="177"/>
        <v xml:space="preserve"> ()</v>
      </c>
      <c r="N3842">
        <f t="shared" si="178"/>
        <v>0</v>
      </c>
      <c r="O3842" t="str">
        <f t="shared" si="179"/>
        <v xml:space="preserve">  ()</v>
      </c>
      <c r="P3842" t="str">
        <f>IFERROR(INDEX(リスト!$AE:$AE,MATCH($G3842,リスト!$AD:$AD,0)),"")</f>
        <v/>
      </c>
      <c r="Q3842" t="str">
        <f>IFERROR(INDEX(リスト!$AH:$AH,MATCH($J3842,リスト!$AG:$AG,0)),"")</f>
        <v/>
      </c>
      <c r="R3842" s="118" t="str">
        <f>IF($B3842="","",TEXT(RIGHT($E3842,6)*1000+COUNTIF($E$2:$E3842,$E3842),"000000000"))</f>
        <v/>
      </c>
    </row>
    <row r="3843" spans="12:18" x14ac:dyDescent="0.45">
      <c r="L3843" t="str">
        <f>IFERROR(INDEX(所属情報!$E:$E,MATCH(男子登録情報!A3843,所属情報!$A:$A,0)),"")</f>
        <v/>
      </c>
      <c r="M3843" t="str">
        <f t="shared" ref="M3843:M3906" si="180">$C3843&amp;" "&amp;"("&amp;$F3843&amp;")"</f>
        <v xml:space="preserve"> ()</v>
      </c>
      <c r="N3843">
        <f t="shared" ref="N3843:N3906" si="181">$D3843</f>
        <v>0</v>
      </c>
      <c r="O3843" t="str">
        <f t="shared" ref="O3843:O3906" si="182">$H3843&amp;" "&amp;$I3843&amp;" "&amp;"("&amp;MID($E3843,3,2)&amp;")"</f>
        <v xml:space="preserve">  ()</v>
      </c>
      <c r="P3843" t="str">
        <f>IFERROR(INDEX(リスト!$AE:$AE,MATCH($G3843,リスト!$AD:$AD,0)),"")</f>
        <v/>
      </c>
      <c r="Q3843" t="str">
        <f>IFERROR(INDEX(リスト!$AH:$AH,MATCH($J3843,リスト!$AG:$AG,0)),"")</f>
        <v/>
      </c>
      <c r="R3843" s="118" t="str">
        <f>IF($B3843="","",TEXT(RIGHT($E3843,6)*1000+COUNTIF($E$2:$E3843,$E3843),"000000000"))</f>
        <v/>
      </c>
    </row>
    <row r="3844" spans="12:18" x14ac:dyDescent="0.45">
      <c r="L3844" t="str">
        <f>IFERROR(INDEX(所属情報!$E:$E,MATCH(男子登録情報!A3844,所属情報!$A:$A,0)),"")</f>
        <v/>
      </c>
      <c r="M3844" t="str">
        <f t="shared" si="180"/>
        <v xml:space="preserve"> ()</v>
      </c>
      <c r="N3844">
        <f t="shared" si="181"/>
        <v>0</v>
      </c>
      <c r="O3844" t="str">
        <f t="shared" si="182"/>
        <v xml:space="preserve">  ()</v>
      </c>
      <c r="P3844" t="str">
        <f>IFERROR(INDEX(リスト!$AE:$AE,MATCH($G3844,リスト!$AD:$AD,0)),"")</f>
        <v/>
      </c>
      <c r="Q3844" t="str">
        <f>IFERROR(INDEX(リスト!$AH:$AH,MATCH($J3844,リスト!$AG:$AG,0)),"")</f>
        <v/>
      </c>
      <c r="R3844" s="118" t="str">
        <f>IF($B3844="","",TEXT(RIGHT($E3844,6)*1000+COUNTIF($E$2:$E3844,$E3844),"000000000"))</f>
        <v/>
      </c>
    </row>
    <row r="3845" spans="12:18" x14ac:dyDescent="0.45">
      <c r="L3845" t="str">
        <f>IFERROR(INDEX(所属情報!$E:$E,MATCH(男子登録情報!A3845,所属情報!$A:$A,0)),"")</f>
        <v/>
      </c>
      <c r="M3845" t="str">
        <f t="shared" si="180"/>
        <v xml:space="preserve"> ()</v>
      </c>
      <c r="N3845">
        <f t="shared" si="181"/>
        <v>0</v>
      </c>
      <c r="O3845" t="str">
        <f t="shared" si="182"/>
        <v xml:space="preserve">  ()</v>
      </c>
      <c r="P3845" t="str">
        <f>IFERROR(INDEX(リスト!$AE:$AE,MATCH($G3845,リスト!$AD:$AD,0)),"")</f>
        <v/>
      </c>
      <c r="Q3845" t="str">
        <f>IFERROR(INDEX(リスト!$AH:$AH,MATCH($J3845,リスト!$AG:$AG,0)),"")</f>
        <v/>
      </c>
      <c r="R3845" s="118" t="str">
        <f>IF($B3845="","",TEXT(RIGHT($E3845,6)*1000+COUNTIF($E$2:$E3845,$E3845),"000000000"))</f>
        <v/>
      </c>
    </row>
    <row r="3846" spans="12:18" x14ac:dyDescent="0.45">
      <c r="L3846" t="str">
        <f>IFERROR(INDEX(所属情報!$E:$E,MATCH(男子登録情報!A3846,所属情報!$A:$A,0)),"")</f>
        <v/>
      </c>
      <c r="M3846" t="str">
        <f t="shared" si="180"/>
        <v xml:space="preserve"> ()</v>
      </c>
      <c r="N3846">
        <f t="shared" si="181"/>
        <v>0</v>
      </c>
      <c r="O3846" t="str">
        <f t="shared" si="182"/>
        <v xml:space="preserve">  ()</v>
      </c>
      <c r="P3846" t="str">
        <f>IFERROR(INDEX(リスト!$AE:$AE,MATCH($G3846,リスト!$AD:$AD,0)),"")</f>
        <v/>
      </c>
      <c r="Q3846" t="str">
        <f>IFERROR(INDEX(リスト!$AH:$AH,MATCH($J3846,リスト!$AG:$AG,0)),"")</f>
        <v/>
      </c>
      <c r="R3846" s="118" t="str">
        <f>IF($B3846="","",TEXT(RIGHT($E3846,6)*1000+COUNTIF($E$2:$E3846,$E3846),"000000000"))</f>
        <v/>
      </c>
    </row>
    <row r="3847" spans="12:18" x14ac:dyDescent="0.45">
      <c r="L3847" t="str">
        <f>IFERROR(INDEX(所属情報!$E:$E,MATCH(男子登録情報!A3847,所属情報!$A:$A,0)),"")</f>
        <v/>
      </c>
      <c r="M3847" t="str">
        <f t="shared" si="180"/>
        <v xml:space="preserve"> ()</v>
      </c>
      <c r="N3847">
        <f t="shared" si="181"/>
        <v>0</v>
      </c>
      <c r="O3847" t="str">
        <f t="shared" si="182"/>
        <v xml:space="preserve">  ()</v>
      </c>
      <c r="P3847" t="str">
        <f>IFERROR(INDEX(リスト!$AE:$AE,MATCH($G3847,リスト!$AD:$AD,0)),"")</f>
        <v/>
      </c>
      <c r="Q3847" t="str">
        <f>IFERROR(INDEX(リスト!$AH:$AH,MATCH($J3847,リスト!$AG:$AG,0)),"")</f>
        <v/>
      </c>
      <c r="R3847" s="118" t="str">
        <f>IF($B3847="","",TEXT(RIGHT($E3847,6)*1000+COUNTIF($E$2:$E3847,$E3847),"000000000"))</f>
        <v/>
      </c>
    </row>
    <row r="3848" spans="12:18" x14ac:dyDescent="0.45">
      <c r="L3848" t="str">
        <f>IFERROR(INDEX(所属情報!$E:$E,MATCH(男子登録情報!A3848,所属情報!$A:$A,0)),"")</f>
        <v/>
      </c>
      <c r="M3848" t="str">
        <f t="shared" si="180"/>
        <v xml:space="preserve"> ()</v>
      </c>
      <c r="N3848">
        <f t="shared" si="181"/>
        <v>0</v>
      </c>
      <c r="O3848" t="str">
        <f t="shared" si="182"/>
        <v xml:space="preserve">  ()</v>
      </c>
      <c r="P3848" t="str">
        <f>IFERROR(INDEX(リスト!$AE:$AE,MATCH($G3848,リスト!$AD:$AD,0)),"")</f>
        <v/>
      </c>
      <c r="Q3848" t="str">
        <f>IFERROR(INDEX(リスト!$AH:$AH,MATCH($J3848,リスト!$AG:$AG,0)),"")</f>
        <v/>
      </c>
      <c r="R3848" s="118" t="str">
        <f>IF($B3848="","",TEXT(RIGHT($E3848,6)*1000+COUNTIF($E$2:$E3848,$E3848),"000000000"))</f>
        <v/>
      </c>
    </row>
    <row r="3849" spans="12:18" x14ac:dyDescent="0.45">
      <c r="L3849" t="str">
        <f>IFERROR(INDEX(所属情報!$E:$E,MATCH(男子登録情報!A3849,所属情報!$A:$A,0)),"")</f>
        <v/>
      </c>
      <c r="M3849" t="str">
        <f t="shared" si="180"/>
        <v xml:space="preserve"> ()</v>
      </c>
      <c r="N3849">
        <f t="shared" si="181"/>
        <v>0</v>
      </c>
      <c r="O3849" t="str">
        <f t="shared" si="182"/>
        <v xml:space="preserve">  ()</v>
      </c>
      <c r="P3849" t="str">
        <f>IFERROR(INDEX(リスト!$AE:$AE,MATCH($G3849,リスト!$AD:$AD,0)),"")</f>
        <v/>
      </c>
      <c r="Q3849" t="str">
        <f>IFERROR(INDEX(リスト!$AH:$AH,MATCH($J3849,リスト!$AG:$AG,0)),"")</f>
        <v/>
      </c>
      <c r="R3849" s="118" t="str">
        <f>IF($B3849="","",TEXT(RIGHT($E3849,6)*1000+COUNTIF($E$2:$E3849,$E3849),"000000000"))</f>
        <v/>
      </c>
    </row>
    <row r="3850" spans="12:18" x14ac:dyDescent="0.45">
      <c r="L3850" t="str">
        <f>IFERROR(INDEX(所属情報!$E:$E,MATCH(男子登録情報!A3850,所属情報!$A:$A,0)),"")</f>
        <v/>
      </c>
      <c r="M3850" t="str">
        <f t="shared" si="180"/>
        <v xml:space="preserve"> ()</v>
      </c>
      <c r="N3850">
        <f t="shared" si="181"/>
        <v>0</v>
      </c>
      <c r="O3850" t="str">
        <f t="shared" si="182"/>
        <v xml:space="preserve">  ()</v>
      </c>
      <c r="P3850" t="str">
        <f>IFERROR(INDEX(リスト!$AE:$AE,MATCH($G3850,リスト!$AD:$AD,0)),"")</f>
        <v/>
      </c>
      <c r="Q3850" t="str">
        <f>IFERROR(INDEX(リスト!$AH:$AH,MATCH($J3850,リスト!$AG:$AG,0)),"")</f>
        <v/>
      </c>
      <c r="R3850" s="118" t="str">
        <f>IF($B3850="","",TEXT(RIGHT($E3850,6)*1000+COUNTIF($E$2:$E3850,$E3850),"000000000"))</f>
        <v/>
      </c>
    </row>
    <row r="3851" spans="12:18" x14ac:dyDescent="0.45">
      <c r="L3851" t="str">
        <f>IFERROR(INDEX(所属情報!$E:$E,MATCH(男子登録情報!A3851,所属情報!$A:$A,0)),"")</f>
        <v/>
      </c>
      <c r="M3851" t="str">
        <f t="shared" si="180"/>
        <v xml:space="preserve"> ()</v>
      </c>
      <c r="N3851">
        <f t="shared" si="181"/>
        <v>0</v>
      </c>
      <c r="O3851" t="str">
        <f t="shared" si="182"/>
        <v xml:space="preserve">  ()</v>
      </c>
      <c r="P3851" t="str">
        <f>IFERROR(INDEX(リスト!$AE:$AE,MATCH($G3851,リスト!$AD:$AD,0)),"")</f>
        <v/>
      </c>
      <c r="Q3851" t="str">
        <f>IFERROR(INDEX(リスト!$AH:$AH,MATCH($J3851,リスト!$AG:$AG,0)),"")</f>
        <v/>
      </c>
      <c r="R3851" s="118" t="str">
        <f>IF($B3851="","",TEXT(RIGHT($E3851,6)*1000+COUNTIF($E$2:$E3851,$E3851),"000000000"))</f>
        <v/>
      </c>
    </row>
    <row r="3852" spans="12:18" x14ac:dyDescent="0.45">
      <c r="L3852" t="str">
        <f>IFERROR(INDEX(所属情報!$E:$E,MATCH(男子登録情報!A3852,所属情報!$A:$A,0)),"")</f>
        <v/>
      </c>
      <c r="M3852" t="str">
        <f t="shared" si="180"/>
        <v xml:space="preserve"> ()</v>
      </c>
      <c r="N3852">
        <f t="shared" si="181"/>
        <v>0</v>
      </c>
      <c r="O3852" t="str">
        <f t="shared" si="182"/>
        <v xml:space="preserve">  ()</v>
      </c>
      <c r="P3852" t="str">
        <f>IFERROR(INDEX(リスト!$AE:$AE,MATCH($G3852,リスト!$AD:$AD,0)),"")</f>
        <v/>
      </c>
      <c r="Q3852" t="str">
        <f>IFERROR(INDEX(リスト!$AH:$AH,MATCH($J3852,リスト!$AG:$AG,0)),"")</f>
        <v/>
      </c>
      <c r="R3852" s="118" t="str">
        <f>IF($B3852="","",TEXT(RIGHT($E3852,6)*1000+COUNTIF($E$2:$E3852,$E3852),"000000000"))</f>
        <v/>
      </c>
    </row>
    <row r="3853" spans="12:18" x14ac:dyDescent="0.45">
      <c r="L3853" t="str">
        <f>IFERROR(INDEX(所属情報!$E:$E,MATCH(男子登録情報!A3853,所属情報!$A:$A,0)),"")</f>
        <v/>
      </c>
      <c r="M3853" t="str">
        <f t="shared" si="180"/>
        <v xml:space="preserve"> ()</v>
      </c>
      <c r="N3853">
        <f t="shared" si="181"/>
        <v>0</v>
      </c>
      <c r="O3853" t="str">
        <f t="shared" si="182"/>
        <v xml:space="preserve">  ()</v>
      </c>
      <c r="P3853" t="str">
        <f>IFERROR(INDEX(リスト!$AE:$AE,MATCH($G3853,リスト!$AD:$AD,0)),"")</f>
        <v/>
      </c>
      <c r="Q3853" t="str">
        <f>IFERROR(INDEX(リスト!$AH:$AH,MATCH($J3853,リスト!$AG:$AG,0)),"")</f>
        <v/>
      </c>
      <c r="R3853" s="118" t="str">
        <f>IF($B3853="","",TEXT(RIGHT($E3853,6)*1000+COUNTIF($E$2:$E3853,$E3853),"000000000"))</f>
        <v/>
      </c>
    </row>
    <row r="3854" spans="12:18" x14ac:dyDescent="0.45">
      <c r="L3854" t="str">
        <f>IFERROR(INDEX(所属情報!$E:$E,MATCH(男子登録情報!A3854,所属情報!$A:$A,0)),"")</f>
        <v/>
      </c>
      <c r="M3854" t="str">
        <f t="shared" si="180"/>
        <v xml:space="preserve"> ()</v>
      </c>
      <c r="N3854">
        <f t="shared" si="181"/>
        <v>0</v>
      </c>
      <c r="O3854" t="str">
        <f t="shared" si="182"/>
        <v xml:space="preserve">  ()</v>
      </c>
      <c r="P3854" t="str">
        <f>IFERROR(INDEX(リスト!$AE:$AE,MATCH($G3854,リスト!$AD:$AD,0)),"")</f>
        <v/>
      </c>
      <c r="Q3854" t="str">
        <f>IFERROR(INDEX(リスト!$AH:$AH,MATCH($J3854,リスト!$AG:$AG,0)),"")</f>
        <v/>
      </c>
      <c r="R3854" s="118" t="str">
        <f>IF($B3854="","",TEXT(RIGHT($E3854,6)*1000+COUNTIF($E$2:$E3854,$E3854),"000000000"))</f>
        <v/>
      </c>
    </row>
    <row r="3855" spans="12:18" x14ac:dyDescent="0.45">
      <c r="L3855" t="str">
        <f>IFERROR(INDEX(所属情報!$E:$E,MATCH(男子登録情報!A3855,所属情報!$A:$A,0)),"")</f>
        <v/>
      </c>
      <c r="M3855" t="str">
        <f t="shared" si="180"/>
        <v xml:space="preserve"> ()</v>
      </c>
      <c r="N3855">
        <f t="shared" si="181"/>
        <v>0</v>
      </c>
      <c r="O3855" t="str">
        <f t="shared" si="182"/>
        <v xml:space="preserve">  ()</v>
      </c>
      <c r="P3855" t="str">
        <f>IFERROR(INDEX(リスト!$AE:$AE,MATCH($G3855,リスト!$AD:$AD,0)),"")</f>
        <v/>
      </c>
      <c r="Q3855" t="str">
        <f>IFERROR(INDEX(リスト!$AH:$AH,MATCH($J3855,リスト!$AG:$AG,0)),"")</f>
        <v/>
      </c>
      <c r="R3855" s="118" t="str">
        <f>IF($B3855="","",TEXT(RIGHT($E3855,6)*1000+COUNTIF($E$2:$E3855,$E3855),"000000000"))</f>
        <v/>
      </c>
    </row>
    <row r="3856" spans="12:18" x14ac:dyDescent="0.45">
      <c r="L3856" t="str">
        <f>IFERROR(INDEX(所属情報!$E:$E,MATCH(男子登録情報!A3856,所属情報!$A:$A,0)),"")</f>
        <v/>
      </c>
      <c r="M3856" t="str">
        <f t="shared" si="180"/>
        <v xml:space="preserve"> ()</v>
      </c>
      <c r="N3856">
        <f t="shared" si="181"/>
        <v>0</v>
      </c>
      <c r="O3856" t="str">
        <f t="shared" si="182"/>
        <v xml:space="preserve">  ()</v>
      </c>
      <c r="P3856" t="str">
        <f>IFERROR(INDEX(リスト!$AE:$AE,MATCH($G3856,リスト!$AD:$AD,0)),"")</f>
        <v/>
      </c>
      <c r="Q3856" t="str">
        <f>IFERROR(INDEX(リスト!$AH:$AH,MATCH($J3856,リスト!$AG:$AG,0)),"")</f>
        <v/>
      </c>
      <c r="R3856" s="118" t="str">
        <f>IF($B3856="","",TEXT(RIGHT($E3856,6)*1000+COUNTIF($E$2:$E3856,$E3856),"000000000"))</f>
        <v/>
      </c>
    </row>
    <row r="3857" spans="12:18" x14ac:dyDescent="0.45">
      <c r="L3857" t="str">
        <f>IFERROR(INDEX(所属情報!$E:$E,MATCH(男子登録情報!A3857,所属情報!$A:$A,0)),"")</f>
        <v/>
      </c>
      <c r="M3857" t="str">
        <f t="shared" si="180"/>
        <v xml:space="preserve"> ()</v>
      </c>
      <c r="N3857">
        <f t="shared" si="181"/>
        <v>0</v>
      </c>
      <c r="O3857" t="str">
        <f t="shared" si="182"/>
        <v xml:space="preserve">  ()</v>
      </c>
      <c r="P3857" t="str">
        <f>IFERROR(INDEX(リスト!$AE:$AE,MATCH($G3857,リスト!$AD:$AD,0)),"")</f>
        <v/>
      </c>
      <c r="Q3857" t="str">
        <f>IFERROR(INDEX(リスト!$AH:$AH,MATCH($J3857,リスト!$AG:$AG,0)),"")</f>
        <v/>
      </c>
      <c r="R3857" s="118" t="str">
        <f>IF($B3857="","",TEXT(RIGHT($E3857,6)*1000+COUNTIF($E$2:$E3857,$E3857),"000000000"))</f>
        <v/>
      </c>
    </row>
    <row r="3858" spans="12:18" x14ac:dyDescent="0.45">
      <c r="L3858" t="str">
        <f>IFERROR(INDEX(所属情報!$E:$E,MATCH(男子登録情報!A3858,所属情報!$A:$A,0)),"")</f>
        <v/>
      </c>
      <c r="M3858" t="str">
        <f t="shared" si="180"/>
        <v xml:space="preserve"> ()</v>
      </c>
      <c r="N3858">
        <f t="shared" si="181"/>
        <v>0</v>
      </c>
      <c r="O3858" t="str">
        <f t="shared" si="182"/>
        <v xml:space="preserve">  ()</v>
      </c>
      <c r="P3858" t="str">
        <f>IFERROR(INDEX(リスト!$AE:$AE,MATCH($G3858,リスト!$AD:$AD,0)),"")</f>
        <v/>
      </c>
      <c r="Q3858" t="str">
        <f>IFERROR(INDEX(リスト!$AH:$AH,MATCH($J3858,リスト!$AG:$AG,0)),"")</f>
        <v/>
      </c>
      <c r="R3858" s="118" t="str">
        <f>IF($B3858="","",TEXT(RIGHT($E3858,6)*1000+COUNTIF($E$2:$E3858,$E3858),"000000000"))</f>
        <v/>
      </c>
    </row>
    <row r="3859" spans="12:18" x14ac:dyDescent="0.45">
      <c r="L3859" t="str">
        <f>IFERROR(INDEX(所属情報!$E:$E,MATCH(男子登録情報!A3859,所属情報!$A:$A,0)),"")</f>
        <v/>
      </c>
      <c r="M3859" t="str">
        <f t="shared" si="180"/>
        <v xml:space="preserve"> ()</v>
      </c>
      <c r="N3859">
        <f t="shared" si="181"/>
        <v>0</v>
      </c>
      <c r="O3859" t="str">
        <f t="shared" si="182"/>
        <v xml:space="preserve">  ()</v>
      </c>
      <c r="P3859" t="str">
        <f>IFERROR(INDEX(リスト!$AE:$AE,MATCH($G3859,リスト!$AD:$AD,0)),"")</f>
        <v/>
      </c>
      <c r="Q3859" t="str">
        <f>IFERROR(INDEX(リスト!$AH:$AH,MATCH($J3859,リスト!$AG:$AG,0)),"")</f>
        <v/>
      </c>
      <c r="R3859" s="118" t="str">
        <f>IF($B3859="","",TEXT(RIGHT($E3859,6)*1000+COUNTIF($E$2:$E3859,$E3859),"000000000"))</f>
        <v/>
      </c>
    </row>
    <row r="3860" spans="12:18" x14ac:dyDescent="0.45">
      <c r="L3860" t="str">
        <f>IFERROR(INDEX(所属情報!$E:$E,MATCH(男子登録情報!A3860,所属情報!$A:$A,0)),"")</f>
        <v/>
      </c>
      <c r="M3860" t="str">
        <f t="shared" si="180"/>
        <v xml:space="preserve"> ()</v>
      </c>
      <c r="N3860">
        <f t="shared" si="181"/>
        <v>0</v>
      </c>
      <c r="O3860" t="str">
        <f t="shared" si="182"/>
        <v xml:space="preserve">  ()</v>
      </c>
      <c r="P3860" t="str">
        <f>IFERROR(INDEX(リスト!$AE:$AE,MATCH($G3860,リスト!$AD:$AD,0)),"")</f>
        <v/>
      </c>
      <c r="Q3860" t="str">
        <f>IFERROR(INDEX(リスト!$AH:$AH,MATCH($J3860,リスト!$AG:$AG,0)),"")</f>
        <v/>
      </c>
      <c r="R3860" s="118" t="str">
        <f>IF($B3860="","",TEXT(RIGHT($E3860,6)*1000+COUNTIF($E$2:$E3860,$E3860),"000000000"))</f>
        <v/>
      </c>
    </row>
    <row r="3861" spans="12:18" x14ac:dyDescent="0.45">
      <c r="L3861" t="str">
        <f>IFERROR(INDEX(所属情報!$E:$E,MATCH(男子登録情報!A3861,所属情報!$A:$A,0)),"")</f>
        <v/>
      </c>
      <c r="M3861" t="str">
        <f t="shared" si="180"/>
        <v xml:space="preserve"> ()</v>
      </c>
      <c r="N3861">
        <f t="shared" si="181"/>
        <v>0</v>
      </c>
      <c r="O3861" t="str">
        <f t="shared" si="182"/>
        <v xml:space="preserve">  ()</v>
      </c>
      <c r="P3861" t="str">
        <f>IFERROR(INDEX(リスト!$AE:$AE,MATCH($G3861,リスト!$AD:$AD,0)),"")</f>
        <v/>
      </c>
      <c r="Q3861" t="str">
        <f>IFERROR(INDEX(リスト!$AH:$AH,MATCH($J3861,リスト!$AG:$AG,0)),"")</f>
        <v/>
      </c>
      <c r="R3861" s="118" t="str">
        <f>IF($B3861="","",TEXT(RIGHT($E3861,6)*1000+COUNTIF($E$2:$E3861,$E3861),"000000000"))</f>
        <v/>
      </c>
    </row>
    <row r="3862" spans="12:18" x14ac:dyDescent="0.45">
      <c r="L3862" t="str">
        <f>IFERROR(INDEX(所属情報!$E:$E,MATCH(男子登録情報!A3862,所属情報!$A:$A,0)),"")</f>
        <v/>
      </c>
      <c r="M3862" t="str">
        <f t="shared" si="180"/>
        <v xml:space="preserve"> ()</v>
      </c>
      <c r="N3862">
        <f t="shared" si="181"/>
        <v>0</v>
      </c>
      <c r="O3862" t="str">
        <f t="shared" si="182"/>
        <v xml:space="preserve">  ()</v>
      </c>
      <c r="P3862" t="str">
        <f>IFERROR(INDEX(リスト!$AE:$AE,MATCH($G3862,リスト!$AD:$AD,0)),"")</f>
        <v/>
      </c>
      <c r="Q3862" t="str">
        <f>IFERROR(INDEX(リスト!$AH:$AH,MATCH($J3862,リスト!$AG:$AG,0)),"")</f>
        <v/>
      </c>
      <c r="R3862" s="118" t="str">
        <f>IF($B3862="","",TEXT(RIGHT($E3862,6)*1000+COUNTIF($E$2:$E3862,$E3862),"000000000"))</f>
        <v/>
      </c>
    </row>
    <row r="3863" spans="12:18" x14ac:dyDescent="0.45">
      <c r="L3863" t="str">
        <f>IFERROR(INDEX(所属情報!$E:$E,MATCH(男子登録情報!A3863,所属情報!$A:$A,0)),"")</f>
        <v/>
      </c>
      <c r="M3863" t="str">
        <f t="shared" si="180"/>
        <v xml:space="preserve"> ()</v>
      </c>
      <c r="N3863">
        <f t="shared" si="181"/>
        <v>0</v>
      </c>
      <c r="O3863" t="str">
        <f t="shared" si="182"/>
        <v xml:space="preserve">  ()</v>
      </c>
      <c r="P3863" t="str">
        <f>IFERROR(INDEX(リスト!$AE:$AE,MATCH($G3863,リスト!$AD:$AD,0)),"")</f>
        <v/>
      </c>
      <c r="Q3863" t="str">
        <f>IFERROR(INDEX(リスト!$AH:$AH,MATCH($J3863,リスト!$AG:$AG,0)),"")</f>
        <v/>
      </c>
      <c r="R3863" s="118" t="str">
        <f>IF($B3863="","",TEXT(RIGHT($E3863,6)*1000+COUNTIF($E$2:$E3863,$E3863),"000000000"))</f>
        <v/>
      </c>
    </row>
    <row r="3864" spans="12:18" x14ac:dyDescent="0.45">
      <c r="L3864" t="str">
        <f>IFERROR(INDEX(所属情報!$E:$E,MATCH(男子登録情報!A3864,所属情報!$A:$A,0)),"")</f>
        <v/>
      </c>
      <c r="M3864" t="str">
        <f t="shared" si="180"/>
        <v xml:space="preserve"> ()</v>
      </c>
      <c r="N3864">
        <f t="shared" si="181"/>
        <v>0</v>
      </c>
      <c r="O3864" t="str">
        <f t="shared" si="182"/>
        <v xml:space="preserve">  ()</v>
      </c>
      <c r="P3864" t="str">
        <f>IFERROR(INDEX(リスト!$AE:$AE,MATCH($G3864,リスト!$AD:$AD,0)),"")</f>
        <v/>
      </c>
      <c r="Q3864" t="str">
        <f>IFERROR(INDEX(リスト!$AH:$AH,MATCH($J3864,リスト!$AG:$AG,0)),"")</f>
        <v/>
      </c>
      <c r="R3864" s="118" t="str">
        <f>IF($B3864="","",TEXT(RIGHT($E3864,6)*1000+COUNTIF($E$2:$E3864,$E3864),"000000000"))</f>
        <v/>
      </c>
    </row>
    <row r="3865" spans="12:18" x14ac:dyDescent="0.45">
      <c r="L3865" t="str">
        <f>IFERROR(INDEX(所属情報!$E:$E,MATCH(男子登録情報!A3865,所属情報!$A:$A,0)),"")</f>
        <v/>
      </c>
      <c r="M3865" t="str">
        <f t="shared" si="180"/>
        <v xml:space="preserve"> ()</v>
      </c>
      <c r="N3865">
        <f t="shared" si="181"/>
        <v>0</v>
      </c>
      <c r="O3865" t="str">
        <f t="shared" si="182"/>
        <v xml:space="preserve">  ()</v>
      </c>
      <c r="P3865" t="str">
        <f>IFERROR(INDEX(リスト!$AE:$AE,MATCH($G3865,リスト!$AD:$AD,0)),"")</f>
        <v/>
      </c>
      <c r="Q3865" t="str">
        <f>IFERROR(INDEX(リスト!$AH:$AH,MATCH($J3865,リスト!$AG:$AG,0)),"")</f>
        <v/>
      </c>
      <c r="R3865" s="118" t="str">
        <f>IF($B3865="","",TEXT(RIGHT($E3865,6)*1000+COUNTIF($E$2:$E3865,$E3865),"000000000"))</f>
        <v/>
      </c>
    </row>
    <row r="3866" spans="12:18" x14ac:dyDescent="0.45">
      <c r="L3866" t="str">
        <f>IFERROR(INDEX(所属情報!$E:$E,MATCH(男子登録情報!A3866,所属情報!$A:$A,0)),"")</f>
        <v/>
      </c>
      <c r="M3866" t="str">
        <f t="shared" si="180"/>
        <v xml:space="preserve"> ()</v>
      </c>
      <c r="N3866">
        <f t="shared" si="181"/>
        <v>0</v>
      </c>
      <c r="O3866" t="str">
        <f t="shared" si="182"/>
        <v xml:space="preserve">  ()</v>
      </c>
      <c r="P3866" t="str">
        <f>IFERROR(INDEX(リスト!$AE:$AE,MATCH($G3866,リスト!$AD:$AD,0)),"")</f>
        <v/>
      </c>
      <c r="Q3866" t="str">
        <f>IFERROR(INDEX(リスト!$AH:$AH,MATCH($J3866,リスト!$AG:$AG,0)),"")</f>
        <v/>
      </c>
      <c r="R3866" s="118" t="str">
        <f>IF($B3866="","",TEXT(RIGHT($E3866,6)*1000+COUNTIF($E$2:$E3866,$E3866),"000000000"))</f>
        <v/>
      </c>
    </row>
    <row r="3867" spans="12:18" x14ac:dyDescent="0.45">
      <c r="L3867" t="str">
        <f>IFERROR(INDEX(所属情報!$E:$E,MATCH(男子登録情報!A3867,所属情報!$A:$A,0)),"")</f>
        <v/>
      </c>
      <c r="M3867" t="str">
        <f t="shared" si="180"/>
        <v xml:space="preserve"> ()</v>
      </c>
      <c r="N3867">
        <f t="shared" si="181"/>
        <v>0</v>
      </c>
      <c r="O3867" t="str">
        <f t="shared" si="182"/>
        <v xml:space="preserve">  ()</v>
      </c>
      <c r="P3867" t="str">
        <f>IFERROR(INDEX(リスト!$AE:$AE,MATCH($G3867,リスト!$AD:$AD,0)),"")</f>
        <v/>
      </c>
      <c r="Q3867" t="str">
        <f>IFERROR(INDEX(リスト!$AH:$AH,MATCH($J3867,リスト!$AG:$AG,0)),"")</f>
        <v/>
      </c>
      <c r="R3867" s="118" t="str">
        <f>IF($B3867="","",TEXT(RIGHT($E3867,6)*1000+COUNTIF($E$2:$E3867,$E3867),"000000000"))</f>
        <v/>
      </c>
    </row>
    <row r="3868" spans="12:18" x14ac:dyDescent="0.45">
      <c r="L3868" t="str">
        <f>IFERROR(INDEX(所属情報!$E:$E,MATCH(男子登録情報!A3868,所属情報!$A:$A,0)),"")</f>
        <v/>
      </c>
      <c r="M3868" t="str">
        <f t="shared" si="180"/>
        <v xml:space="preserve"> ()</v>
      </c>
      <c r="N3868">
        <f t="shared" si="181"/>
        <v>0</v>
      </c>
      <c r="O3868" t="str">
        <f t="shared" si="182"/>
        <v xml:space="preserve">  ()</v>
      </c>
      <c r="P3868" t="str">
        <f>IFERROR(INDEX(リスト!$AE:$AE,MATCH($G3868,リスト!$AD:$AD,0)),"")</f>
        <v/>
      </c>
      <c r="Q3868" t="str">
        <f>IFERROR(INDEX(リスト!$AH:$AH,MATCH($J3868,リスト!$AG:$AG,0)),"")</f>
        <v/>
      </c>
      <c r="R3868" s="118" t="str">
        <f>IF($B3868="","",TEXT(RIGHT($E3868,6)*1000+COUNTIF($E$2:$E3868,$E3868),"000000000"))</f>
        <v/>
      </c>
    </row>
    <row r="3869" spans="12:18" x14ac:dyDescent="0.45">
      <c r="L3869" t="str">
        <f>IFERROR(INDEX(所属情報!$E:$E,MATCH(男子登録情報!A3869,所属情報!$A:$A,0)),"")</f>
        <v/>
      </c>
      <c r="M3869" t="str">
        <f t="shared" si="180"/>
        <v xml:space="preserve"> ()</v>
      </c>
      <c r="N3869">
        <f t="shared" si="181"/>
        <v>0</v>
      </c>
      <c r="O3869" t="str">
        <f t="shared" si="182"/>
        <v xml:space="preserve">  ()</v>
      </c>
      <c r="P3869" t="str">
        <f>IFERROR(INDEX(リスト!$AE:$AE,MATCH($G3869,リスト!$AD:$AD,0)),"")</f>
        <v/>
      </c>
      <c r="Q3869" t="str">
        <f>IFERROR(INDEX(リスト!$AH:$AH,MATCH($J3869,リスト!$AG:$AG,0)),"")</f>
        <v/>
      </c>
      <c r="R3869" s="118" t="str">
        <f>IF($B3869="","",TEXT(RIGHT($E3869,6)*1000+COUNTIF($E$2:$E3869,$E3869),"000000000"))</f>
        <v/>
      </c>
    </row>
    <row r="3870" spans="12:18" x14ac:dyDescent="0.45">
      <c r="L3870" t="str">
        <f>IFERROR(INDEX(所属情報!$E:$E,MATCH(男子登録情報!A3870,所属情報!$A:$A,0)),"")</f>
        <v/>
      </c>
      <c r="M3870" t="str">
        <f t="shared" si="180"/>
        <v xml:space="preserve"> ()</v>
      </c>
      <c r="N3870">
        <f t="shared" si="181"/>
        <v>0</v>
      </c>
      <c r="O3870" t="str">
        <f t="shared" si="182"/>
        <v xml:space="preserve">  ()</v>
      </c>
      <c r="P3870" t="str">
        <f>IFERROR(INDEX(リスト!$AE:$AE,MATCH($G3870,リスト!$AD:$AD,0)),"")</f>
        <v/>
      </c>
      <c r="Q3870" t="str">
        <f>IFERROR(INDEX(リスト!$AH:$AH,MATCH($J3870,リスト!$AG:$AG,0)),"")</f>
        <v/>
      </c>
      <c r="R3870" s="118" t="str">
        <f>IF($B3870="","",TEXT(RIGHT($E3870,6)*1000+COUNTIF($E$2:$E3870,$E3870),"000000000"))</f>
        <v/>
      </c>
    </row>
    <row r="3871" spans="12:18" x14ac:dyDescent="0.45">
      <c r="L3871" t="str">
        <f>IFERROR(INDEX(所属情報!$E:$E,MATCH(男子登録情報!A3871,所属情報!$A:$A,0)),"")</f>
        <v/>
      </c>
      <c r="M3871" t="str">
        <f t="shared" si="180"/>
        <v xml:space="preserve"> ()</v>
      </c>
      <c r="N3871">
        <f t="shared" si="181"/>
        <v>0</v>
      </c>
      <c r="O3871" t="str">
        <f t="shared" si="182"/>
        <v xml:space="preserve">  ()</v>
      </c>
      <c r="P3871" t="str">
        <f>IFERROR(INDEX(リスト!$AE:$AE,MATCH($G3871,リスト!$AD:$AD,0)),"")</f>
        <v/>
      </c>
      <c r="Q3871" t="str">
        <f>IFERROR(INDEX(リスト!$AH:$AH,MATCH($J3871,リスト!$AG:$AG,0)),"")</f>
        <v/>
      </c>
      <c r="R3871" s="118" t="str">
        <f>IF($B3871="","",TEXT(RIGHT($E3871,6)*1000+COUNTIF($E$2:$E3871,$E3871),"000000000"))</f>
        <v/>
      </c>
    </row>
    <row r="3872" spans="12:18" x14ac:dyDescent="0.45">
      <c r="L3872" t="str">
        <f>IFERROR(INDEX(所属情報!$E:$E,MATCH(男子登録情報!A3872,所属情報!$A:$A,0)),"")</f>
        <v/>
      </c>
      <c r="M3872" t="str">
        <f t="shared" si="180"/>
        <v xml:space="preserve"> ()</v>
      </c>
      <c r="N3872">
        <f t="shared" si="181"/>
        <v>0</v>
      </c>
      <c r="O3872" t="str">
        <f t="shared" si="182"/>
        <v xml:space="preserve">  ()</v>
      </c>
      <c r="P3872" t="str">
        <f>IFERROR(INDEX(リスト!$AE:$AE,MATCH($G3872,リスト!$AD:$AD,0)),"")</f>
        <v/>
      </c>
      <c r="Q3872" t="str">
        <f>IFERROR(INDEX(リスト!$AH:$AH,MATCH($J3872,リスト!$AG:$AG,0)),"")</f>
        <v/>
      </c>
      <c r="R3872" s="118" t="str">
        <f>IF($B3872="","",TEXT(RIGHT($E3872,6)*1000+COUNTIF($E$2:$E3872,$E3872),"000000000"))</f>
        <v/>
      </c>
    </row>
    <row r="3873" spans="12:18" x14ac:dyDescent="0.45">
      <c r="L3873" t="str">
        <f>IFERROR(INDEX(所属情報!$E:$E,MATCH(男子登録情報!A3873,所属情報!$A:$A,0)),"")</f>
        <v/>
      </c>
      <c r="M3873" t="str">
        <f t="shared" si="180"/>
        <v xml:space="preserve"> ()</v>
      </c>
      <c r="N3873">
        <f t="shared" si="181"/>
        <v>0</v>
      </c>
      <c r="O3873" t="str">
        <f t="shared" si="182"/>
        <v xml:space="preserve">  ()</v>
      </c>
      <c r="P3873" t="str">
        <f>IFERROR(INDEX(リスト!$AE:$AE,MATCH($G3873,リスト!$AD:$AD,0)),"")</f>
        <v/>
      </c>
      <c r="Q3873" t="str">
        <f>IFERROR(INDEX(リスト!$AH:$AH,MATCH($J3873,リスト!$AG:$AG,0)),"")</f>
        <v/>
      </c>
      <c r="R3873" s="118" t="str">
        <f>IF($B3873="","",TEXT(RIGHT($E3873,6)*1000+COUNTIF($E$2:$E3873,$E3873),"000000000"))</f>
        <v/>
      </c>
    </row>
    <row r="3874" spans="12:18" x14ac:dyDescent="0.45">
      <c r="L3874" t="str">
        <f>IFERROR(INDEX(所属情報!$E:$E,MATCH(男子登録情報!A3874,所属情報!$A:$A,0)),"")</f>
        <v/>
      </c>
      <c r="M3874" t="str">
        <f t="shared" si="180"/>
        <v xml:space="preserve"> ()</v>
      </c>
      <c r="N3874">
        <f t="shared" si="181"/>
        <v>0</v>
      </c>
      <c r="O3874" t="str">
        <f t="shared" si="182"/>
        <v xml:space="preserve">  ()</v>
      </c>
      <c r="P3874" t="str">
        <f>IFERROR(INDEX(リスト!$AE:$AE,MATCH($G3874,リスト!$AD:$AD,0)),"")</f>
        <v/>
      </c>
      <c r="Q3874" t="str">
        <f>IFERROR(INDEX(リスト!$AH:$AH,MATCH($J3874,リスト!$AG:$AG,0)),"")</f>
        <v/>
      </c>
      <c r="R3874" s="118" t="str">
        <f>IF($B3874="","",TEXT(RIGHT($E3874,6)*1000+COUNTIF($E$2:$E3874,$E3874),"000000000"))</f>
        <v/>
      </c>
    </row>
    <row r="3875" spans="12:18" x14ac:dyDescent="0.45">
      <c r="L3875" t="str">
        <f>IFERROR(INDEX(所属情報!$E:$E,MATCH(男子登録情報!A3875,所属情報!$A:$A,0)),"")</f>
        <v/>
      </c>
      <c r="M3875" t="str">
        <f t="shared" si="180"/>
        <v xml:space="preserve"> ()</v>
      </c>
      <c r="N3875">
        <f t="shared" si="181"/>
        <v>0</v>
      </c>
      <c r="O3875" t="str">
        <f t="shared" si="182"/>
        <v xml:space="preserve">  ()</v>
      </c>
      <c r="P3875" t="str">
        <f>IFERROR(INDEX(リスト!$AE:$AE,MATCH($G3875,リスト!$AD:$AD,0)),"")</f>
        <v/>
      </c>
      <c r="Q3875" t="str">
        <f>IFERROR(INDEX(リスト!$AH:$AH,MATCH($J3875,リスト!$AG:$AG,0)),"")</f>
        <v/>
      </c>
      <c r="R3875" s="118" t="str">
        <f>IF($B3875="","",TEXT(RIGHT($E3875,6)*1000+COUNTIF($E$2:$E3875,$E3875),"000000000"))</f>
        <v/>
      </c>
    </row>
    <row r="3876" spans="12:18" x14ac:dyDescent="0.45">
      <c r="L3876" t="str">
        <f>IFERROR(INDEX(所属情報!$E:$E,MATCH(男子登録情報!A3876,所属情報!$A:$A,0)),"")</f>
        <v/>
      </c>
      <c r="M3876" t="str">
        <f t="shared" si="180"/>
        <v xml:space="preserve"> ()</v>
      </c>
      <c r="N3876">
        <f t="shared" si="181"/>
        <v>0</v>
      </c>
      <c r="O3876" t="str">
        <f t="shared" si="182"/>
        <v xml:space="preserve">  ()</v>
      </c>
      <c r="P3876" t="str">
        <f>IFERROR(INDEX(リスト!$AE:$AE,MATCH($G3876,リスト!$AD:$AD,0)),"")</f>
        <v/>
      </c>
      <c r="Q3876" t="str">
        <f>IFERROR(INDEX(リスト!$AH:$AH,MATCH($J3876,リスト!$AG:$AG,0)),"")</f>
        <v/>
      </c>
      <c r="R3876" s="118" t="str">
        <f>IF($B3876="","",TEXT(RIGHT($E3876,6)*1000+COUNTIF($E$2:$E3876,$E3876),"000000000"))</f>
        <v/>
      </c>
    </row>
    <row r="3877" spans="12:18" x14ac:dyDescent="0.45">
      <c r="L3877" t="str">
        <f>IFERROR(INDEX(所属情報!$E:$E,MATCH(男子登録情報!A3877,所属情報!$A:$A,0)),"")</f>
        <v/>
      </c>
      <c r="M3877" t="str">
        <f t="shared" si="180"/>
        <v xml:space="preserve"> ()</v>
      </c>
      <c r="N3877">
        <f t="shared" si="181"/>
        <v>0</v>
      </c>
      <c r="O3877" t="str">
        <f t="shared" si="182"/>
        <v xml:space="preserve">  ()</v>
      </c>
      <c r="P3877" t="str">
        <f>IFERROR(INDEX(リスト!$AE:$AE,MATCH($G3877,リスト!$AD:$AD,0)),"")</f>
        <v/>
      </c>
      <c r="Q3877" t="str">
        <f>IFERROR(INDEX(リスト!$AH:$AH,MATCH($J3877,リスト!$AG:$AG,0)),"")</f>
        <v/>
      </c>
      <c r="R3877" s="118" t="str">
        <f>IF($B3877="","",TEXT(RIGHT($E3877,6)*1000+COUNTIF($E$2:$E3877,$E3877),"000000000"))</f>
        <v/>
      </c>
    </row>
    <row r="3878" spans="12:18" x14ac:dyDescent="0.45">
      <c r="L3878" t="str">
        <f>IFERROR(INDEX(所属情報!$E:$E,MATCH(男子登録情報!A3878,所属情報!$A:$A,0)),"")</f>
        <v/>
      </c>
      <c r="M3878" t="str">
        <f t="shared" si="180"/>
        <v xml:space="preserve"> ()</v>
      </c>
      <c r="N3878">
        <f t="shared" si="181"/>
        <v>0</v>
      </c>
      <c r="O3878" t="str">
        <f t="shared" si="182"/>
        <v xml:space="preserve">  ()</v>
      </c>
      <c r="P3878" t="str">
        <f>IFERROR(INDEX(リスト!$AE:$AE,MATCH($G3878,リスト!$AD:$AD,0)),"")</f>
        <v/>
      </c>
      <c r="Q3878" t="str">
        <f>IFERROR(INDEX(リスト!$AH:$AH,MATCH($J3878,リスト!$AG:$AG,0)),"")</f>
        <v/>
      </c>
      <c r="R3878" s="118" t="str">
        <f>IF($B3878="","",TEXT(RIGHT($E3878,6)*1000+COUNTIF($E$2:$E3878,$E3878),"000000000"))</f>
        <v/>
      </c>
    </row>
    <row r="3879" spans="12:18" x14ac:dyDescent="0.45">
      <c r="L3879" t="str">
        <f>IFERROR(INDEX(所属情報!$E:$E,MATCH(男子登録情報!A3879,所属情報!$A:$A,0)),"")</f>
        <v/>
      </c>
      <c r="M3879" t="str">
        <f t="shared" si="180"/>
        <v xml:space="preserve"> ()</v>
      </c>
      <c r="N3879">
        <f t="shared" si="181"/>
        <v>0</v>
      </c>
      <c r="O3879" t="str">
        <f t="shared" si="182"/>
        <v xml:space="preserve">  ()</v>
      </c>
      <c r="P3879" t="str">
        <f>IFERROR(INDEX(リスト!$AE:$AE,MATCH($G3879,リスト!$AD:$AD,0)),"")</f>
        <v/>
      </c>
      <c r="Q3879" t="str">
        <f>IFERROR(INDEX(リスト!$AH:$AH,MATCH($J3879,リスト!$AG:$AG,0)),"")</f>
        <v/>
      </c>
      <c r="R3879" s="118" t="str">
        <f>IF($B3879="","",TEXT(RIGHT($E3879,6)*1000+COUNTIF($E$2:$E3879,$E3879),"000000000"))</f>
        <v/>
      </c>
    </row>
    <row r="3880" spans="12:18" x14ac:dyDescent="0.45">
      <c r="L3880" t="str">
        <f>IFERROR(INDEX(所属情報!$E:$E,MATCH(男子登録情報!A3880,所属情報!$A:$A,0)),"")</f>
        <v/>
      </c>
      <c r="M3880" t="str">
        <f t="shared" si="180"/>
        <v xml:space="preserve"> ()</v>
      </c>
      <c r="N3880">
        <f t="shared" si="181"/>
        <v>0</v>
      </c>
      <c r="O3880" t="str">
        <f t="shared" si="182"/>
        <v xml:space="preserve">  ()</v>
      </c>
      <c r="P3880" t="str">
        <f>IFERROR(INDEX(リスト!$AE:$AE,MATCH($G3880,リスト!$AD:$AD,0)),"")</f>
        <v/>
      </c>
      <c r="Q3880" t="str">
        <f>IFERROR(INDEX(リスト!$AH:$AH,MATCH($J3880,リスト!$AG:$AG,0)),"")</f>
        <v/>
      </c>
      <c r="R3880" s="118" t="str">
        <f>IF($B3880="","",TEXT(RIGHT($E3880,6)*1000+COUNTIF($E$2:$E3880,$E3880),"000000000"))</f>
        <v/>
      </c>
    </row>
    <row r="3881" spans="12:18" x14ac:dyDescent="0.45">
      <c r="L3881" t="str">
        <f>IFERROR(INDEX(所属情報!$E:$E,MATCH(男子登録情報!A3881,所属情報!$A:$A,0)),"")</f>
        <v/>
      </c>
      <c r="M3881" t="str">
        <f t="shared" si="180"/>
        <v xml:space="preserve"> ()</v>
      </c>
      <c r="N3881">
        <f t="shared" si="181"/>
        <v>0</v>
      </c>
      <c r="O3881" t="str">
        <f t="shared" si="182"/>
        <v xml:space="preserve">  ()</v>
      </c>
      <c r="P3881" t="str">
        <f>IFERROR(INDEX(リスト!$AE:$AE,MATCH($G3881,リスト!$AD:$AD,0)),"")</f>
        <v/>
      </c>
      <c r="Q3881" t="str">
        <f>IFERROR(INDEX(リスト!$AH:$AH,MATCH($J3881,リスト!$AG:$AG,0)),"")</f>
        <v/>
      </c>
      <c r="R3881" s="118" t="str">
        <f>IF($B3881="","",TEXT(RIGHT($E3881,6)*1000+COUNTIF($E$2:$E3881,$E3881),"000000000"))</f>
        <v/>
      </c>
    </row>
    <row r="3882" spans="12:18" x14ac:dyDescent="0.45">
      <c r="L3882" t="str">
        <f>IFERROR(INDEX(所属情報!$E:$E,MATCH(男子登録情報!A3882,所属情報!$A:$A,0)),"")</f>
        <v/>
      </c>
      <c r="M3882" t="str">
        <f t="shared" si="180"/>
        <v xml:space="preserve"> ()</v>
      </c>
      <c r="N3882">
        <f t="shared" si="181"/>
        <v>0</v>
      </c>
      <c r="O3882" t="str">
        <f t="shared" si="182"/>
        <v xml:space="preserve">  ()</v>
      </c>
      <c r="P3882" t="str">
        <f>IFERROR(INDEX(リスト!$AE:$AE,MATCH($G3882,リスト!$AD:$AD,0)),"")</f>
        <v/>
      </c>
      <c r="Q3882" t="str">
        <f>IFERROR(INDEX(リスト!$AH:$AH,MATCH($J3882,リスト!$AG:$AG,0)),"")</f>
        <v/>
      </c>
      <c r="R3882" s="118" t="str">
        <f>IF($B3882="","",TEXT(RIGHT($E3882,6)*1000+COUNTIF($E$2:$E3882,$E3882),"000000000"))</f>
        <v/>
      </c>
    </row>
    <row r="3883" spans="12:18" x14ac:dyDescent="0.45">
      <c r="L3883" t="str">
        <f>IFERROR(INDEX(所属情報!$E:$E,MATCH(男子登録情報!A3883,所属情報!$A:$A,0)),"")</f>
        <v/>
      </c>
      <c r="M3883" t="str">
        <f t="shared" si="180"/>
        <v xml:space="preserve"> ()</v>
      </c>
      <c r="N3883">
        <f t="shared" si="181"/>
        <v>0</v>
      </c>
      <c r="O3883" t="str">
        <f t="shared" si="182"/>
        <v xml:space="preserve">  ()</v>
      </c>
      <c r="P3883" t="str">
        <f>IFERROR(INDEX(リスト!$AE:$AE,MATCH($G3883,リスト!$AD:$AD,0)),"")</f>
        <v/>
      </c>
      <c r="Q3883" t="str">
        <f>IFERROR(INDEX(リスト!$AH:$AH,MATCH($J3883,リスト!$AG:$AG,0)),"")</f>
        <v/>
      </c>
      <c r="R3883" s="118" t="str">
        <f>IF($B3883="","",TEXT(RIGHT($E3883,6)*1000+COUNTIF($E$2:$E3883,$E3883),"000000000"))</f>
        <v/>
      </c>
    </row>
    <row r="3884" spans="12:18" x14ac:dyDescent="0.45">
      <c r="L3884" t="str">
        <f>IFERROR(INDEX(所属情報!$E:$E,MATCH(男子登録情報!A3884,所属情報!$A:$A,0)),"")</f>
        <v/>
      </c>
      <c r="M3884" t="str">
        <f t="shared" si="180"/>
        <v xml:space="preserve"> ()</v>
      </c>
      <c r="N3884">
        <f t="shared" si="181"/>
        <v>0</v>
      </c>
      <c r="O3884" t="str">
        <f t="shared" si="182"/>
        <v xml:space="preserve">  ()</v>
      </c>
      <c r="P3884" t="str">
        <f>IFERROR(INDEX(リスト!$AE:$AE,MATCH($G3884,リスト!$AD:$AD,0)),"")</f>
        <v/>
      </c>
      <c r="Q3884" t="str">
        <f>IFERROR(INDEX(リスト!$AH:$AH,MATCH($J3884,リスト!$AG:$AG,0)),"")</f>
        <v/>
      </c>
      <c r="R3884" s="118" t="str">
        <f>IF($B3884="","",TEXT(RIGHT($E3884,6)*1000+COUNTIF($E$2:$E3884,$E3884),"000000000"))</f>
        <v/>
      </c>
    </row>
    <row r="3885" spans="12:18" x14ac:dyDescent="0.45">
      <c r="L3885" t="str">
        <f>IFERROR(INDEX(所属情報!$E:$E,MATCH(男子登録情報!A3885,所属情報!$A:$A,0)),"")</f>
        <v/>
      </c>
      <c r="M3885" t="str">
        <f t="shared" si="180"/>
        <v xml:space="preserve"> ()</v>
      </c>
      <c r="N3885">
        <f t="shared" si="181"/>
        <v>0</v>
      </c>
      <c r="O3885" t="str">
        <f t="shared" si="182"/>
        <v xml:space="preserve">  ()</v>
      </c>
      <c r="P3885" t="str">
        <f>IFERROR(INDEX(リスト!$AE:$AE,MATCH($G3885,リスト!$AD:$AD,0)),"")</f>
        <v/>
      </c>
      <c r="Q3885" t="str">
        <f>IFERROR(INDEX(リスト!$AH:$AH,MATCH($J3885,リスト!$AG:$AG,0)),"")</f>
        <v/>
      </c>
      <c r="R3885" s="118" t="str">
        <f>IF($B3885="","",TEXT(RIGHT($E3885,6)*1000+COUNTIF($E$2:$E3885,$E3885),"000000000"))</f>
        <v/>
      </c>
    </row>
    <row r="3886" spans="12:18" x14ac:dyDescent="0.45">
      <c r="L3886" t="str">
        <f>IFERROR(INDEX(所属情報!$E:$E,MATCH(男子登録情報!A3886,所属情報!$A:$A,0)),"")</f>
        <v/>
      </c>
      <c r="M3886" t="str">
        <f t="shared" si="180"/>
        <v xml:space="preserve"> ()</v>
      </c>
      <c r="N3886">
        <f t="shared" si="181"/>
        <v>0</v>
      </c>
      <c r="O3886" t="str">
        <f t="shared" si="182"/>
        <v xml:space="preserve">  ()</v>
      </c>
      <c r="P3886" t="str">
        <f>IFERROR(INDEX(リスト!$AE:$AE,MATCH($G3886,リスト!$AD:$AD,0)),"")</f>
        <v/>
      </c>
      <c r="Q3886" t="str">
        <f>IFERROR(INDEX(リスト!$AH:$AH,MATCH($J3886,リスト!$AG:$AG,0)),"")</f>
        <v/>
      </c>
      <c r="R3886" s="118" t="str">
        <f>IF($B3886="","",TEXT(RIGHT($E3886,6)*1000+COUNTIF($E$2:$E3886,$E3886),"000000000"))</f>
        <v/>
      </c>
    </row>
    <row r="3887" spans="12:18" x14ac:dyDescent="0.45">
      <c r="L3887" t="str">
        <f>IFERROR(INDEX(所属情報!$E:$E,MATCH(男子登録情報!A3887,所属情報!$A:$A,0)),"")</f>
        <v/>
      </c>
      <c r="M3887" t="str">
        <f t="shared" si="180"/>
        <v xml:space="preserve"> ()</v>
      </c>
      <c r="N3887">
        <f t="shared" si="181"/>
        <v>0</v>
      </c>
      <c r="O3887" t="str">
        <f t="shared" si="182"/>
        <v xml:space="preserve">  ()</v>
      </c>
      <c r="P3887" t="str">
        <f>IFERROR(INDEX(リスト!$AE:$AE,MATCH($G3887,リスト!$AD:$AD,0)),"")</f>
        <v/>
      </c>
      <c r="Q3887" t="str">
        <f>IFERROR(INDEX(リスト!$AH:$AH,MATCH($J3887,リスト!$AG:$AG,0)),"")</f>
        <v/>
      </c>
      <c r="R3887" s="118" t="str">
        <f>IF($B3887="","",TEXT(RIGHT($E3887,6)*1000+COUNTIF($E$2:$E3887,$E3887),"000000000"))</f>
        <v/>
      </c>
    </row>
    <row r="3888" spans="12:18" x14ac:dyDescent="0.45">
      <c r="L3888" t="str">
        <f>IFERROR(INDEX(所属情報!$E:$E,MATCH(男子登録情報!A3888,所属情報!$A:$A,0)),"")</f>
        <v/>
      </c>
      <c r="M3888" t="str">
        <f t="shared" si="180"/>
        <v xml:space="preserve"> ()</v>
      </c>
      <c r="N3888">
        <f t="shared" si="181"/>
        <v>0</v>
      </c>
      <c r="O3888" t="str">
        <f t="shared" si="182"/>
        <v xml:space="preserve">  ()</v>
      </c>
      <c r="P3888" t="str">
        <f>IFERROR(INDEX(リスト!$AE:$AE,MATCH($G3888,リスト!$AD:$AD,0)),"")</f>
        <v/>
      </c>
      <c r="Q3888" t="str">
        <f>IFERROR(INDEX(リスト!$AH:$AH,MATCH($J3888,リスト!$AG:$AG,0)),"")</f>
        <v/>
      </c>
      <c r="R3888" s="118" t="str">
        <f>IF($B3888="","",TEXT(RIGHT($E3888,6)*1000+COUNTIF($E$2:$E3888,$E3888),"000000000"))</f>
        <v/>
      </c>
    </row>
    <row r="3889" spans="12:18" x14ac:dyDescent="0.45">
      <c r="L3889" t="str">
        <f>IFERROR(INDEX(所属情報!$E:$E,MATCH(男子登録情報!A3889,所属情報!$A:$A,0)),"")</f>
        <v/>
      </c>
      <c r="M3889" t="str">
        <f t="shared" si="180"/>
        <v xml:space="preserve"> ()</v>
      </c>
      <c r="N3889">
        <f t="shared" si="181"/>
        <v>0</v>
      </c>
      <c r="O3889" t="str">
        <f t="shared" si="182"/>
        <v xml:space="preserve">  ()</v>
      </c>
      <c r="P3889" t="str">
        <f>IFERROR(INDEX(リスト!$AE:$AE,MATCH($G3889,リスト!$AD:$AD,0)),"")</f>
        <v/>
      </c>
      <c r="Q3889" t="str">
        <f>IFERROR(INDEX(リスト!$AH:$AH,MATCH($J3889,リスト!$AG:$AG,0)),"")</f>
        <v/>
      </c>
      <c r="R3889" s="118" t="str">
        <f>IF($B3889="","",TEXT(RIGHT($E3889,6)*1000+COUNTIF($E$2:$E3889,$E3889),"000000000"))</f>
        <v/>
      </c>
    </row>
    <row r="3890" spans="12:18" x14ac:dyDescent="0.45">
      <c r="L3890" t="str">
        <f>IFERROR(INDEX(所属情報!$E:$E,MATCH(男子登録情報!A3890,所属情報!$A:$A,0)),"")</f>
        <v/>
      </c>
      <c r="M3890" t="str">
        <f t="shared" si="180"/>
        <v xml:space="preserve"> ()</v>
      </c>
      <c r="N3890">
        <f t="shared" si="181"/>
        <v>0</v>
      </c>
      <c r="O3890" t="str">
        <f t="shared" si="182"/>
        <v xml:space="preserve">  ()</v>
      </c>
      <c r="P3890" t="str">
        <f>IFERROR(INDEX(リスト!$AE:$AE,MATCH($G3890,リスト!$AD:$AD,0)),"")</f>
        <v/>
      </c>
      <c r="Q3890" t="str">
        <f>IFERROR(INDEX(リスト!$AH:$AH,MATCH($J3890,リスト!$AG:$AG,0)),"")</f>
        <v/>
      </c>
      <c r="R3890" s="118" t="str">
        <f>IF($B3890="","",TEXT(RIGHT($E3890,6)*1000+COUNTIF($E$2:$E3890,$E3890),"000000000"))</f>
        <v/>
      </c>
    </row>
    <row r="3891" spans="12:18" x14ac:dyDescent="0.45">
      <c r="L3891" t="str">
        <f>IFERROR(INDEX(所属情報!$E:$E,MATCH(男子登録情報!A3891,所属情報!$A:$A,0)),"")</f>
        <v/>
      </c>
      <c r="M3891" t="str">
        <f t="shared" si="180"/>
        <v xml:space="preserve"> ()</v>
      </c>
      <c r="N3891">
        <f t="shared" si="181"/>
        <v>0</v>
      </c>
      <c r="O3891" t="str">
        <f t="shared" si="182"/>
        <v xml:space="preserve">  ()</v>
      </c>
      <c r="P3891" t="str">
        <f>IFERROR(INDEX(リスト!$AE:$AE,MATCH($G3891,リスト!$AD:$AD,0)),"")</f>
        <v/>
      </c>
      <c r="Q3891" t="str">
        <f>IFERROR(INDEX(リスト!$AH:$AH,MATCH($J3891,リスト!$AG:$AG,0)),"")</f>
        <v/>
      </c>
      <c r="R3891" s="118" t="str">
        <f>IF($B3891="","",TEXT(RIGHT($E3891,6)*1000+COUNTIF($E$2:$E3891,$E3891),"000000000"))</f>
        <v/>
      </c>
    </row>
    <row r="3892" spans="12:18" x14ac:dyDescent="0.45">
      <c r="L3892" t="str">
        <f>IFERROR(INDEX(所属情報!$E:$E,MATCH(男子登録情報!A3892,所属情報!$A:$A,0)),"")</f>
        <v/>
      </c>
      <c r="M3892" t="str">
        <f t="shared" si="180"/>
        <v xml:space="preserve"> ()</v>
      </c>
      <c r="N3892">
        <f t="shared" si="181"/>
        <v>0</v>
      </c>
      <c r="O3892" t="str">
        <f t="shared" si="182"/>
        <v xml:space="preserve">  ()</v>
      </c>
      <c r="P3892" t="str">
        <f>IFERROR(INDEX(リスト!$AE:$AE,MATCH($G3892,リスト!$AD:$AD,0)),"")</f>
        <v/>
      </c>
      <c r="Q3892" t="str">
        <f>IFERROR(INDEX(リスト!$AH:$AH,MATCH($J3892,リスト!$AG:$AG,0)),"")</f>
        <v/>
      </c>
      <c r="R3892" s="118" t="str">
        <f>IF($B3892="","",TEXT(RIGHT($E3892,6)*1000+COUNTIF($E$2:$E3892,$E3892),"000000000"))</f>
        <v/>
      </c>
    </row>
    <row r="3893" spans="12:18" x14ac:dyDescent="0.45">
      <c r="L3893" t="str">
        <f>IFERROR(INDEX(所属情報!$E:$E,MATCH(男子登録情報!A3893,所属情報!$A:$A,0)),"")</f>
        <v/>
      </c>
      <c r="M3893" t="str">
        <f t="shared" si="180"/>
        <v xml:space="preserve"> ()</v>
      </c>
      <c r="N3893">
        <f t="shared" si="181"/>
        <v>0</v>
      </c>
      <c r="O3893" t="str">
        <f t="shared" si="182"/>
        <v xml:space="preserve">  ()</v>
      </c>
      <c r="P3893" t="str">
        <f>IFERROR(INDEX(リスト!$AE:$AE,MATCH($G3893,リスト!$AD:$AD,0)),"")</f>
        <v/>
      </c>
      <c r="Q3893" t="str">
        <f>IFERROR(INDEX(リスト!$AH:$AH,MATCH($J3893,リスト!$AG:$AG,0)),"")</f>
        <v/>
      </c>
      <c r="R3893" s="118" t="str">
        <f>IF($B3893="","",TEXT(RIGHT($E3893,6)*1000+COUNTIF($E$2:$E3893,$E3893),"000000000"))</f>
        <v/>
      </c>
    </row>
    <row r="3894" spans="12:18" x14ac:dyDescent="0.45">
      <c r="L3894" t="str">
        <f>IFERROR(INDEX(所属情報!$E:$E,MATCH(男子登録情報!A3894,所属情報!$A:$A,0)),"")</f>
        <v/>
      </c>
      <c r="M3894" t="str">
        <f t="shared" si="180"/>
        <v xml:space="preserve"> ()</v>
      </c>
      <c r="N3894">
        <f t="shared" si="181"/>
        <v>0</v>
      </c>
      <c r="O3894" t="str">
        <f t="shared" si="182"/>
        <v xml:space="preserve">  ()</v>
      </c>
      <c r="P3894" t="str">
        <f>IFERROR(INDEX(リスト!$AE:$AE,MATCH($G3894,リスト!$AD:$AD,0)),"")</f>
        <v/>
      </c>
      <c r="Q3894" t="str">
        <f>IFERROR(INDEX(リスト!$AH:$AH,MATCH($J3894,リスト!$AG:$AG,0)),"")</f>
        <v/>
      </c>
      <c r="R3894" s="118" t="str">
        <f>IF($B3894="","",TEXT(RIGHT($E3894,6)*1000+COUNTIF($E$2:$E3894,$E3894),"000000000"))</f>
        <v/>
      </c>
    </row>
    <row r="3895" spans="12:18" x14ac:dyDescent="0.45">
      <c r="L3895" t="str">
        <f>IFERROR(INDEX(所属情報!$E:$E,MATCH(男子登録情報!A3895,所属情報!$A:$A,0)),"")</f>
        <v/>
      </c>
      <c r="M3895" t="str">
        <f t="shared" si="180"/>
        <v xml:space="preserve"> ()</v>
      </c>
      <c r="N3895">
        <f t="shared" si="181"/>
        <v>0</v>
      </c>
      <c r="O3895" t="str">
        <f t="shared" si="182"/>
        <v xml:space="preserve">  ()</v>
      </c>
      <c r="P3895" t="str">
        <f>IFERROR(INDEX(リスト!$AE:$AE,MATCH($G3895,リスト!$AD:$AD,0)),"")</f>
        <v/>
      </c>
      <c r="Q3895" t="str">
        <f>IFERROR(INDEX(リスト!$AH:$AH,MATCH($J3895,リスト!$AG:$AG,0)),"")</f>
        <v/>
      </c>
      <c r="R3895" s="118" t="str">
        <f>IF($B3895="","",TEXT(RIGHT($E3895,6)*1000+COUNTIF($E$2:$E3895,$E3895),"000000000"))</f>
        <v/>
      </c>
    </row>
    <row r="3896" spans="12:18" x14ac:dyDescent="0.45">
      <c r="L3896" t="str">
        <f>IFERROR(INDEX(所属情報!$E:$E,MATCH(男子登録情報!A3896,所属情報!$A:$A,0)),"")</f>
        <v/>
      </c>
      <c r="M3896" t="str">
        <f t="shared" si="180"/>
        <v xml:space="preserve"> ()</v>
      </c>
      <c r="N3896">
        <f t="shared" si="181"/>
        <v>0</v>
      </c>
      <c r="O3896" t="str">
        <f t="shared" si="182"/>
        <v xml:space="preserve">  ()</v>
      </c>
      <c r="P3896" t="str">
        <f>IFERROR(INDEX(リスト!$AE:$AE,MATCH($G3896,リスト!$AD:$AD,0)),"")</f>
        <v/>
      </c>
      <c r="Q3896" t="str">
        <f>IFERROR(INDEX(リスト!$AH:$AH,MATCH($J3896,リスト!$AG:$AG,0)),"")</f>
        <v/>
      </c>
      <c r="R3896" s="118" t="str">
        <f>IF($B3896="","",TEXT(RIGHT($E3896,6)*1000+COUNTIF($E$2:$E3896,$E3896),"000000000"))</f>
        <v/>
      </c>
    </row>
    <row r="3897" spans="12:18" x14ac:dyDescent="0.45">
      <c r="L3897" t="str">
        <f>IFERROR(INDEX(所属情報!$E:$E,MATCH(男子登録情報!A3897,所属情報!$A:$A,0)),"")</f>
        <v/>
      </c>
      <c r="M3897" t="str">
        <f t="shared" si="180"/>
        <v xml:space="preserve"> ()</v>
      </c>
      <c r="N3897">
        <f t="shared" si="181"/>
        <v>0</v>
      </c>
      <c r="O3897" t="str">
        <f t="shared" si="182"/>
        <v xml:space="preserve">  ()</v>
      </c>
      <c r="P3897" t="str">
        <f>IFERROR(INDEX(リスト!$AE:$AE,MATCH($G3897,リスト!$AD:$AD,0)),"")</f>
        <v/>
      </c>
      <c r="Q3897" t="str">
        <f>IFERROR(INDEX(リスト!$AH:$AH,MATCH($J3897,リスト!$AG:$AG,0)),"")</f>
        <v/>
      </c>
      <c r="R3897" s="118" t="str">
        <f>IF($B3897="","",TEXT(RIGHT($E3897,6)*1000+COUNTIF($E$2:$E3897,$E3897),"000000000"))</f>
        <v/>
      </c>
    </row>
    <row r="3898" spans="12:18" x14ac:dyDescent="0.45">
      <c r="L3898" t="str">
        <f>IFERROR(INDEX(所属情報!$E:$E,MATCH(男子登録情報!A3898,所属情報!$A:$A,0)),"")</f>
        <v/>
      </c>
      <c r="M3898" t="str">
        <f t="shared" si="180"/>
        <v xml:space="preserve"> ()</v>
      </c>
      <c r="N3898">
        <f t="shared" si="181"/>
        <v>0</v>
      </c>
      <c r="O3898" t="str">
        <f t="shared" si="182"/>
        <v xml:space="preserve">  ()</v>
      </c>
      <c r="P3898" t="str">
        <f>IFERROR(INDEX(リスト!$AE:$AE,MATCH($G3898,リスト!$AD:$AD,0)),"")</f>
        <v/>
      </c>
      <c r="Q3898" t="str">
        <f>IFERROR(INDEX(リスト!$AH:$AH,MATCH($J3898,リスト!$AG:$AG,0)),"")</f>
        <v/>
      </c>
      <c r="R3898" s="118" t="str">
        <f>IF($B3898="","",TEXT(RIGHT($E3898,6)*1000+COUNTIF($E$2:$E3898,$E3898),"000000000"))</f>
        <v/>
      </c>
    </row>
    <row r="3899" spans="12:18" x14ac:dyDescent="0.45">
      <c r="L3899" t="str">
        <f>IFERROR(INDEX(所属情報!$E:$E,MATCH(男子登録情報!A3899,所属情報!$A:$A,0)),"")</f>
        <v/>
      </c>
      <c r="M3899" t="str">
        <f t="shared" si="180"/>
        <v xml:space="preserve"> ()</v>
      </c>
      <c r="N3899">
        <f t="shared" si="181"/>
        <v>0</v>
      </c>
      <c r="O3899" t="str">
        <f t="shared" si="182"/>
        <v xml:space="preserve">  ()</v>
      </c>
      <c r="P3899" t="str">
        <f>IFERROR(INDEX(リスト!$AE:$AE,MATCH($G3899,リスト!$AD:$AD,0)),"")</f>
        <v/>
      </c>
      <c r="Q3899" t="str">
        <f>IFERROR(INDEX(リスト!$AH:$AH,MATCH($J3899,リスト!$AG:$AG,0)),"")</f>
        <v/>
      </c>
      <c r="R3899" s="118" t="str">
        <f>IF($B3899="","",TEXT(RIGHT($E3899,6)*1000+COUNTIF($E$2:$E3899,$E3899),"000000000"))</f>
        <v/>
      </c>
    </row>
    <row r="3900" spans="12:18" x14ac:dyDescent="0.45">
      <c r="L3900" t="str">
        <f>IFERROR(INDEX(所属情報!$E:$E,MATCH(男子登録情報!A3900,所属情報!$A:$A,0)),"")</f>
        <v/>
      </c>
      <c r="M3900" t="str">
        <f t="shared" si="180"/>
        <v xml:space="preserve"> ()</v>
      </c>
      <c r="N3900">
        <f t="shared" si="181"/>
        <v>0</v>
      </c>
      <c r="O3900" t="str">
        <f t="shared" si="182"/>
        <v xml:space="preserve">  ()</v>
      </c>
      <c r="P3900" t="str">
        <f>IFERROR(INDEX(リスト!$AE:$AE,MATCH($G3900,リスト!$AD:$AD,0)),"")</f>
        <v/>
      </c>
      <c r="Q3900" t="str">
        <f>IFERROR(INDEX(リスト!$AH:$AH,MATCH($J3900,リスト!$AG:$AG,0)),"")</f>
        <v/>
      </c>
      <c r="R3900" s="118" t="str">
        <f>IF($B3900="","",TEXT(RIGHT($E3900,6)*1000+COUNTIF($E$2:$E3900,$E3900),"000000000"))</f>
        <v/>
      </c>
    </row>
    <row r="3901" spans="12:18" x14ac:dyDescent="0.45">
      <c r="L3901" t="str">
        <f>IFERROR(INDEX(所属情報!$E:$E,MATCH(男子登録情報!A3901,所属情報!$A:$A,0)),"")</f>
        <v/>
      </c>
      <c r="M3901" t="str">
        <f t="shared" si="180"/>
        <v xml:space="preserve"> ()</v>
      </c>
      <c r="N3901">
        <f t="shared" si="181"/>
        <v>0</v>
      </c>
      <c r="O3901" t="str">
        <f t="shared" si="182"/>
        <v xml:space="preserve">  ()</v>
      </c>
      <c r="P3901" t="str">
        <f>IFERROR(INDEX(リスト!$AE:$AE,MATCH($G3901,リスト!$AD:$AD,0)),"")</f>
        <v/>
      </c>
      <c r="Q3901" t="str">
        <f>IFERROR(INDEX(リスト!$AH:$AH,MATCH($J3901,リスト!$AG:$AG,0)),"")</f>
        <v/>
      </c>
      <c r="R3901" s="118" t="str">
        <f>IF($B3901="","",TEXT(RIGHT($E3901,6)*1000+COUNTIF($E$2:$E3901,$E3901),"000000000"))</f>
        <v/>
      </c>
    </row>
    <row r="3902" spans="12:18" x14ac:dyDescent="0.45">
      <c r="L3902" t="str">
        <f>IFERROR(INDEX(所属情報!$E:$E,MATCH(男子登録情報!A3902,所属情報!$A:$A,0)),"")</f>
        <v/>
      </c>
      <c r="M3902" t="str">
        <f t="shared" si="180"/>
        <v xml:space="preserve"> ()</v>
      </c>
      <c r="N3902">
        <f t="shared" si="181"/>
        <v>0</v>
      </c>
      <c r="O3902" t="str">
        <f t="shared" si="182"/>
        <v xml:space="preserve">  ()</v>
      </c>
      <c r="P3902" t="str">
        <f>IFERROR(INDEX(リスト!$AE:$AE,MATCH($G3902,リスト!$AD:$AD,0)),"")</f>
        <v/>
      </c>
      <c r="Q3902" t="str">
        <f>IFERROR(INDEX(リスト!$AH:$AH,MATCH($J3902,リスト!$AG:$AG,0)),"")</f>
        <v/>
      </c>
      <c r="R3902" s="118" t="str">
        <f>IF($B3902="","",TEXT(RIGHT($E3902,6)*1000+COUNTIF($E$2:$E3902,$E3902),"000000000"))</f>
        <v/>
      </c>
    </row>
    <row r="3903" spans="12:18" x14ac:dyDescent="0.45">
      <c r="L3903" t="str">
        <f>IFERROR(INDEX(所属情報!$E:$E,MATCH(男子登録情報!A3903,所属情報!$A:$A,0)),"")</f>
        <v/>
      </c>
      <c r="M3903" t="str">
        <f t="shared" si="180"/>
        <v xml:space="preserve"> ()</v>
      </c>
      <c r="N3903">
        <f t="shared" si="181"/>
        <v>0</v>
      </c>
      <c r="O3903" t="str">
        <f t="shared" si="182"/>
        <v xml:space="preserve">  ()</v>
      </c>
      <c r="P3903" t="str">
        <f>IFERROR(INDEX(リスト!$AE:$AE,MATCH($G3903,リスト!$AD:$AD,0)),"")</f>
        <v/>
      </c>
      <c r="Q3903" t="str">
        <f>IFERROR(INDEX(リスト!$AH:$AH,MATCH($J3903,リスト!$AG:$AG,0)),"")</f>
        <v/>
      </c>
      <c r="R3903" s="118" t="str">
        <f>IF($B3903="","",TEXT(RIGHT($E3903,6)*1000+COUNTIF($E$2:$E3903,$E3903),"000000000"))</f>
        <v/>
      </c>
    </row>
    <row r="3904" spans="12:18" x14ac:dyDescent="0.45">
      <c r="L3904" t="str">
        <f>IFERROR(INDEX(所属情報!$E:$E,MATCH(男子登録情報!A3904,所属情報!$A:$A,0)),"")</f>
        <v/>
      </c>
      <c r="M3904" t="str">
        <f t="shared" si="180"/>
        <v xml:space="preserve"> ()</v>
      </c>
      <c r="N3904">
        <f t="shared" si="181"/>
        <v>0</v>
      </c>
      <c r="O3904" t="str">
        <f t="shared" si="182"/>
        <v xml:space="preserve">  ()</v>
      </c>
      <c r="P3904" t="str">
        <f>IFERROR(INDEX(リスト!$AE:$AE,MATCH($G3904,リスト!$AD:$AD,0)),"")</f>
        <v/>
      </c>
      <c r="Q3904" t="str">
        <f>IFERROR(INDEX(リスト!$AH:$AH,MATCH($J3904,リスト!$AG:$AG,0)),"")</f>
        <v/>
      </c>
      <c r="R3904" s="118" t="str">
        <f>IF($B3904="","",TEXT(RIGHT($E3904,6)*1000+COUNTIF($E$2:$E3904,$E3904),"000000000"))</f>
        <v/>
      </c>
    </row>
    <row r="3905" spans="12:18" x14ac:dyDescent="0.45">
      <c r="L3905" t="str">
        <f>IFERROR(INDEX(所属情報!$E:$E,MATCH(男子登録情報!A3905,所属情報!$A:$A,0)),"")</f>
        <v/>
      </c>
      <c r="M3905" t="str">
        <f t="shared" si="180"/>
        <v xml:space="preserve"> ()</v>
      </c>
      <c r="N3905">
        <f t="shared" si="181"/>
        <v>0</v>
      </c>
      <c r="O3905" t="str">
        <f t="shared" si="182"/>
        <v xml:space="preserve">  ()</v>
      </c>
      <c r="P3905" t="str">
        <f>IFERROR(INDEX(リスト!$AE:$AE,MATCH($G3905,リスト!$AD:$AD,0)),"")</f>
        <v/>
      </c>
      <c r="Q3905" t="str">
        <f>IFERROR(INDEX(リスト!$AH:$AH,MATCH($J3905,リスト!$AG:$AG,0)),"")</f>
        <v/>
      </c>
      <c r="R3905" s="118" t="str">
        <f>IF($B3905="","",TEXT(RIGHT($E3905,6)*1000+COUNTIF($E$2:$E3905,$E3905),"000000000"))</f>
        <v/>
      </c>
    </row>
    <row r="3906" spans="12:18" x14ac:dyDescent="0.45">
      <c r="L3906" t="str">
        <f>IFERROR(INDEX(所属情報!$E:$E,MATCH(男子登録情報!A3906,所属情報!$A:$A,0)),"")</f>
        <v/>
      </c>
      <c r="M3906" t="str">
        <f t="shared" si="180"/>
        <v xml:space="preserve"> ()</v>
      </c>
      <c r="N3906">
        <f t="shared" si="181"/>
        <v>0</v>
      </c>
      <c r="O3906" t="str">
        <f t="shared" si="182"/>
        <v xml:space="preserve">  ()</v>
      </c>
      <c r="P3906" t="str">
        <f>IFERROR(INDEX(リスト!$AE:$AE,MATCH($G3906,リスト!$AD:$AD,0)),"")</f>
        <v/>
      </c>
      <c r="Q3906" t="str">
        <f>IFERROR(INDEX(リスト!$AH:$AH,MATCH($J3906,リスト!$AG:$AG,0)),"")</f>
        <v/>
      </c>
      <c r="R3906" s="118" t="str">
        <f>IF($B3906="","",TEXT(RIGHT($E3906,6)*1000+COUNTIF($E$2:$E3906,$E3906),"000000000"))</f>
        <v/>
      </c>
    </row>
    <row r="3907" spans="12:18" x14ac:dyDescent="0.45">
      <c r="L3907" t="str">
        <f>IFERROR(INDEX(所属情報!$E:$E,MATCH(男子登録情報!A3907,所属情報!$A:$A,0)),"")</f>
        <v/>
      </c>
      <c r="M3907" t="str">
        <f t="shared" ref="M3907:M3970" si="183">$C3907&amp;" "&amp;"("&amp;$F3907&amp;")"</f>
        <v xml:space="preserve"> ()</v>
      </c>
      <c r="N3907">
        <f t="shared" ref="N3907:N3970" si="184">$D3907</f>
        <v>0</v>
      </c>
      <c r="O3907" t="str">
        <f t="shared" ref="O3907:O3970" si="185">$H3907&amp;" "&amp;$I3907&amp;" "&amp;"("&amp;MID($E3907,3,2)&amp;")"</f>
        <v xml:space="preserve">  ()</v>
      </c>
      <c r="P3907" t="str">
        <f>IFERROR(INDEX(リスト!$AE:$AE,MATCH($G3907,リスト!$AD:$AD,0)),"")</f>
        <v/>
      </c>
      <c r="Q3907" t="str">
        <f>IFERROR(INDEX(リスト!$AH:$AH,MATCH($J3907,リスト!$AG:$AG,0)),"")</f>
        <v/>
      </c>
      <c r="R3907" s="118" t="str">
        <f>IF($B3907="","",TEXT(RIGHT($E3907,6)*1000+COUNTIF($E$2:$E3907,$E3907),"000000000"))</f>
        <v/>
      </c>
    </row>
    <row r="3908" spans="12:18" x14ac:dyDescent="0.45">
      <c r="L3908" t="str">
        <f>IFERROR(INDEX(所属情報!$E:$E,MATCH(男子登録情報!A3908,所属情報!$A:$A,0)),"")</f>
        <v/>
      </c>
      <c r="M3908" t="str">
        <f t="shared" si="183"/>
        <v xml:space="preserve"> ()</v>
      </c>
      <c r="N3908">
        <f t="shared" si="184"/>
        <v>0</v>
      </c>
      <c r="O3908" t="str">
        <f t="shared" si="185"/>
        <v xml:space="preserve">  ()</v>
      </c>
      <c r="P3908" t="str">
        <f>IFERROR(INDEX(リスト!$AE:$AE,MATCH($G3908,リスト!$AD:$AD,0)),"")</f>
        <v/>
      </c>
      <c r="Q3908" t="str">
        <f>IFERROR(INDEX(リスト!$AH:$AH,MATCH($J3908,リスト!$AG:$AG,0)),"")</f>
        <v/>
      </c>
      <c r="R3908" s="118" t="str">
        <f>IF($B3908="","",TEXT(RIGHT($E3908,6)*1000+COUNTIF($E$2:$E3908,$E3908),"000000000"))</f>
        <v/>
      </c>
    </row>
    <row r="3909" spans="12:18" x14ac:dyDescent="0.45">
      <c r="L3909" t="str">
        <f>IFERROR(INDEX(所属情報!$E:$E,MATCH(男子登録情報!A3909,所属情報!$A:$A,0)),"")</f>
        <v/>
      </c>
      <c r="M3909" t="str">
        <f t="shared" si="183"/>
        <v xml:space="preserve"> ()</v>
      </c>
      <c r="N3909">
        <f t="shared" si="184"/>
        <v>0</v>
      </c>
      <c r="O3909" t="str">
        <f t="shared" si="185"/>
        <v xml:space="preserve">  ()</v>
      </c>
      <c r="P3909" t="str">
        <f>IFERROR(INDEX(リスト!$AE:$AE,MATCH($G3909,リスト!$AD:$AD,0)),"")</f>
        <v/>
      </c>
      <c r="Q3909" t="str">
        <f>IFERROR(INDEX(リスト!$AH:$AH,MATCH($J3909,リスト!$AG:$AG,0)),"")</f>
        <v/>
      </c>
      <c r="R3909" s="118" t="str">
        <f>IF($B3909="","",TEXT(RIGHT($E3909,6)*1000+COUNTIF($E$2:$E3909,$E3909),"000000000"))</f>
        <v/>
      </c>
    </row>
    <row r="3910" spans="12:18" x14ac:dyDescent="0.45">
      <c r="L3910" t="str">
        <f>IFERROR(INDEX(所属情報!$E:$E,MATCH(男子登録情報!A3910,所属情報!$A:$A,0)),"")</f>
        <v/>
      </c>
      <c r="M3910" t="str">
        <f t="shared" si="183"/>
        <v xml:space="preserve"> ()</v>
      </c>
      <c r="N3910">
        <f t="shared" si="184"/>
        <v>0</v>
      </c>
      <c r="O3910" t="str">
        <f t="shared" si="185"/>
        <v xml:space="preserve">  ()</v>
      </c>
      <c r="P3910" t="str">
        <f>IFERROR(INDEX(リスト!$AE:$AE,MATCH($G3910,リスト!$AD:$AD,0)),"")</f>
        <v/>
      </c>
      <c r="Q3910" t="str">
        <f>IFERROR(INDEX(リスト!$AH:$AH,MATCH($J3910,リスト!$AG:$AG,0)),"")</f>
        <v/>
      </c>
      <c r="R3910" s="118" t="str">
        <f>IF($B3910="","",TEXT(RIGHT($E3910,6)*1000+COUNTIF($E$2:$E3910,$E3910),"000000000"))</f>
        <v/>
      </c>
    </row>
    <row r="3911" spans="12:18" x14ac:dyDescent="0.45">
      <c r="L3911" t="str">
        <f>IFERROR(INDEX(所属情報!$E:$E,MATCH(男子登録情報!A3911,所属情報!$A:$A,0)),"")</f>
        <v/>
      </c>
      <c r="M3911" t="str">
        <f t="shared" si="183"/>
        <v xml:space="preserve"> ()</v>
      </c>
      <c r="N3911">
        <f t="shared" si="184"/>
        <v>0</v>
      </c>
      <c r="O3911" t="str">
        <f t="shared" si="185"/>
        <v xml:space="preserve">  ()</v>
      </c>
      <c r="P3911" t="str">
        <f>IFERROR(INDEX(リスト!$AE:$AE,MATCH($G3911,リスト!$AD:$AD,0)),"")</f>
        <v/>
      </c>
      <c r="Q3911" t="str">
        <f>IFERROR(INDEX(リスト!$AH:$AH,MATCH($J3911,リスト!$AG:$AG,0)),"")</f>
        <v/>
      </c>
      <c r="R3911" s="118" t="str">
        <f>IF($B3911="","",TEXT(RIGHT($E3911,6)*1000+COUNTIF($E$2:$E3911,$E3911),"000000000"))</f>
        <v/>
      </c>
    </row>
    <row r="3912" spans="12:18" x14ac:dyDescent="0.45">
      <c r="L3912" t="str">
        <f>IFERROR(INDEX(所属情報!$E:$E,MATCH(男子登録情報!A3912,所属情報!$A:$A,0)),"")</f>
        <v/>
      </c>
      <c r="M3912" t="str">
        <f t="shared" si="183"/>
        <v xml:space="preserve"> ()</v>
      </c>
      <c r="N3912">
        <f t="shared" si="184"/>
        <v>0</v>
      </c>
      <c r="O3912" t="str">
        <f t="shared" si="185"/>
        <v xml:space="preserve">  ()</v>
      </c>
      <c r="P3912" t="str">
        <f>IFERROR(INDEX(リスト!$AE:$AE,MATCH($G3912,リスト!$AD:$AD,0)),"")</f>
        <v/>
      </c>
      <c r="Q3912" t="str">
        <f>IFERROR(INDEX(リスト!$AH:$AH,MATCH($J3912,リスト!$AG:$AG,0)),"")</f>
        <v/>
      </c>
      <c r="R3912" s="118" t="str">
        <f>IF($B3912="","",TEXT(RIGHT($E3912,6)*1000+COUNTIF($E$2:$E3912,$E3912),"000000000"))</f>
        <v/>
      </c>
    </row>
    <row r="3913" spans="12:18" x14ac:dyDescent="0.45">
      <c r="L3913" t="str">
        <f>IFERROR(INDEX(所属情報!$E:$E,MATCH(男子登録情報!A3913,所属情報!$A:$A,0)),"")</f>
        <v/>
      </c>
      <c r="M3913" t="str">
        <f t="shared" si="183"/>
        <v xml:space="preserve"> ()</v>
      </c>
      <c r="N3913">
        <f t="shared" si="184"/>
        <v>0</v>
      </c>
      <c r="O3913" t="str">
        <f t="shared" si="185"/>
        <v xml:space="preserve">  ()</v>
      </c>
      <c r="P3913" t="str">
        <f>IFERROR(INDEX(リスト!$AE:$AE,MATCH($G3913,リスト!$AD:$AD,0)),"")</f>
        <v/>
      </c>
      <c r="Q3913" t="str">
        <f>IFERROR(INDEX(リスト!$AH:$AH,MATCH($J3913,リスト!$AG:$AG,0)),"")</f>
        <v/>
      </c>
      <c r="R3913" s="118" t="str">
        <f>IF($B3913="","",TEXT(RIGHT($E3913,6)*1000+COUNTIF($E$2:$E3913,$E3913),"000000000"))</f>
        <v/>
      </c>
    </row>
    <row r="3914" spans="12:18" x14ac:dyDescent="0.45">
      <c r="L3914" t="str">
        <f>IFERROR(INDEX(所属情報!$E:$E,MATCH(男子登録情報!A3914,所属情報!$A:$A,0)),"")</f>
        <v/>
      </c>
      <c r="M3914" t="str">
        <f t="shared" si="183"/>
        <v xml:space="preserve"> ()</v>
      </c>
      <c r="N3914">
        <f t="shared" si="184"/>
        <v>0</v>
      </c>
      <c r="O3914" t="str">
        <f t="shared" si="185"/>
        <v xml:space="preserve">  ()</v>
      </c>
      <c r="P3914" t="str">
        <f>IFERROR(INDEX(リスト!$AE:$AE,MATCH($G3914,リスト!$AD:$AD,0)),"")</f>
        <v/>
      </c>
      <c r="Q3914" t="str">
        <f>IFERROR(INDEX(リスト!$AH:$AH,MATCH($J3914,リスト!$AG:$AG,0)),"")</f>
        <v/>
      </c>
      <c r="R3914" s="118" t="str">
        <f>IF($B3914="","",TEXT(RIGHT($E3914,6)*1000+COUNTIF($E$2:$E3914,$E3914),"000000000"))</f>
        <v/>
      </c>
    </row>
    <row r="3915" spans="12:18" x14ac:dyDescent="0.45">
      <c r="L3915" t="str">
        <f>IFERROR(INDEX(所属情報!$E:$E,MATCH(男子登録情報!A3915,所属情報!$A:$A,0)),"")</f>
        <v/>
      </c>
      <c r="M3915" t="str">
        <f t="shared" si="183"/>
        <v xml:space="preserve"> ()</v>
      </c>
      <c r="N3915">
        <f t="shared" si="184"/>
        <v>0</v>
      </c>
      <c r="O3915" t="str">
        <f t="shared" si="185"/>
        <v xml:space="preserve">  ()</v>
      </c>
      <c r="P3915" t="str">
        <f>IFERROR(INDEX(リスト!$AE:$AE,MATCH($G3915,リスト!$AD:$AD,0)),"")</f>
        <v/>
      </c>
      <c r="Q3915" t="str">
        <f>IFERROR(INDEX(リスト!$AH:$AH,MATCH($J3915,リスト!$AG:$AG,0)),"")</f>
        <v/>
      </c>
      <c r="R3915" s="118" t="str">
        <f>IF($B3915="","",TEXT(RIGHT($E3915,6)*1000+COUNTIF($E$2:$E3915,$E3915),"000000000"))</f>
        <v/>
      </c>
    </row>
    <row r="3916" spans="12:18" x14ac:dyDescent="0.45">
      <c r="L3916" t="str">
        <f>IFERROR(INDEX(所属情報!$E:$E,MATCH(男子登録情報!A3916,所属情報!$A:$A,0)),"")</f>
        <v/>
      </c>
      <c r="M3916" t="str">
        <f t="shared" si="183"/>
        <v xml:space="preserve"> ()</v>
      </c>
      <c r="N3916">
        <f t="shared" si="184"/>
        <v>0</v>
      </c>
      <c r="O3916" t="str">
        <f t="shared" si="185"/>
        <v xml:space="preserve">  ()</v>
      </c>
      <c r="P3916" t="str">
        <f>IFERROR(INDEX(リスト!$AE:$AE,MATCH($G3916,リスト!$AD:$AD,0)),"")</f>
        <v/>
      </c>
      <c r="Q3916" t="str">
        <f>IFERROR(INDEX(リスト!$AH:$AH,MATCH($J3916,リスト!$AG:$AG,0)),"")</f>
        <v/>
      </c>
      <c r="R3916" s="118" t="str">
        <f>IF($B3916="","",TEXT(RIGHT($E3916,6)*1000+COUNTIF($E$2:$E3916,$E3916),"000000000"))</f>
        <v/>
      </c>
    </row>
    <row r="3917" spans="12:18" x14ac:dyDescent="0.45">
      <c r="L3917" t="str">
        <f>IFERROR(INDEX(所属情報!$E:$E,MATCH(男子登録情報!A3917,所属情報!$A:$A,0)),"")</f>
        <v/>
      </c>
      <c r="M3917" t="str">
        <f t="shared" si="183"/>
        <v xml:space="preserve"> ()</v>
      </c>
      <c r="N3917">
        <f t="shared" si="184"/>
        <v>0</v>
      </c>
      <c r="O3917" t="str">
        <f t="shared" si="185"/>
        <v xml:space="preserve">  ()</v>
      </c>
      <c r="P3917" t="str">
        <f>IFERROR(INDEX(リスト!$AE:$AE,MATCH($G3917,リスト!$AD:$AD,0)),"")</f>
        <v/>
      </c>
      <c r="Q3917" t="str">
        <f>IFERROR(INDEX(リスト!$AH:$AH,MATCH($J3917,リスト!$AG:$AG,0)),"")</f>
        <v/>
      </c>
      <c r="R3917" s="118" t="str">
        <f>IF($B3917="","",TEXT(RIGHT($E3917,6)*1000+COUNTIF($E$2:$E3917,$E3917),"000000000"))</f>
        <v/>
      </c>
    </row>
    <row r="3918" spans="12:18" x14ac:dyDescent="0.45">
      <c r="L3918" t="str">
        <f>IFERROR(INDEX(所属情報!$E:$E,MATCH(男子登録情報!A3918,所属情報!$A:$A,0)),"")</f>
        <v/>
      </c>
      <c r="M3918" t="str">
        <f t="shared" si="183"/>
        <v xml:space="preserve"> ()</v>
      </c>
      <c r="N3918">
        <f t="shared" si="184"/>
        <v>0</v>
      </c>
      <c r="O3918" t="str">
        <f t="shared" si="185"/>
        <v xml:space="preserve">  ()</v>
      </c>
      <c r="P3918" t="str">
        <f>IFERROR(INDEX(リスト!$AE:$AE,MATCH($G3918,リスト!$AD:$AD,0)),"")</f>
        <v/>
      </c>
      <c r="Q3918" t="str">
        <f>IFERROR(INDEX(リスト!$AH:$AH,MATCH($J3918,リスト!$AG:$AG,0)),"")</f>
        <v/>
      </c>
      <c r="R3918" s="118" t="str">
        <f>IF($B3918="","",TEXT(RIGHT($E3918,6)*1000+COUNTIF($E$2:$E3918,$E3918),"000000000"))</f>
        <v/>
      </c>
    </row>
    <row r="3919" spans="12:18" x14ac:dyDescent="0.45">
      <c r="L3919" t="str">
        <f>IFERROR(INDEX(所属情報!$E:$E,MATCH(男子登録情報!A3919,所属情報!$A:$A,0)),"")</f>
        <v/>
      </c>
      <c r="M3919" t="str">
        <f t="shared" si="183"/>
        <v xml:space="preserve"> ()</v>
      </c>
      <c r="N3919">
        <f t="shared" si="184"/>
        <v>0</v>
      </c>
      <c r="O3919" t="str">
        <f t="shared" si="185"/>
        <v xml:space="preserve">  ()</v>
      </c>
      <c r="P3919" t="str">
        <f>IFERROR(INDEX(リスト!$AE:$AE,MATCH($G3919,リスト!$AD:$AD,0)),"")</f>
        <v/>
      </c>
      <c r="Q3919" t="str">
        <f>IFERROR(INDEX(リスト!$AH:$AH,MATCH($J3919,リスト!$AG:$AG,0)),"")</f>
        <v/>
      </c>
      <c r="R3919" s="118" t="str">
        <f>IF($B3919="","",TEXT(RIGHT($E3919,6)*1000+COUNTIF($E$2:$E3919,$E3919),"000000000"))</f>
        <v/>
      </c>
    </row>
    <row r="3920" spans="12:18" x14ac:dyDescent="0.45">
      <c r="L3920" t="str">
        <f>IFERROR(INDEX(所属情報!$E:$E,MATCH(男子登録情報!A3920,所属情報!$A:$A,0)),"")</f>
        <v/>
      </c>
      <c r="M3920" t="str">
        <f t="shared" si="183"/>
        <v xml:space="preserve"> ()</v>
      </c>
      <c r="N3920">
        <f t="shared" si="184"/>
        <v>0</v>
      </c>
      <c r="O3920" t="str">
        <f t="shared" si="185"/>
        <v xml:space="preserve">  ()</v>
      </c>
      <c r="P3920" t="str">
        <f>IFERROR(INDEX(リスト!$AE:$AE,MATCH($G3920,リスト!$AD:$AD,0)),"")</f>
        <v/>
      </c>
      <c r="Q3920" t="str">
        <f>IFERROR(INDEX(リスト!$AH:$AH,MATCH($J3920,リスト!$AG:$AG,0)),"")</f>
        <v/>
      </c>
      <c r="R3920" s="118" t="str">
        <f>IF($B3920="","",TEXT(RIGHT($E3920,6)*1000+COUNTIF($E$2:$E3920,$E3920),"000000000"))</f>
        <v/>
      </c>
    </row>
    <row r="3921" spans="12:18" x14ac:dyDescent="0.45">
      <c r="L3921" t="str">
        <f>IFERROR(INDEX(所属情報!$E:$E,MATCH(男子登録情報!A3921,所属情報!$A:$A,0)),"")</f>
        <v/>
      </c>
      <c r="M3921" t="str">
        <f t="shared" si="183"/>
        <v xml:space="preserve"> ()</v>
      </c>
      <c r="N3921">
        <f t="shared" si="184"/>
        <v>0</v>
      </c>
      <c r="O3921" t="str">
        <f t="shared" si="185"/>
        <v xml:space="preserve">  ()</v>
      </c>
      <c r="P3921" t="str">
        <f>IFERROR(INDEX(リスト!$AE:$AE,MATCH($G3921,リスト!$AD:$AD,0)),"")</f>
        <v/>
      </c>
      <c r="Q3921" t="str">
        <f>IFERROR(INDEX(リスト!$AH:$AH,MATCH($J3921,リスト!$AG:$AG,0)),"")</f>
        <v/>
      </c>
      <c r="R3921" s="118" t="str">
        <f>IF($B3921="","",TEXT(RIGHT($E3921,6)*1000+COUNTIF($E$2:$E3921,$E3921),"000000000"))</f>
        <v/>
      </c>
    </row>
    <row r="3922" spans="12:18" x14ac:dyDescent="0.45">
      <c r="L3922" t="str">
        <f>IFERROR(INDEX(所属情報!$E:$E,MATCH(男子登録情報!A3922,所属情報!$A:$A,0)),"")</f>
        <v/>
      </c>
      <c r="M3922" t="str">
        <f t="shared" si="183"/>
        <v xml:space="preserve"> ()</v>
      </c>
      <c r="N3922">
        <f t="shared" si="184"/>
        <v>0</v>
      </c>
      <c r="O3922" t="str">
        <f t="shared" si="185"/>
        <v xml:space="preserve">  ()</v>
      </c>
      <c r="P3922" t="str">
        <f>IFERROR(INDEX(リスト!$AE:$AE,MATCH($G3922,リスト!$AD:$AD,0)),"")</f>
        <v/>
      </c>
      <c r="Q3922" t="str">
        <f>IFERROR(INDEX(リスト!$AH:$AH,MATCH($J3922,リスト!$AG:$AG,0)),"")</f>
        <v/>
      </c>
      <c r="R3922" s="118" t="str">
        <f>IF($B3922="","",TEXT(RIGHT($E3922,6)*1000+COUNTIF($E$2:$E3922,$E3922),"000000000"))</f>
        <v/>
      </c>
    </row>
    <row r="3923" spans="12:18" x14ac:dyDescent="0.45">
      <c r="L3923" t="str">
        <f>IFERROR(INDEX(所属情報!$E:$E,MATCH(男子登録情報!A3923,所属情報!$A:$A,0)),"")</f>
        <v/>
      </c>
      <c r="M3923" t="str">
        <f t="shared" si="183"/>
        <v xml:space="preserve"> ()</v>
      </c>
      <c r="N3923">
        <f t="shared" si="184"/>
        <v>0</v>
      </c>
      <c r="O3923" t="str">
        <f t="shared" si="185"/>
        <v xml:space="preserve">  ()</v>
      </c>
      <c r="P3923" t="str">
        <f>IFERROR(INDEX(リスト!$AE:$AE,MATCH($G3923,リスト!$AD:$AD,0)),"")</f>
        <v/>
      </c>
      <c r="Q3923" t="str">
        <f>IFERROR(INDEX(リスト!$AH:$AH,MATCH($J3923,リスト!$AG:$AG,0)),"")</f>
        <v/>
      </c>
      <c r="R3923" s="118" t="str">
        <f>IF($B3923="","",TEXT(RIGHT($E3923,6)*1000+COUNTIF($E$2:$E3923,$E3923),"000000000"))</f>
        <v/>
      </c>
    </row>
    <row r="3924" spans="12:18" x14ac:dyDescent="0.45">
      <c r="L3924" t="str">
        <f>IFERROR(INDEX(所属情報!$E:$E,MATCH(男子登録情報!A3924,所属情報!$A:$A,0)),"")</f>
        <v/>
      </c>
      <c r="M3924" t="str">
        <f t="shared" si="183"/>
        <v xml:space="preserve"> ()</v>
      </c>
      <c r="N3924">
        <f t="shared" si="184"/>
        <v>0</v>
      </c>
      <c r="O3924" t="str">
        <f t="shared" si="185"/>
        <v xml:space="preserve">  ()</v>
      </c>
      <c r="P3924" t="str">
        <f>IFERROR(INDEX(リスト!$AE:$AE,MATCH($G3924,リスト!$AD:$AD,0)),"")</f>
        <v/>
      </c>
      <c r="Q3924" t="str">
        <f>IFERROR(INDEX(リスト!$AH:$AH,MATCH($J3924,リスト!$AG:$AG,0)),"")</f>
        <v/>
      </c>
      <c r="R3924" s="118" t="str">
        <f>IF($B3924="","",TEXT(RIGHT($E3924,6)*1000+COUNTIF($E$2:$E3924,$E3924),"000000000"))</f>
        <v/>
      </c>
    </row>
    <row r="3925" spans="12:18" x14ac:dyDescent="0.45">
      <c r="L3925" t="str">
        <f>IFERROR(INDEX(所属情報!$E:$E,MATCH(男子登録情報!A3925,所属情報!$A:$A,0)),"")</f>
        <v/>
      </c>
      <c r="M3925" t="str">
        <f t="shared" si="183"/>
        <v xml:space="preserve"> ()</v>
      </c>
      <c r="N3925">
        <f t="shared" si="184"/>
        <v>0</v>
      </c>
      <c r="O3925" t="str">
        <f t="shared" si="185"/>
        <v xml:space="preserve">  ()</v>
      </c>
      <c r="P3925" t="str">
        <f>IFERROR(INDEX(リスト!$AE:$AE,MATCH($G3925,リスト!$AD:$AD,0)),"")</f>
        <v/>
      </c>
      <c r="Q3925" t="str">
        <f>IFERROR(INDEX(リスト!$AH:$AH,MATCH($J3925,リスト!$AG:$AG,0)),"")</f>
        <v/>
      </c>
      <c r="R3925" s="118" t="str">
        <f>IF($B3925="","",TEXT(RIGHT($E3925,6)*1000+COUNTIF($E$2:$E3925,$E3925),"000000000"))</f>
        <v/>
      </c>
    </row>
    <row r="3926" spans="12:18" x14ac:dyDescent="0.45">
      <c r="L3926" t="str">
        <f>IFERROR(INDEX(所属情報!$E:$E,MATCH(男子登録情報!A3926,所属情報!$A:$A,0)),"")</f>
        <v/>
      </c>
      <c r="M3926" t="str">
        <f t="shared" si="183"/>
        <v xml:space="preserve"> ()</v>
      </c>
      <c r="N3926">
        <f t="shared" si="184"/>
        <v>0</v>
      </c>
      <c r="O3926" t="str">
        <f t="shared" si="185"/>
        <v xml:space="preserve">  ()</v>
      </c>
      <c r="P3926" t="str">
        <f>IFERROR(INDEX(リスト!$AE:$AE,MATCH($G3926,リスト!$AD:$AD,0)),"")</f>
        <v/>
      </c>
      <c r="Q3926" t="str">
        <f>IFERROR(INDEX(リスト!$AH:$AH,MATCH($J3926,リスト!$AG:$AG,0)),"")</f>
        <v/>
      </c>
      <c r="R3926" s="118" t="str">
        <f>IF($B3926="","",TEXT(RIGHT($E3926,6)*1000+COUNTIF($E$2:$E3926,$E3926),"000000000"))</f>
        <v/>
      </c>
    </row>
    <row r="3927" spans="12:18" x14ac:dyDescent="0.45">
      <c r="L3927" t="str">
        <f>IFERROR(INDEX(所属情報!$E:$E,MATCH(男子登録情報!A3927,所属情報!$A:$A,0)),"")</f>
        <v/>
      </c>
      <c r="M3927" t="str">
        <f t="shared" si="183"/>
        <v xml:space="preserve"> ()</v>
      </c>
      <c r="N3927">
        <f t="shared" si="184"/>
        <v>0</v>
      </c>
      <c r="O3927" t="str">
        <f t="shared" si="185"/>
        <v xml:space="preserve">  ()</v>
      </c>
      <c r="P3927" t="str">
        <f>IFERROR(INDEX(リスト!$AE:$AE,MATCH($G3927,リスト!$AD:$AD,0)),"")</f>
        <v/>
      </c>
      <c r="Q3927" t="str">
        <f>IFERROR(INDEX(リスト!$AH:$AH,MATCH($J3927,リスト!$AG:$AG,0)),"")</f>
        <v/>
      </c>
      <c r="R3927" s="118" t="str">
        <f>IF($B3927="","",TEXT(RIGHT($E3927,6)*1000+COUNTIF($E$2:$E3927,$E3927),"000000000"))</f>
        <v/>
      </c>
    </row>
    <row r="3928" spans="12:18" x14ac:dyDescent="0.45">
      <c r="L3928" t="str">
        <f>IFERROR(INDEX(所属情報!$E:$E,MATCH(男子登録情報!A3928,所属情報!$A:$A,0)),"")</f>
        <v/>
      </c>
      <c r="M3928" t="str">
        <f t="shared" si="183"/>
        <v xml:space="preserve"> ()</v>
      </c>
      <c r="N3928">
        <f t="shared" si="184"/>
        <v>0</v>
      </c>
      <c r="O3928" t="str">
        <f t="shared" si="185"/>
        <v xml:space="preserve">  ()</v>
      </c>
      <c r="P3928" t="str">
        <f>IFERROR(INDEX(リスト!$AE:$AE,MATCH($G3928,リスト!$AD:$AD,0)),"")</f>
        <v/>
      </c>
      <c r="Q3928" t="str">
        <f>IFERROR(INDEX(リスト!$AH:$AH,MATCH($J3928,リスト!$AG:$AG,0)),"")</f>
        <v/>
      </c>
      <c r="R3928" s="118" t="str">
        <f>IF($B3928="","",TEXT(RIGHT($E3928,6)*1000+COUNTIF($E$2:$E3928,$E3928),"000000000"))</f>
        <v/>
      </c>
    </row>
    <row r="3929" spans="12:18" x14ac:dyDescent="0.45">
      <c r="L3929" t="str">
        <f>IFERROR(INDEX(所属情報!$E:$E,MATCH(男子登録情報!A3929,所属情報!$A:$A,0)),"")</f>
        <v/>
      </c>
      <c r="M3929" t="str">
        <f t="shared" si="183"/>
        <v xml:space="preserve"> ()</v>
      </c>
      <c r="N3929">
        <f t="shared" si="184"/>
        <v>0</v>
      </c>
      <c r="O3929" t="str">
        <f t="shared" si="185"/>
        <v xml:space="preserve">  ()</v>
      </c>
      <c r="P3929" t="str">
        <f>IFERROR(INDEX(リスト!$AE:$AE,MATCH($G3929,リスト!$AD:$AD,0)),"")</f>
        <v/>
      </c>
      <c r="Q3929" t="str">
        <f>IFERROR(INDEX(リスト!$AH:$AH,MATCH($J3929,リスト!$AG:$AG,0)),"")</f>
        <v/>
      </c>
      <c r="R3929" s="118" t="str">
        <f>IF($B3929="","",TEXT(RIGHT($E3929,6)*1000+COUNTIF($E$2:$E3929,$E3929),"000000000"))</f>
        <v/>
      </c>
    </row>
    <row r="3930" spans="12:18" x14ac:dyDescent="0.45">
      <c r="L3930" t="str">
        <f>IFERROR(INDEX(所属情報!$E:$E,MATCH(男子登録情報!A3930,所属情報!$A:$A,0)),"")</f>
        <v/>
      </c>
      <c r="M3930" t="str">
        <f t="shared" si="183"/>
        <v xml:space="preserve"> ()</v>
      </c>
      <c r="N3930">
        <f t="shared" si="184"/>
        <v>0</v>
      </c>
      <c r="O3930" t="str">
        <f t="shared" si="185"/>
        <v xml:space="preserve">  ()</v>
      </c>
      <c r="P3930" t="str">
        <f>IFERROR(INDEX(リスト!$AE:$AE,MATCH($G3930,リスト!$AD:$AD,0)),"")</f>
        <v/>
      </c>
      <c r="Q3930" t="str">
        <f>IFERROR(INDEX(リスト!$AH:$AH,MATCH($J3930,リスト!$AG:$AG,0)),"")</f>
        <v/>
      </c>
      <c r="R3930" s="118" t="str">
        <f>IF($B3930="","",TEXT(RIGHT($E3930,6)*1000+COUNTIF($E$2:$E3930,$E3930),"000000000"))</f>
        <v/>
      </c>
    </row>
    <row r="3931" spans="12:18" x14ac:dyDescent="0.45">
      <c r="L3931" t="str">
        <f>IFERROR(INDEX(所属情報!$E:$E,MATCH(男子登録情報!A3931,所属情報!$A:$A,0)),"")</f>
        <v/>
      </c>
      <c r="M3931" t="str">
        <f t="shared" si="183"/>
        <v xml:space="preserve"> ()</v>
      </c>
      <c r="N3931">
        <f t="shared" si="184"/>
        <v>0</v>
      </c>
      <c r="O3931" t="str">
        <f t="shared" si="185"/>
        <v xml:space="preserve">  ()</v>
      </c>
      <c r="P3931" t="str">
        <f>IFERROR(INDEX(リスト!$AE:$AE,MATCH($G3931,リスト!$AD:$AD,0)),"")</f>
        <v/>
      </c>
      <c r="Q3931" t="str">
        <f>IFERROR(INDEX(リスト!$AH:$AH,MATCH($J3931,リスト!$AG:$AG,0)),"")</f>
        <v/>
      </c>
      <c r="R3931" s="118" t="str">
        <f>IF($B3931="","",TEXT(RIGHT($E3931,6)*1000+COUNTIF($E$2:$E3931,$E3931),"000000000"))</f>
        <v/>
      </c>
    </row>
    <row r="3932" spans="12:18" x14ac:dyDescent="0.45">
      <c r="L3932" t="str">
        <f>IFERROR(INDEX(所属情報!$E:$E,MATCH(男子登録情報!A3932,所属情報!$A:$A,0)),"")</f>
        <v/>
      </c>
      <c r="M3932" t="str">
        <f t="shared" si="183"/>
        <v xml:space="preserve"> ()</v>
      </c>
      <c r="N3932">
        <f t="shared" si="184"/>
        <v>0</v>
      </c>
      <c r="O3932" t="str">
        <f t="shared" si="185"/>
        <v xml:space="preserve">  ()</v>
      </c>
      <c r="P3932" t="str">
        <f>IFERROR(INDEX(リスト!$AE:$AE,MATCH($G3932,リスト!$AD:$AD,0)),"")</f>
        <v/>
      </c>
      <c r="Q3932" t="str">
        <f>IFERROR(INDEX(リスト!$AH:$AH,MATCH($J3932,リスト!$AG:$AG,0)),"")</f>
        <v/>
      </c>
      <c r="R3932" s="118" t="str">
        <f>IF($B3932="","",TEXT(RIGHT($E3932,6)*1000+COUNTIF($E$2:$E3932,$E3932),"000000000"))</f>
        <v/>
      </c>
    </row>
    <row r="3933" spans="12:18" x14ac:dyDescent="0.45">
      <c r="L3933" t="str">
        <f>IFERROR(INDEX(所属情報!$E:$E,MATCH(男子登録情報!A3933,所属情報!$A:$A,0)),"")</f>
        <v/>
      </c>
      <c r="M3933" t="str">
        <f t="shared" si="183"/>
        <v xml:space="preserve"> ()</v>
      </c>
      <c r="N3933">
        <f t="shared" si="184"/>
        <v>0</v>
      </c>
      <c r="O3933" t="str">
        <f t="shared" si="185"/>
        <v xml:space="preserve">  ()</v>
      </c>
      <c r="P3933" t="str">
        <f>IFERROR(INDEX(リスト!$AE:$AE,MATCH($G3933,リスト!$AD:$AD,0)),"")</f>
        <v/>
      </c>
      <c r="Q3933" t="str">
        <f>IFERROR(INDEX(リスト!$AH:$AH,MATCH($J3933,リスト!$AG:$AG,0)),"")</f>
        <v/>
      </c>
      <c r="R3933" s="118" t="str">
        <f>IF($B3933="","",TEXT(RIGHT($E3933,6)*1000+COUNTIF($E$2:$E3933,$E3933),"000000000"))</f>
        <v/>
      </c>
    </row>
    <row r="3934" spans="12:18" x14ac:dyDescent="0.45">
      <c r="L3934" t="str">
        <f>IFERROR(INDEX(所属情報!$E:$E,MATCH(男子登録情報!A3934,所属情報!$A:$A,0)),"")</f>
        <v/>
      </c>
      <c r="M3934" t="str">
        <f t="shared" si="183"/>
        <v xml:space="preserve"> ()</v>
      </c>
      <c r="N3934">
        <f t="shared" si="184"/>
        <v>0</v>
      </c>
      <c r="O3934" t="str">
        <f t="shared" si="185"/>
        <v xml:space="preserve">  ()</v>
      </c>
      <c r="P3934" t="str">
        <f>IFERROR(INDEX(リスト!$AE:$AE,MATCH($G3934,リスト!$AD:$AD,0)),"")</f>
        <v/>
      </c>
      <c r="Q3934" t="str">
        <f>IFERROR(INDEX(リスト!$AH:$AH,MATCH($J3934,リスト!$AG:$AG,0)),"")</f>
        <v/>
      </c>
      <c r="R3934" s="118" t="str">
        <f>IF($B3934="","",TEXT(RIGHT($E3934,6)*1000+COUNTIF($E$2:$E3934,$E3934),"000000000"))</f>
        <v/>
      </c>
    </row>
    <row r="3935" spans="12:18" x14ac:dyDescent="0.45">
      <c r="L3935" t="str">
        <f>IFERROR(INDEX(所属情報!$E:$E,MATCH(男子登録情報!A3935,所属情報!$A:$A,0)),"")</f>
        <v/>
      </c>
      <c r="M3935" t="str">
        <f t="shared" si="183"/>
        <v xml:space="preserve"> ()</v>
      </c>
      <c r="N3935">
        <f t="shared" si="184"/>
        <v>0</v>
      </c>
      <c r="O3935" t="str">
        <f t="shared" si="185"/>
        <v xml:space="preserve">  ()</v>
      </c>
      <c r="P3935" t="str">
        <f>IFERROR(INDEX(リスト!$AE:$AE,MATCH($G3935,リスト!$AD:$AD,0)),"")</f>
        <v/>
      </c>
      <c r="Q3935" t="str">
        <f>IFERROR(INDEX(リスト!$AH:$AH,MATCH($J3935,リスト!$AG:$AG,0)),"")</f>
        <v/>
      </c>
      <c r="R3935" s="118" t="str">
        <f>IF($B3935="","",TEXT(RIGHT($E3935,6)*1000+COUNTIF($E$2:$E3935,$E3935),"000000000"))</f>
        <v/>
      </c>
    </row>
    <row r="3936" spans="12:18" x14ac:dyDescent="0.45">
      <c r="L3936" t="str">
        <f>IFERROR(INDEX(所属情報!$E:$E,MATCH(男子登録情報!A3936,所属情報!$A:$A,0)),"")</f>
        <v/>
      </c>
      <c r="M3936" t="str">
        <f t="shared" si="183"/>
        <v xml:space="preserve"> ()</v>
      </c>
      <c r="N3936">
        <f t="shared" si="184"/>
        <v>0</v>
      </c>
      <c r="O3936" t="str">
        <f t="shared" si="185"/>
        <v xml:space="preserve">  ()</v>
      </c>
      <c r="P3936" t="str">
        <f>IFERROR(INDEX(リスト!$AE:$AE,MATCH($G3936,リスト!$AD:$AD,0)),"")</f>
        <v/>
      </c>
      <c r="Q3936" t="str">
        <f>IFERROR(INDEX(リスト!$AH:$AH,MATCH($J3936,リスト!$AG:$AG,0)),"")</f>
        <v/>
      </c>
      <c r="R3936" s="118" t="str">
        <f>IF($B3936="","",TEXT(RIGHT($E3936,6)*1000+COUNTIF($E$2:$E3936,$E3936),"000000000"))</f>
        <v/>
      </c>
    </row>
    <row r="3937" spans="12:18" x14ac:dyDescent="0.45">
      <c r="L3937" t="str">
        <f>IFERROR(INDEX(所属情報!$E:$E,MATCH(男子登録情報!A3937,所属情報!$A:$A,0)),"")</f>
        <v/>
      </c>
      <c r="M3937" t="str">
        <f t="shared" si="183"/>
        <v xml:space="preserve"> ()</v>
      </c>
      <c r="N3937">
        <f t="shared" si="184"/>
        <v>0</v>
      </c>
      <c r="O3937" t="str">
        <f t="shared" si="185"/>
        <v xml:space="preserve">  ()</v>
      </c>
      <c r="P3937" t="str">
        <f>IFERROR(INDEX(リスト!$AE:$AE,MATCH($G3937,リスト!$AD:$AD,0)),"")</f>
        <v/>
      </c>
      <c r="Q3937" t="str">
        <f>IFERROR(INDEX(リスト!$AH:$AH,MATCH($J3937,リスト!$AG:$AG,0)),"")</f>
        <v/>
      </c>
      <c r="R3937" s="118" t="str">
        <f>IF($B3937="","",TEXT(RIGHT($E3937,6)*1000+COUNTIF($E$2:$E3937,$E3937),"000000000"))</f>
        <v/>
      </c>
    </row>
    <row r="3938" spans="12:18" x14ac:dyDescent="0.45">
      <c r="L3938" t="str">
        <f>IFERROR(INDEX(所属情報!$E:$E,MATCH(男子登録情報!A3938,所属情報!$A:$A,0)),"")</f>
        <v/>
      </c>
      <c r="M3938" t="str">
        <f t="shared" si="183"/>
        <v xml:space="preserve"> ()</v>
      </c>
      <c r="N3938">
        <f t="shared" si="184"/>
        <v>0</v>
      </c>
      <c r="O3938" t="str">
        <f t="shared" si="185"/>
        <v xml:space="preserve">  ()</v>
      </c>
      <c r="P3938" t="str">
        <f>IFERROR(INDEX(リスト!$AE:$AE,MATCH($G3938,リスト!$AD:$AD,0)),"")</f>
        <v/>
      </c>
      <c r="Q3938" t="str">
        <f>IFERROR(INDEX(リスト!$AH:$AH,MATCH($J3938,リスト!$AG:$AG,0)),"")</f>
        <v/>
      </c>
      <c r="R3938" s="118" t="str">
        <f>IF($B3938="","",TEXT(RIGHT($E3938,6)*1000+COUNTIF($E$2:$E3938,$E3938),"000000000"))</f>
        <v/>
      </c>
    </row>
    <row r="3939" spans="12:18" x14ac:dyDescent="0.45">
      <c r="L3939" t="str">
        <f>IFERROR(INDEX(所属情報!$E:$E,MATCH(男子登録情報!A3939,所属情報!$A:$A,0)),"")</f>
        <v/>
      </c>
      <c r="M3939" t="str">
        <f t="shared" si="183"/>
        <v xml:space="preserve"> ()</v>
      </c>
      <c r="N3939">
        <f t="shared" si="184"/>
        <v>0</v>
      </c>
      <c r="O3939" t="str">
        <f t="shared" si="185"/>
        <v xml:space="preserve">  ()</v>
      </c>
      <c r="P3939" t="str">
        <f>IFERROR(INDEX(リスト!$AE:$AE,MATCH($G3939,リスト!$AD:$AD,0)),"")</f>
        <v/>
      </c>
      <c r="Q3939" t="str">
        <f>IFERROR(INDEX(リスト!$AH:$AH,MATCH($J3939,リスト!$AG:$AG,0)),"")</f>
        <v/>
      </c>
      <c r="R3939" s="118" t="str">
        <f>IF($B3939="","",TEXT(RIGHT($E3939,6)*1000+COUNTIF($E$2:$E3939,$E3939),"000000000"))</f>
        <v/>
      </c>
    </row>
    <row r="3940" spans="12:18" x14ac:dyDescent="0.45">
      <c r="L3940" t="str">
        <f>IFERROR(INDEX(所属情報!$E:$E,MATCH(男子登録情報!A3940,所属情報!$A:$A,0)),"")</f>
        <v/>
      </c>
      <c r="M3940" t="str">
        <f t="shared" si="183"/>
        <v xml:space="preserve"> ()</v>
      </c>
      <c r="N3940">
        <f t="shared" si="184"/>
        <v>0</v>
      </c>
      <c r="O3940" t="str">
        <f t="shared" si="185"/>
        <v xml:space="preserve">  ()</v>
      </c>
      <c r="P3940" t="str">
        <f>IFERROR(INDEX(リスト!$AE:$AE,MATCH($G3940,リスト!$AD:$AD,0)),"")</f>
        <v/>
      </c>
      <c r="Q3940" t="str">
        <f>IFERROR(INDEX(リスト!$AH:$AH,MATCH($J3940,リスト!$AG:$AG,0)),"")</f>
        <v/>
      </c>
      <c r="R3940" s="118" t="str">
        <f>IF($B3940="","",TEXT(RIGHT($E3940,6)*1000+COUNTIF($E$2:$E3940,$E3940),"000000000"))</f>
        <v/>
      </c>
    </row>
    <row r="3941" spans="12:18" x14ac:dyDescent="0.45">
      <c r="L3941" t="str">
        <f>IFERROR(INDEX(所属情報!$E:$E,MATCH(男子登録情報!A3941,所属情報!$A:$A,0)),"")</f>
        <v/>
      </c>
      <c r="M3941" t="str">
        <f t="shared" si="183"/>
        <v xml:space="preserve"> ()</v>
      </c>
      <c r="N3941">
        <f t="shared" si="184"/>
        <v>0</v>
      </c>
      <c r="O3941" t="str">
        <f t="shared" si="185"/>
        <v xml:space="preserve">  ()</v>
      </c>
      <c r="P3941" t="str">
        <f>IFERROR(INDEX(リスト!$AE:$AE,MATCH($G3941,リスト!$AD:$AD,0)),"")</f>
        <v/>
      </c>
      <c r="Q3941" t="str">
        <f>IFERROR(INDEX(リスト!$AH:$AH,MATCH($J3941,リスト!$AG:$AG,0)),"")</f>
        <v/>
      </c>
      <c r="R3941" s="118" t="str">
        <f>IF($B3941="","",TEXT(RIGHT($E3941,6)*1000+COUNTIF($E$2:$E3941,$E3941),"000000000"))</f>
        <v/>
      </c>
    </row>
    <row r="3942" spans="12:18" x14ac:dyDescent="0.45">
      <c r="L3942" t="str">
        <f>IFERROR(INDEX(所属情報!$E:$E,MATCH(男子登録情報!A3942,所属情報!$A:$A,0)),"")</f>
        <v/>
      </c>
      <c r="M3942" t="str">
        <f t="shared" si="183"/>
        <v xml:space="preserve"> ()</v>
      </c>
      <c r="N3942">
        <f t="shared" si="184"/>
        <v>0</v>
      </c>
      <c r="O3942" t="str">
        <f t="shared" si="185"/>
        <v xml:space="preserve">  ()</v>
      </c>
      <c r="P3942" t="str">
        <f>IFERROR(INDEX(リスト!$AE:$AE,MATCH($G3942,リスト!$AD:$AD,0)),"")</f>
        <v/>
      </c>
      <c r="Q3942" t="str">
        <f>IFERROR(INDEX(リスト!$AH:$AH,MATCH($J3942,リスト!$AG:$AG,0)),"")</f>
        <v/>
      </c>
      <c r="R3942" s="118" t="str">
        <f>IF($B3942="","",TEXT(RIGHT($E3942,6)*1000+COUNTIF($E$2:$E3942,$E3942),"000000000"))</f>
        <v/>
      </c>
    </row>
    <row r="3943" spans="12:18" x14ac:dyDescent="0.45">
      <c r="L3943" t="str">
        <f>IFERROR(INDEX(所属情報!$E:$E,MATCH(男子登録情報!A3943,所属情報!$A:$A,0)),"")</f>
        <v/>
      </c>
      <c r="M3943" t="str">
        <f t="shared" si="183"/>
        <v xml:space="preserve"> ()</v>
      </c>
      <c r="N3943">
        <f t="shared" si="184"/>
        <v>0</v>
      </c>
      <c r="O3943" t="str">
        <f t="shared" si="185"/>
        <v xml:space="preserve">  ()</v>
      </c>
      <c r="P3943" t="str">
        <f>IFERROR(INDEX(リスト!$AE:$AE,MATCH($G3943,リスト!$AD:$AD,0)),"")</f>
        <v/>
      </c>
      <c r="Q3943" t="str">
        <f>IFERROR(INDEX(リスト!$AH:$AH,MATCH($J3943,リスト!$AG:$AG,0)),"")</f>
        <v/>
      </c>
      <c r="R3943" s="118" t="str">
        <f>IF($B3943="","",TEXT(RIGHT($E3943,6)*1000+COUNTIF($E$2:$E3943,$E3943),"000000000"))</f>
        <v/>
      </c>
    </row>
    <row r="3944" spans="12:18" x14ac:dyDescent="0.45">
      <c r="L3944" t="str">
        <f>IFERROR(INDEX(所属情報!$E:$E,MATCH(男子登録情報!A3944,所属情報!$A:$A,0)),"")</f>
        <v/>
      </c>
      <c r="M3944" t="str">
        <f t="shared" si="183"/>
        <v xml:space="preserve"> ()</v>
      </c>
      <c r="N3944">
        <f t="shared" si="184"/>
        <v>0</v>
      </c>
      <c r="O3944" t="str">
        <f t="shared" si="185"/>
        <v xml:space="preserve">  ()</v>
      </c>
      <c r="P3944" t="str">
        <f>IFERROR(INDEX(リスト!$AE:$AE,MATCH($G3944,リスト!$AD:$AD,0)),"")</f>
        <v/>
      </c>
      <c r="Q3944" t="str">
        <f>IFERROR(INDEX(リスト!$AH:$AH,MATCH($J3944,リスト!$AG:$AG,0)),"")</f>
        <v/>
      </c>
      <c r="R3944" s="118" t="str">
        <f>IF($B3944="","",TEXT(RIGHT($E3944,6)*1000+COUNTIF($E$2:$E3944,$E3944),"000000000"))</f>
        <v/>
      </c>
    </row>
    <row r="3945" spans="12:18" x14ac:dyDescent="0.45">
      <c r="L3945" t="str">
        <f>IFERROR(INDEX(所属情報!$E:$E,MATCH(男子登録情報!A3945,所属情報!$A:$A,0)),"")</f>
        <v/>
      </c>
      <c r="M3945" t="str">
        <f t="shared" si="183"/>
        <v xml:space="preserve"> ()</v>
      </c>
      <c r="N3945">
        <f t="shared" si="184"/>
        <v>0</v>
      </c>
      <c r="O3945" t="str">
        <f t="shared" si="185"/>
        <v xml:space="preserve">  ()</v>
      </c>
      <c r="P3945" t="str">
        <f>IFERROR(INDEX(リスト!$AE:$AE,MATCH($G3945,リスト!$AD:$AD,0)),"")</f>
        <v/>
      </c>
      <c r="Q3945" t="str">
        <f>IFERROR(INDEX(リスト!$AH:$AH,MATCH($J3945,リスト!$AG:$AG,0)),"")</f>
        <v/>
      </c>
      <c r="R3945" s="118" t="str">
        <f>IF($B3945="","",TEXT(RIGHT($E3945,6)*1000+COUNTIF($E$2:$E3945,$E3945),"000000000"))</f>
        <v/>
      </c>
    </row>
    <row r="3946" spans="12:18" x14ac:dyDescent="0.45">
      <c r="L3946" t="str">
        <f>IFERROR(INDEX(所属情報!$E:$E,MATCH(男子登録情報!A3946,所属情報!$A:$A,0)),"")</f>
        <v/>
      </c>
      <c r="M3946" t="str">
        <f t="shared" si="183"/>
        <v xml:space="preserve"> ()</v>
      </c>
      <c r="N3946">
        <f t="shared" si="184"/>
        <v>0</v>
      </c>
      <c r="O3946" t="str">
        <f t="shared" si="185"/>
        <v xml:space="preserve">  ()</v>
      </c>
      <c r="P3946" t="str">
        <f>IFERROR(INDEX(リスト!$AE:$AE,MATCH($G3946,リスト!$AD:$AD,0)),"")</f>
        <v/>
      </c>
      <c r="Q3946" t="str">
        <f>IFERROR(INDEX(リスト!$AH:$AH,MATCH($J3946,リスト!$AG:$AG,0)),"")</f>
        <v/>
      </c>
      <c r="R3946" s="118" t="str">
        <f>IF($B3946="","",TEXT(RIGHT($E3946,6)*1000+COUNTIF($E$2:$E3946,$E3946),"000000000"))</f>
        <v/>
      </c>
    </row>
    <row r="3947" spans="12:18" x14ac:dyDescent="0.45">
      <c r="L3947" t="str">
        <f>IFERROR(INDEX(所属情報!$E:$E,MATCH(男子登録情報!A3947,所属情報!$A:$A,0)),"")</f>
        <v/>
      </c>
      <c r="M3947" t="str">
        <f t="shared" si="183"/>
        <v xml:space="preserve"> ()</v>
      </c>
      <c r="N3947">
        <f t="shared" si="184"/>
        <v>0</v>
      </c>
      <c r="O3947" t="str">
        <f t="shared" si="185"/>
        <v xml:space="preserve">  ()</v>
      </c>
      <c r="P3947" t="str">
        <f>IFERROR(INDEX(リスト!$AE:$AE,MATCH($G3947,リスト!$AD:$AD,0)),"")</f>
        <v/>
      </c>
      <c r="Q3947" t="str">
        <f>IFERROR(INDEX(リスト!$AH:$AH,MATCH($J3947,リスト!$AG:$AG,0)),"")</f>
        <v/>
      </c>
      <c r="R3947" s="118" t="str">
        <f>IF($B3947="","",TEXT(RIGHT($E3947,6)*1000+COUNTIF($E$2:$E3947,$E3947),"000000000"))</f>
        <v/>
      </c>
    </row>
    <row r="3948" spans="12:18" x14ac:dyDescent="0.45">
      <c r="L3948" t="str">
        <f>IFERROR(INDEX(所属情報!$E:$E,MATCH(男子登録情報!A3948,所属情報!$A:$A,0)),"")</f>
        <v/>
      </c>
      <c r="M3948" t="str">
        <f t="shared" si="183"/>
        <v xml:space="preserve"> ()</v>
      </c>
      <c r="N3948">
        <f t="shared" si="184"/>
        <v>0</v>
      </c>
      <c r="O3948" t="str">
        <f t="shared" si="185"/>
        <v xml:space="preserve">  ()</v>
      </c>
      <c r="P3948" t="str">
        <f>IFERROR(INDEX(リスト!$AE:$AE,MATCH($G3948,リスト!$AD:$AD,0)),"")</f>
        <v/>
      </c>
      <c r="Q3948" t="str">
        <f>IFERROR(INDEX(リスト!$AH:$AH,MATCH($J3948,リスト!$AG:$AG,0)),"")</f>
        <v/>
      </c>
      <c r="R3948" s="118" t="str">
        <f>IF($B3948="","",TEXT(RIGHT($E3948,6)*1000+COUNTIF($E$2:$E3948,$E3948),"000000000"))</f>
        <v/>
      </c>
    </row>
    <row r="3949" spans="12:18" x14ac:dyDescent="0.45">
      <c r="L3949" t="str">
        <f>IFERROR(INDEX(所属情報!$E:$E,MATCH(男子登録情報!A3949,所属情報!$A:$A,0)),"")</f>
        <v/>
      </c>
      <c r="M3949" t="str">
        <f t="shared" si="183"/>
        <v xml:space="preserve"> ()</v>
      </c>
      <c r="N3949">
        <f t="shared" si="184"/>
        <v>0</v>
      </c>
      <c r="O3949" t="str">
        <f t="shared" si="185"/>
        <v xml:space="preserve">  ()</v>
      </c>
      <c r="P3949" t="str">
        <f>IFERROR(INDEX(リスト!$AE:$AE,MATCH($G3949,リスト!$AD:$AD,0)),"")</f>
        <v/>
      </c>
      <c r="Q3949" t="str">
        <f>IFERROR(INDEX(リスト!$AH:$AH,MATCH($J3949,リスト!$AG:$AG,0)),"")</f>
        <v/>
      </c>
      <c r="R3949" s="118" t="str">
        <f>IF($B3949="","",TEXT(RIGHT($E3949,6)*1000+COUNTIF($E$2:$E3949,$E3949),"000000000"))</f>
        <v/>
      </c>
    </row>
    <row r="3950" spans="12:18" x14ac:dyDescent="0.45">
      <c r="L3950" t="str">
        <f>IFERROR(INDEX(所属情報!$E:$E,MATCH(男子登録情報!A3950,所属情報!$A:$A,0)),"")</f>
        <v/>
      </c>
      <c r="M3950" t="str">
        <f t="shared" si="183"/>
        <v xml:space="preserve"> ()</v>
      </c>
      <c r="N3950">
        <f t="shared" si="184"/>
        <v>0</v>
      </c>
      <c r="O3950" t="str">
        <f t="shared" si="185"/>
        <v xml:space="preserve">  ()</v>
      </c>
      <c r="P3950" t="str">
        <f>IFERROR(INDEX(リスト!$AE:$AE,MATCH($G3950,リスト!$AD:$AD,0)),"")</f>
        <v/>
      </c>
      <c r="Q3950" t="str">
        <f>IFERROR(INDEX(リスト!$AH:$AH,MATCH($J3950,リスト!$AG:$AG,0)),"")</f>
        <v/>
      </c>
      <c r="R3950" s="118" t="str">
        <f>IF($B3950="","",TEXT(RIGHT($E3950,6)*1000+COUNTIF($E$2:$E3950,$E3950),"000000000"))</f>
        <v/>
      </c>
    </row>
    <row r="3951" spans="12:18" x14ac:dyDescent="0.45">
      <c r="L3951" t="str">
        <f>IFERROR(INDEX(所属情報!$E:$E,MATCH(男子登録情報!A3951,所属情報!$A:$A,0)),"")</f>
        <v/>
      </c>
      <c r="M3951" t="str">
        <f t="shared" si="183"/>
        <v xml:space="preserve"> ()</v>
      </c>
      <c r="N3951">
        <f t="shared" si="184"/>
        <v>0</v>
      </c>
      <c r="O3951" t="str">
        <f t="shared" si="185"/>
        <v xml:space="preserve">  ()</v>
      </c>
      <c r="P3951" t="str">
        <f>IFERROR(INDEX(リスト!$AE:$AE,MATCH($G3951,リスト!$AD:$AD,0)),"")</f>
        <v/>
      </c>
      <c r="Q3951" t="str">
        <f>IFERROR(INDEX(リスト!$AH:$AH,MATCH($J3951,リスト!$AG:$AG,0)),"")</f>
        <v/>
      </c>
      <c r="R3951" s="118" t="str">
        <f>IF($B3951="","",TEXT(RIGHT($E3951,6)*1000+COUNTIF($E$2:$E3951,$E3951),"000000000"))</f>
        <v/>
      </c>
    </row>
    <row r="3952" spans="12:18" x14ac:dyDescent="0.45">
      <c r="L3952" t="str">
        <f>IFERROR(INDEX(所属情報!$E:$E,MATCH(男子登録情報!A3952,所属情報!$A:$A,0)),"")</f>
        <v/>
      </c>
      <c r="M3952" t="str">
        <f t="shared" si="183"/>
        <v xml:space="preserve"> ()</v>
      </c>
      <c r="N3952">
        <f t="shared" si="184"/>
        <v>0</v>
      </c>
      <c r="O3952" t="str">
        <f t="shared" si="185"/>
        <v xml:space="preserve">  ()</v>
      </c>
      <c r="P3952" t="str">
        <f>IFERROR(INDEX(リスト!$AE:$AE,MATCH($G3952,リスト!$AD:$AD,0)),"")</f>
        <v/>
      </c>
      <c r="Q3952" t="str">
        <f>IFERROR(INDEX(リスト!$AH:$AH,MATCH($J3952,リスト!$AG:$AG,0)),"")</f>
        <v/>
      </c>
      <c r="R3952" s="118" t="str">
        <f>IF($B3952="","",TEXT(RIGHT($E3952,6)*1000+COUNTIF($E$2:$E3952,$E3952),"000000000"))</f>
        <v/>
      </c>
    </row>
    <row r="3953" spans="12:18" x14ac:dyDescent="0.45">
      <c r="L3953" t="str">
        <f>IFERROR(INDEX(所属情報!$E:$E,MATCH(男子登録情報!A3953,所属情報!$A:$A,0)),"")</f>
        <v/>
      </c>
      <c r="M3953" t="str">
        <f t="shared" si="183"/>
        <v xml:space="preserve"> ()</v>
      </c>
      <c r="N3953">
        <f t="shared" si="184"/>
        <v>0</v>
      </c>
      <c r="O3953" t="str">
        <f t="shared" si="185"/>
        <v xml:space="preserve">  ()</v>
      </c>
      <c r="P3953" t="str">
        <f>IFERROR(INDEX(リスト!$AE:$AE,MATCH($G3953,リスト!$AD:$AD,0)),"")</f>
        <v/>
      </c>
      <c r="Q3953" t="str">
        <f>IFERROR(INDEX(リスト!$AH:$AH,MATCH($J3953,リスト!$AG:$AG,0)),"")</f>
        <v/>
      </c>
      <c r="R3953" s="118" t="str">
        <f>IF($B3953="","",TEXT(RIGHT($E3953,6)*1000+COUNTIF($E$2:$E3953,$E3953),"000000000"))</f>
        <v/>
      </c>
    </row>
    <row r="3954" spans="12:18" x14ac:dyDescent="0.45">
      <c r="L3954" t="str">
        <f>IFERROR(INDEX(所属情報!$E:$E,MATCH(男子登録情報!A3954,所属情報!$A:$A,0)),"")</f>
        <v/>
      </c>
      <c r="M3954" t="str">
        <f t="shared" si="183"/>
        <v xml:space="preserve"> ()</v>
      </c>
      <c r="N3954">
        <f t="shared" si="184"/>
        <v>0</v>
      </c>
      <c r="O3954" t="str">
        <f t="shared" si="185"/>
        <v xml:space="preserve">  ()</v>
      </c>
      <c r="P3954" t="str">
        <f>IFERROR(INDEX(リスト!$AE:$AE,MATCH($G3954,リスト!$AD:$AD,0)),"")</f>
        <v/>
      </c>
      <c r="Q3954" t="str">
        <f>IFERROR(INDEX(リスト!$AH:$AH,MATCH($J3954,リスト!$AG:$AG,0)),"")</f>
        <v/>
      </c>
      <c r="R3954" s="118" t="str">
        <f>IF($B3954="","",TEXT(RIGHT($E3954,6)*1000+COUNTIF($E$2:$E3954,$E3954),"000000000"))</f>
        <v/>
      </c>
    </row>
    <row r="3955" spans="12:18" x14ac:dyDescent="0.45">
      <c r="L3955" t="str">
        <f>IFERROR(INDEX(所属情報!$E:$E,MATCH(男子登録情報!A3955,所属情報!$A:$A,0)),"")</f>
        <v/>
      </c>
      <c r="M3955" t="str">
        <f t="shared" si="183"/>
        <v xml:space="preserve"> ()</v>
      </c>
      <c r="N3955">
        <f t="shared" si="184"/>
        <v>0</v>
      </c>
      <c r="O3955" t="str">
        <f t="shared" si="185"/>
        <v xml:space="preserve">  ()</v>
      </c>
      <c r="P3955" t="str">
        <f>IFERROR(INDEX(リスト!$AE:$AE,MATCH($G3955,リスト!$AD:$AD,0)),"")</f>
        <v/>
      </c>
      <c r="Q3955" t="str">
        <f>IFERROR(INDEX(リスト!$AH:$AH,MATCH($J3955,リスト!$AG:$AG,0)),"")</f>
        <v/>
      </c>
      <c r="R3955" s="118" t="str">
        <f>IF($B3955="","",TEXT(RIGHT($E3955,6)*1000+COUNTIF($E$2:$E3955,$E3955),"000000000"))</f>
        <v/>
      </c>
    </row>
    <row r="3956" spans="12:18" x14ac:dyDescent="0.45">
      <c r="L3956" t="str">
        <f>IFERROR(INDEX(所属情報!$E:$E,MATCH(男子登録情報!A3956,所属情報!$A:$A,0)),"")</f>
        <v/>
      </c>
      <c r="M3956" t="str">
        <f t="shared" si="183"/>
        <v xml:space="preserve"> ()</v>
      </c>
      <c r="N3956">
        <f t="shared" si="184"/>
        <v>0</v>
      </c>
      <c r="O3956" t="str">
        <f t="shared" si="185"/>
        <v xml:space="preserve">  ()</v>
      </c>
      <c r="P3956" t="str">
        <f>IFERROR(INDEX(リスト!$AE:$AE,MATCH($G3956,リスト!$AD:$AD,0)),"")</f>
        <v/>
      </c>
      <c r="Q3956" t="str">
        <f>IFERROR(INDEX(リスト!$AH:$AH,MATCH($J3956,リスト!$AG:$AG,0)),"")</f>
        <v/>
      </c>
      <c r="R3956" s="118" t="str">
        <f>IF($B3956="","",TEXT(RIGHT($E3956,6)*1000+COUNTIF($E$2:$E3956,$E3956),"000000000"))</f>
        <v/>
      </c>
    </row>
    <row r="3957" spans="12:18" x14ac:dyDescent="0.45">
      <c r="L3957" t="str">
        <f>IFERROR(INDEX(所属情報!$E:$E,MATCH(男子登録情報!A3957,所属情報!$A:$A,0)),"")</f>
        <v/>
      </c>
      <c r="M3957" t="str">
        <f t="shared" si="183"/>
        <v xml:space="preserve"> ()</v>
      </c>
      <c r="N3957">
        <f t="shared" si="184"/>
        <v>0</v>
      </c>
      <c r="O3957" t="str">
        <f t="shared" si="185"/>
        <v xml:space="preserve">  ()</v>
      </c>
      <c r="P3957" t="str">
        <f>IFERROR(INDEX(リスト!$AE:$AE,MATCH($G3957,リスト!$AD:$AD,0)),"")</f>
        <v/>
      </c>
      <c r="Q3957" t="str">
        <f>IFERROR(INDEX(リスト!$AH:$AH,MATCH($J3957,リスト!$AG:$AG,0)),"")</f>
        <v/>
      </c>
      <c r="R3957" s="118" t="str">
        <f>IF($B3957="","",TEXT(RIGHT($E3957,6)*1000+COUNTIF($E$2:$E3957,$E3957),"000000000"))</f>
        <v/>
      </c>
    </row>
    <row r="3958" spans="12:18" x14ac:dyDescent="0.45">
      <c r="L3958" t="str">
        <f>IFERROR(INDEX(所属情報!$E:$E,MATCH(男子登録情報!A3958,所属情報!$A:$A,0)),"")</f>
        <v/>
      </c>
      <c r="M3958" t="str">
        <f t="shared" si="183"/>
        <v xml:space="preserve"> ()</v>
      </c>
      <c r="N3958">
        <f t="shared" si="184"/>
        <v>0</v>
      </c>
      <c r="O3958" t="str">
        <f t="shared" si="185"/>
        <v xml:space="preserve">  ()</v>
      </c>
      <c r="P3958" t="str">
        <f>IFERROR(INDEX(リスト!$AE:$AE,MATCH($G3958,リスト!$AD:$AD,0)),"")</f>
        <v/>
      </c>
      <c r="Q3958" t="str">
        <f>IFERROR(INDEX(リスト!$AH:$AH,MATCH($J3958,リスト!$AG:$AG,0)),"")</f>
        <v/>
      </c>
      <c r="R3958" s="118" t="str">
        <f>IF($B3958="","",TEXT(RIGHT($E3958,6)*1000+COUNTIF($E$2:$E3958,$E3958),"000000000"))</f>
        <v/>
      </c>
    </row>
    <row r="3959" spans="12:18" x14ac:dyDescent="0.45">
      <c r="L3959" t="str">
        <f>IFERROR(INDEX(所属情報!$E:$E,MATCH(男子登録情報!A3959,所属情報!$A:$A,0)),"")</f>
        <v/>
      </c>
      <c r="M3959" t="str">
        <f t="shared" si="183"/>
        <v xml:space="preserve"> ()</v>
      </c>
      <c r="N3959">
        <f t="shared" si="184"/>
        <v>0</v>
      </c>
      <c r="O3959" t="str">
        <f t="shared" si="185"/>
        <v xml:space="preserve">  ()</v>
      </c>
      <c r="P3959" t="str">
        <f>IFERROR(INDEX(リスト!$AE:$AE,MATCH($G3959,リスト!$AD:$AD,0)),"")</f>
        <v/>
      </c>
      <c r="Q3959" t="str">
        <f>IFERROR(INDEX(リスト!$AH:$AH,MATCH($J3959,リスト!$AG:$AG,0)),"")</f>
        <v/>
      </c>
      <c r="R3959" s="118" t="str">
        <f>IF($B3959="","",TEXT(RIGHT($E3959,6)*1000+COUNTIF($E$2:$E3959,$E3959),"000000000"))</f>
        <v/>
      </c>
    </row>
    <row r="3960" spans="12:18" x14ac:dyDescent="0.45">
      <c r="L3960" t="str">
        <f>IFERROR(INDEX(所属情報!$E:$E,MATCH(男子登録情報!A3960,所属情報!$A:$A,0)),"")</f>
        <v/>
      </c>
      <c r="M3960" t="str">
        <f t="shared" si="183"/>
        <v xml:space="preserve"> ()</v>
      </c>
      <c r="N3960">
        <f t="shared" si="184"/>
        <v>0</v>
      </c>
      <c r="O3960" t="str">
        <f t="shared" si="185"/>
        <v xml:space="preserve">  ()</v>
      </c>
      <c r="P3960" t="str">
        <f>IFERROR(INDEX(リスト!$AE:$AE,MATCH($G3960,リスト!$AD:$AD,0)),"")</f>
        <v/>
      </c>
      <c r="Q3960" t="str">
        <f>IFERROR(INDEX(リスト!$AH:$AH,MATCH($J3960,リスト!$AG:$AG,0)),"")</f>
        <v/>
      </c>
      <c r="R3960" s="118" t="str">
        <f>IF($B3960="","",TEXT(RIGHT($E3960,6)*1000+COUNTIF($E$2:$E3960,$E3960),"000000000"))</f>
        <v/>
      </c>
    </row>
    <row r="3961" spans="12:18" x14ac:dyDescent="0.45">
      <c r="L3961" t="str">
        <f>IFERROR(INDEX(所属情報!$E:$E,MATCH(男子登録情報!A3961,所属情報!$A:$A,0)),"")</f>
        <v/>
      </c>
      <c r="M3961" t="str">
        <f t="shared" si="183"/>
        <v xml:space="preserve"> ()</v>
      </c>
      <c r="N3961">
        <f t="shared" si="184"/>
        <v>0</v>
      </c>
      <c r="O3961" t="str">
        <f t="shared" si="185"/>
        <v xml:space="preserve">  ()</v>
      </c>
      <c r="P3961" t="str">
        <f>IFERROR(INDEX(リスト!$AE:$AE,MATCH($G3961,リスト!$AD:$AD,0)),"")</f>
        <v/>
      </c>
      <c r="Q3961" t="str">
        <f>IFERROR(INDEX(リスト!$AH:$AH,MATCH($J3961,リスト!$AG:$AG,0)),"")</f>
        <v/>
      </c>
      <c r="R3961" s="118" t="str">
        <f>IF($B3961="","",TEXT(RIGHT($E3961,6)*1000+COUNTIF($E$2:$E3961,$E3961),"000000000"))</f>
        <v/>
      </c>
    </row>
    <row r="3962" spans="12:18" x14ac:dyDescent="0.45">
      <c r="L3962" t="str">
        <f>IFERROR(INDEX(所属情報!$E:$E,MATCH(男子登録情報!A3962,所属情報!$A:$A,0)),"")</f>
        <v/>
      </c>
      <c r="M3962" t="str">
        <f t="shared" si="183"/>
        <v xml:space="preserve"> ()</v>
      </c>
      <c r="N3962">
        <f t="shared" si="184"/>
        <v>0</v>
      </c>
      <c r="O3962" t="str">
        <f t="shared" si="185"/>
        <v xml:space="preserve">  ()</v>
      </c>
      <c r="P3962" t="str">
        <f>IFERROR(INDEX(リスト!$AE:$AE,MATCH($G3962,リスト!$AD:$AD,0)),"")</f>
        <v/>
      </c>
      <c r="Q3962" t="str">
        <f>IFERROR(INDEX(リスト!$AH:$AH,MATCH($J3962,リスト!$AG:$AG,0)),"")</f>
        <v/>
      </c>
      <c r="R3962" s="118" t="str">
        <f>IF($B3962="","",TEXT(RIGHT($E3962,6)*1000+COUNTIF($E$2:$E3962,$E3962),"000000000"))</f>
        <v/>
      </c>
    </row>
    <row r="3963" spans="12:18" x14ac:dyDescent="0.45">
      <c r="L3963" t="str">
        <f>IFERROR(INDEX(所属情報!$E:$E,MATCH(男子登録情報!A3963,所属情報!$A:$A,0)),"")</f>
        <v/>
      </c>
      <c r="M3963" t="str">
        <f t="shared" si="183"/>
        <v xml:space="preserve"> ()</v>
      </c>
      <c r="N3963">
        <f t="shared" si="184"/>
        <v>0</v>
      </c>
      <c r="O3963" t="str">
        <f t="shared" si="185"/>
        <v xml:space="preserve">  ()</v>
      </c>
      <c r="P3963" t="str">
        <f>IFERROR(INDEX(リスト!$AE:$AE,MATCH($G3963,リスト!$AD:$AD,0)),"")</f>
        <v/>
      </c>
      <c r="Q3963" t="str">
        <f>IFERROR(INDEX(リスト!$AH:$AH,MATCH($J3963,リスト!$AG:$AG,0)),"")</f>
        <v/>
      </c>
      <c r="R3963" s="118" t="str">
        <f>IF($B3963="","",TEXT(RIGHT($E3963,6)*1000+COUNTIF($E$2:$E3963,$E3963),"000000000"))</f>
        <v/>
      </c>
    </row>
    <row r="3964" spans="12:18" x14ac:dyDescent="0.45">
      <c r="L3964" t="str">
        <f>IFERROR(INDEX(所属情報!$E:$E,MATCH(男子登録情報!A3964,所属情報!$A:$A,0)),"")</f>
        <v/>
      </c>
      <c r="M3964" t="str">
        <f t="shared" si="183"/>
        <v xml:space="preserve"> ()</v>
      </c>
      <c r="N3964">
        <f t="shared" si="184"/>
        <v>0</v>
      </c>
      <c r="O3964" t="str">
        <f t="shared" si="185"/>
        <v xml:space="preserve">  ()</v>
      </c>
      <c r="P3964" t="str">
        <f>IFERROR(INDEX(リスト!$AE:$AE,MATCH($G3964,リスト!$AD:$AD,0)),"")</f>
        <v/>
      </c>
      <c r="Q3964" t="str">
        <f>IFERROR(INDEX(リスト!$AH:$AH,MATCH($J3964,リスト!$AG:$AG,0)),"")</f>
        <v/>
      </c>
      <c r="R3964" s="118" t="str">
        <f>IF($B3964="","",TEXT(RIGHT($E3964,6)*1000+COUNTIF($E$2:$E3964,$E3964),"000000000"))</f>
        <v/>
      </c>
    </row>
    <row r="3965" spans="12:18" x14ac:dyDescent="0.45">
      <c r="L3965" t="str">
        <f>IFERROR(INDEX(所属情報!$E:$E,MATCH(男子登録情報!A3965,所属情報!$A:$A,0)),"")</f>
        <v/>
      </c>
      <c r="M3965" t="str">
        <f t="shared" si="183"/>
        <v xml:space="preserve"> ()</v>
      </c>
      <c r="N3965">
        <f t="shared" si="184"/>
        <v>0</v>
      </c>
      <c r="O3965" t="str">
        <f t="shared" si="185"/>
        <v xml:space="preserve">  ()</v>
      </c>
      <c r="P3965" t="str">
        <f>IFERROR(INDEX(リスト!$AE:$AE,MATCH($G3965,リスト!$AD:$AD,0)),"")</f>
        <v/>
      </c>
      <c r="Q3965" t="str">
        <f>IFERROR(INDEX(リスト!$AH:$AH,MATCH($J3965,リスト!$AG:$AG,0)),"")</f>
        <v/>
      </c>
      <c r="R3965" s="118" t="str">
        <f>IF($B3965="","",TEXT(RIGHT($E3965,6)*1000+COUNTIF($E$2:$E3965,$E3965),"000000000"))</f>
        <v/>
      </c>
    </row>
    <row r="3966" spans="12:18" x14ac:dyDescent="0.45">
      <c r="L3966" t="str">
        <f>IFERROR(INDEX(所属情報!$E:$E,MATCH(男子登録情報!A3966,所属情報!$A:$A,0)),"")</f>
        <v/>
      </c>
      <c r="M3966" t="str">
        <f t="shared" si="183"/>
        <v xml:space="preserve"> ()</v>
      </c>
      <c r="N3966">
        <f t="shared" si="184"/>
        <v>0</v>
      </c>
      <c r="O3966" t="str">
        <f t="shared" si="185"/>
        <v xml:space="preserve">  ()</v>
      </c>
      <c r="P3966" t="str">
        <f>IFERROR(INDEX(リスト!$AE:$AE,MATCH($G3966,リスト!$AD:$AD,0)),"")</f>
        <v/>
      </c>
      <c r="Q3966" t="str">
        <f>IFERROR(INDEX(リスト!$AH:$AH,MATCH($J3966,リスト!$AG:$AG,0)),"")</f>
        <v/>
      </c>
      <c r="R3966" s="118" t="str">
        <f>IF($B3966="","",TEXT(RIGHT($E3966,6)*1000+COUNTIF($E$2:$E3966,$E3966),"000000000"))</f>
        <v/>
      </c>
    </row>
    <row r="3967" spans="12:18" x14ac:dyDescent="0.45">
      <c r="L3967" t="str">
        <f>IFERROR(INDEX(所属情報!$E:$E,MATCH(男子登録情報!A3967,所属情報!$A:$A,0)),"")</f>
        <v/>
      </c>
      <c r="M3967" t="str">
        <f t="shared" si="183"/>
        <v xml:space="preserve"> ()</v>
      </c>
      <c r="N3967">
        <f t="shared" si="184"/>
        <v>0</v>
      </c>
      <c r="O3967" t="str">
        <f t="shared" si="185"/>
        <v xml:space="preserve">  ()</v>
      </c>
      <c r="P3967" t="str">
        <f>IFERROR(INDEX(リスト!$AE:$AE,MATCH($G3967,リスト!$AD:$AD,0)),"")</f>
        <v/>
      </c>
      <c r="Q3967" t="str">
        <f>IFERROR(INDEX(リスト!$AH:$AH,MATCH($J3967,リスト!$AG:$AG,0)),"")</f>
        <v/>
      </c>
      <c r="R3967" s="118" t="str">
        <f>IF($B3967="","",TEXT(RIGHT($E3967,6)*1000+COUNTIF($E$2:$E3967,$E3967),"000000000"))</f>
        <v/>
      </c>
    </row>
    <row r="3968" spans="12:18" x14ac:dyDescent="0.45">
      <c r="L3968" t="str">
        <f>IFERROR(INDEX(所属情報!$E:$E,MATCH(男子登録情報!A3968,所属情報!$A:$A,0)),"")</f>
        <v/>
      </c>
      <c r="M3968" t="str">
        <f t="shared" si="183"/>
        <v xml:space="preserve"> ()</v>
      </c>
      <c r="N3968">
        <f t="shared" si="184"/>
        <v>0</v>
      </c>
      <c r="O3968" t="str">
        <f t="shared" si="185"/>
        <v xml:space="preserve">  ()</v>
      </c>
      <c r="P3968" t="str">
        <f>IFERROR(INDEX(リスト!$AE:$AE,MATCH($G3968,リスト!$AD:$AD,0)),"")</f>
        <v/>
      </c>
      <c r="Q3968" t="str">
        <f>IFERROR(INDEX(リスト!$AH:$AH,MATCH($J3968,リスト!$AG:$AG,0)),"")</f>
        <v/>
      </c>
      <c r="R3968" s="118" t="str">
        <f>IF($B3968="","",TEXT(RIGHT($E3968,6)*1000+COUNTIF($E$2:$E3968,$E3968),"000000000"))</f>
        <v/>
      </c>
    </row>
    <row r="3969" spans="12:18" x14ac:dyDescent="0.45">
      <c r="L3969" t="str">
        <f>IFERROR(INDEX(所属情報!$E:$E,MATCH(男子登録情報!A3969,所属情報!$A:$A,0)),"")</f>
        <v/>
      </c>
      <c r="M3969" t="str">
        <f t="shared" si="183"/>
        <v xml:space="preserve"> ()</v>
      </c>
      <c r="N3969">
        <f t="shared" si="184"/>
        <v>0</v>
      </c>
      <c r="O3969" t="str">
        <f t="shared" si="185"/>
        <v xml:space="preserve">  ()</v>
      </c>
      <c r="P3969" t="str">
        <f>IFERROR(INDEX(リスト!$AE:$AE,MATCH($G3969,リスト!$AD:$AD,0)),"")</f>
        <v/>
      </c>
      <c r="Q3969" t="str">
        <f>IFERROR(INDEX(リスト!$AH:$AH,MATCH($J3969,リスト!$AG:$AG,0)),"")</f>
        <v/>
      </c>
      <c r="R3969" s="118" t="str">
        <f>IF($B3969="","",TEXT(RIGHT($E3969,6)*1000+COUNTIF($E$2:$E3969,$E3969),"000000000"))</f>
        <v/>
      </c>
    </row>
    <row r="3970" spans="12:18" x14ac:dyDescent="0.45">
      <c r="L3970" t="str">
        <f>IFERROR(INDEX(所属情報!$E:$E,MATCH(男子登録情報!A3970,所属情報!$A:$A,0)),"")</f>
        <v/>
      </c>
      <c r="M3970" t="str">
        <f t="shared" si="183"/>
        <v xml:space="preserve"> ()</v>
      </c>
      <c r="N3970">
        <f t="shared" si="184"/>
        <v>0</v>
      </c>
      <c r="O3970" t="str">
        <f t="shared" si="185"/>
        <v xml:space="preserve">  ()</v>
      </c>
      <c r="P3970" t="str">
        <f>IFERROR(INDEX(リスト!$AE:$AE,MATCH($G3970,リスト!$AD:$AD,0)),"")</f>
        <v/>
      </c>
      <c r="Q3970" t="str">
        <f>IFERROR(INDEX(リスト!$AH:$AH,MATCH($J3970,リスト!$AG:$AG,0)),"")</f>
        <v/>
      </c>
      <c r="R3970" s="118" t="str">
        <f>IF($B3970="","",TEXT(RIGHT($E3970,6)*1000+COUNTIF($E$2:$E3970,$E3970),"000000000"))</f>
        <v/>
      </c>
    </row>
    <row r="3971" spans="12:18" x14ac:dyDescent="0.45">
      <c r="L3971" t="str">
        <f>IFERROR(INDEX(所属情報!$E:$E,MATCH(男子登録情報!A3971,所属情報!$A:$A,0)),"")</f>
        <v/>
      </c>
      <c r="M3971" t="str">
        <f t="shared" ref="M3971:M4000" si="186">$C3971&amp;" "&amp;"("&amp;$F3971&amp;")"</f>
        <v xml:space="preserve"> ()</v>
      </c>
      <c r="N3971">
        <f t="shared" ref="N3971:N4000" si="187">$D3971</f>
        <v>0</v>
      </c>
      <c r="O3971" t="str">
        <f t="shared" ref="O3971:O4000" si="188">$H3971&amp;" "&amp;$I3971&amp;" "&amp;"("&amp;MID($E3971,3,2)&amp;")"</f>
        <v xml:space="preserve">  ()</v>
      </c>
      <c r="P3971" t="str">
        <f>IFERROR(INDEX(リスト!$AE:$AE,MATCH($G3971,リスト!$AD:$AD,0)),"")</f>
        <v/>
      </c>
      <c r="Q3971" t="str">
        <f>IFERROR(INDEX(リスト!$AH:$AH,MATCH($J3971,リスト!$AG:$AG,0)),"")</f>
        <v/>
      </c>
      <c r="R3971" s="118" t="str">
        <f>IF($B3971="","",TEXT(RIGHT($E3971,6)*1000+COUNTIF($E$2:$E3971,$E3971),"000000000"))</f>
        <v/>
      </c>
    </row>
    <row r="3972" spans="12:18" x14ac:dyDescent="0.45">
      <c r="L3972" t="str">
        <f>IFERROR(INDEX(所属情報!$E:$E,MATCH(男子登録情報!A3972,所属情報!$A:$A,0)),"")</f>
        <v/>
      </c>
      <c r="M3972" t="str">
        <f t="shared" si="186"/>
        <v xml:space="preserve"> ()</v>
      </c>
      <c r="N3972">
        <f t="shared" si="187"/>
        <v>0</v>
      </c>
      <c r="O3972" t="str">
        <f t="shared" si="188"/>
        <v xml:space="preserve">  ()</v>
      </c>
      <c r="P3972" t="str">
        <f>IFERROR(INDEX(リスト!$AE:$AE,MATCH($G3972,リスト!$AD:$AD,0)),"")</f>
        <v/>
      </c>
      <c r="Q3972" t="str">
        <f>IFERROR(INDEX(リスト!$AH:$AH,MATCH($J3972,リスト!$AG:$AG,0)),"")</f>
        <v/>
      </c>
      <c r="R3972" s="118" t="str">
        <f>IF($B3972="","",TEXT(RIGHT($E3972,6)*1000+COUNTIF($E$2:$E3972,$E3972),"000000000"))</f>
        <v/>
      </c>
    </row>
    <row r="3973" spans="12:18" x14ac:dyDescent="0.45">
      <c r="L3973" t="str">
        <f>IFERROR(INDEX(所属情報!$E:$E,MATCH(男子登録情報!A3973,所属情報!$A:$A,0)),"")</f>
        <v/>
      </c>
      <c r="M3973" t="str">
        <f t="shared" si="186"/>
        <v xml:space="preserve"> ()</v>
      </c>
      <c r="N3973">
        <f t="shared" si="187"/>
        <v>0</v>
      </c>
      <c r="O3973" t="str">
        <f t="shared" si="188"/>
        <v xml:space="preserve">  ()</v>
      </c>
      <c r="P3973" t="str">
        <f>IFERROR(INDEX(リスト!$AE:$AE,MATCH($G3973,リスト!$AD:$AD,0)),"")</f>
        <v/>
      </c>
      <c r="Q3973" t="str">
        <f>IFERROR(INDEX(リスト!$AH:$AH,MATCH($J3973,リスト!$AG:$AG,0)),"")</f>
        <v/>
      </c>
      <c r="R3973" s="118" t="str">
        <f>IF($B3973="","",TEXT(RIGHT($E3973,6)*1000+COUNTIF($E$2:$E3973,$E3973),"000000000"))</f>
        <v/>
      </c>
    </row>
    <row r="3974" spans="12:18" x14ac:dyDescent="0.45">
      <c r="L3974" t="str">
        <f>IFERROR(INDEX(所属情報!$E:$E,MATCH(男子登録情報!A3974,所属情報!$A:$A,0)),"")</f>
        <v/>
      </c>
      <c r="M3974" t="str">
        <f t="shared" si="186"/>
        <v xml:space="preserve"> ()</v>
      </c>
      <c r="N3974">
        <f t="shared" si="187"/>
        <v>0</v>
      </c>
      <c r="O3974" t="str">
        <f t="shared" si="188"/>
        <v xml:space="preserve">  ()</v>
      </c>
      <c r="P3974" t="str">
        <f>IFERROR(INDEX(リスト!$AE:$AE,MATCH($G3974,リスト!$AD:$AD,0)),"")</f>
        <v/>
      </c>
      <c r="Q3974" t="str">
        <f>IFERROR(INDEX(リスト!$AH:$AH,MATCH($J3974,リスト!$AG:$AG,0)),"")</f>
        <v/>
      </c>
      <c r="R3974" s="118" t="str">
        <f>IF($B3974="","",TEXT(RIGHT($E3974,6)*1000+COUNTIF($E$2:$E3974,$E3974),"000000000"))</f>
        <v/>
      </c>
    </row>
    <row r="3975" spans="12:18" x14ac:dyDescent="0.45">
      <c r="L3975" t="str">
        <f>IFERROR(INDEX(所属情報!$E:$E,MATCH(男子登録情報!A3975,所属情報!$A:$A,0)),"")</f>
        <v/>
      </c>
      <c r="M3975" t="str">
        <f t="shared" si="186"/>
        <v xml:space="preserve"> ()</v>
      </c>
      <c r="N3975">
        <f t="shared" si="187"/>
        <v>0</v>
      </c>
      <c r="O3975" t="str">
        <f t="shared" si="188"/>
        <v xml:space="preserve">  ()</v>
      </c>
      <c r="P3975" t="str">
        <f>IFERROR(INDEX(リスト!$AE:$AE,MATCH($G3975,リスト!$AD:$AD,0)),"")</f>
        <v/>
      </c>
      <c r="Q3975" t="str">
        <f>IFERROR(INDEX(リスト!$AH:$AH,MATCH($J3975,リスト!$AG:$AG,0)),"")</f>
        <v/>
      </c>
      <c r="R3975" s="118" t="str">
        <f>IF($B3975="","",TEXT(RIGHT($E3975,6)*1000+COUNTIF($E$2:$E3975,$E3975),"000000000"))</f>
        <v/>
      </c>
    </row>
    <row r="3976" spans="12:18" x14ac:dyDescent="0.45">
      <c r="L3976" t="str">
        <f>IFERROR(INDEX(所属情報!$E:$E,MATCH(男子登録情報!A3976,所属情報!$A:$A,0)),"")</f>
        <v/>
      </c>
      <c r="M3976" t="str">
        <f t="shared" si="186"/>
        <v xml:space="preserve"> ()</v>
      </c>
      <c r="N3976">
        <f t="shared" si="187"/>
        <v>0</v>
      </c>
      <c r="O3976" t="str">
        <f t="shared" si="188"/>
        <v xml:space="preserve">  ()</v>
      </c>
      <c r="P3976" t="str">
        <f>IFERROR(INDEX(リスト!$AE:$AE,MATCH($G3976,リスト!$AD:$AD,0)),"")</f>
        <v/>
      </c>
      <c r="Q3976" t="str">
        <f>IFERROR(INDEX(リスト!$AH:$AH,MATCH($J3976,リスト!$AG:$AG,0)),"")</f>
        <v/>
      </c>
      <c r="R3976" s="118" t="str">
        <f>IF($B3976="","",TEXT(RIGHT($E3976,6)*1000+COUNTIF($E$2:$E3976,$E3976),"000000000"))</f>
        <v/>
      </c>
    </row>
    <row r="3977" spans="12:18" x14ac:dyDescent="0.45">
      <c r="L3977" t="str">
        <f>IFERROR(INDEX(所属情報!$E:$E,MATCH(男子登録情報!A3977,所属情報!$A:$A,0)),"")</f>
        <v/>
      </c>
      <c r="M3977" t="str">
        <f t="shared" si="186"/>
        <v xml:space="preserve"> ()</v>
      </c>
      <c r="N3977">
        <f t="shared" si="187"/>
        <v>0</v>
      </c>
      <c r="O3977" t="str">
        <f t="shared" si="188"/>
        <v xml:space="preserve">  ()</v>
      </c>
      <c r="P3977" t="str">
        <f>IFERROR(INDEX(リスト!$AE:$AE,MATCH($G3977,リスト!$AD:$AD,0)),"")</f>
        <v/>
      </c>
      <c r="Q3977" t="str">
        <f>IFERROR(INDEX(リスト!$AH:$AH,MATCH($J3977,リスト!$AG:$AG,0)),"")</f>
        <v/>
      </c>
      <c r="R3977" s="118" t="str">
        <f>IF($B3977="","",TEXT(RIGHT($E3977,6)*1000+COUNTIF($E$2:$E3977,$E3977),"000000000"))</f>
        <v/>
      </c>
    </row>
    <row r="3978" spans="12:18" x14ac:dyDescent="0.45">
      <c r="L3978" t="str">
        <f>IFERROR(INDEX(所属情報!$E:$E,MATCH(男子登録情報!A3978,所属情報!$A:$A,0)),"")</f>
        <v/>
      </c>
      <c r="M3978" t="str">
        <f t="shared" si="186"/>
        <v xml:space="preserve"> ()</v>
      </c>
      <c r="N3978">
        <f t="shared" si="187"/>
        <v>0</v>
      </c>
      <c r="O3978" t="str">
        <f t="shared" si="188"/>
        <v xml:space="preserve">  ()</v>
      </c>
      <c r="P3978" t="str">
        <f>IFERROR(INDEX(リスト!$AE:$AE,MATCH($G3978,リスト!$AD:$AD,0)),"")</f>
        <v/>
      </c>
      <c r="Q3978" t="str">
        <f>IFERROR(INDEX(リスト!$AH:$AH,MATCH($J3978,リスト!$AG:$AG,0)),"")</f>
        <v/>
      </c>
      <c r="R3978" s="118" t="str">
        <f>IF($B3978="","",TEXT(RIGHT($E3978,6)*1000+COUNTIF($E$2:$E3978,$E3978),"000000000"))</f>
        <v/>
      </c>
    </row>
    <row r="3979" spans="12:18" x14ac:dyDescent="0.45">
      <c r="L3979" t="str">
        <f>IFERROR(INDEX(所属情報!$E:$E,MATCH(男子登録情報!A3979,所属情報!$A:$A,0)),"")</f>
        <v/>
      </c>
      <c r="M3979" t="str">
        <f t="shared" si="186"/>
        <v xml:space="preserve"> ()</v>
      </c>
      <c r="N3979">
        <f t="shared" si="187"/>
        <v>0</v>
      </c>
      <c r="O3979" t="str">
        <f t="shared" si="188"/>
        <v xml:space="preserve">  ()</v>
      </c>
      <c r="P3979" t="str">
        <f>IFERROR(INDEX(リスト!$AE:$AE,MATCH($G3979,リスト!$AD:$AD,0)),"")</f>
        <v/>
      </c>
      <c r="Q3979" t="str">
        <f>IFERROR(INDEX(リスト!$AH:$AH,MATCH($J3979,リスト!$AG:$AG,0)),"")</f>
        <v/>
      </c>
      <c r="R3979" s="118" t="str">
        <f>IF($B3979="","",TEXT(RIGHT($E3979,6)*1000+COUNTIF($E$2:$E3979,$E3979),"000000000"))</f>
        <v/>
      </c>
    </row>
    <row r="3980" spans="12:18" x14ac:dyDescent="0.45">
      <c r="L3980" t="str">
        <f>IFERROR(INDEX(所属情報!$E:$E,MATCH(男子登録情報!A3980,所属情報!$A:$A,0)),"")</f>
        <v/>
      </c>
      <c r="M3980" t="str">
        <f t="shared" si="186"/>
        <v xml:space="preserve"> ()</v>
      </c>
      <c r="N3980">
        <f t="shared" si="187"/>
        <v>0</v>
      </c>
      <c r="O3980" t="str">
        <f t="shared" si="188"/>
        <v xml:space="preserve">  ()</v>
      </c>
      <c r="P3980" t="str">
        <f>IFERROR(INDEX(リスト!$AE:$AE,MATCH($G3980,リスト!$AD:$AD,0)),"")</f>
        <v/>
      </c>
      <c r="Q3980" t="str">
        <f>IFERROR(INDEX(リスト!$AH:$AH,MATCH($J3980,リスト!$AG:$AG,0)),"")</f>
        <v/>
      </c>
      <c r="R3980" s="118" t="str">
        <f>IF($B3980="","",TEXT(RIGHT($E3980,6)*1000+COUNTIF($E$2:$E3980,$E3980),"000000000"))</f>
        <v/>
      </c>
    </row>
    <row r="3981" spans="12:18" x14ac:dyDescent="0.45">
      <c r="L3981" t="str">
        <f>IFERROR(INDEX(所属情報!$E:$E,MATCH(男子登録情報!A3981,所属情報!$A:$A,0)),"")</f>
        <v/>
      </c>
      <c r="M3981" t="str">
        <f t="shared" si="186"/>
        <v xml:space="preserve"> ()</v>
      </c>
      <c r="N3981">
        <f t="shared" si="187"/>
        <v>0</v>
      </c>
      <c r="O3981" t="str">
        <f t="shared" si="188"/>
        <v xml:space="preserve">  ()</v>
      </c>
      <c r="P3981" t="str">
        <f>IFERROR(INDEX(リスト!$AE:$AE,MATCH($G3981,リスト!$AD:$AD,0)),"")</f>
        <v/>
      </c>
      <c r="Q3981" t="str">
        <f>IFERROR(INDEX(リスト!$AH:$AH,MATCH($J3981,リスト!$AG:$AG,0)),"")</f>
        <v/>
      </c>
      <c r="R3981" s="118" t="str">
        <f>IF($B3981="","",TEXT(RIGHT($E3981,6)*1000+COUNTIF($E$2:$E3981,$E3981),"000000000"))</f>
        <v/>
      </c>
    </row>
    <row r="3982" spans="12:18" x14ac:dyDescent="0.45">
      <c r="L3982" t="str">
        <f>IFERROR(INDEX(所属情報!$E:$E,MATCH(男子登録情報!A3982,所属情報!$A:$A,0)),"")</f>
        <v/>
      </c>
      <c r="M3982" t="str">
        <f t="shared" si="186"/>
        <v xml:space="preserve"> ()</v>
      </c>
      <c r="N3982">
        <f t="shared" si="187"/>
        <v>0</v>
      </c>
      <c r="O3982" t="str">
        <f t="shared" si="188"/>
        <v xml:space="preserve">  ()</v>
      </c>
      <c r="P3982" t="str">
        <f>IFERROR(INDEX(リスト!$AE:$AE,MATCH($G3982,リスト!$AD:$AD,0)),"")</f>
        <v/>
      </c>
      <c r="Q3982" t="str">
        <f>IFERROR(INDEX(リスト!$AH:$AH,MATCH($J3982,リスト!$AG:$AG,0)),"")</f>
        <v/>
      </c>
      <c r="R3982" s="118" t="str">
        <f>IF($B3982="","",TEXT(RIGHT($E3982,6)*1000+COUNTIF($E$2:$E3982,$E3982),"000000000"))</f>
        <v/>
      </c>
    </row>
    <row r="3983" spans="12:18" x14ac:dyDescent="0.45">
      <c r="L3983" t="str">
        <f>IFERROR(INDEX(所属情報!$E:$E,MATCH(男子登録情報!A3983,所属情報!$A:$A,0)),"")</f>
        <v/>
      </c>
      <c r="M3983" t="str">
        <f t="shared" si="186"/>
        <v xml:space="preserve"> ()</v>
      </c>
      <c r="N3983">
        <f t="shared" si="187"/>
        <v>0</v>
      </c>
      <c r="O3983" t="str">
        <f t="shared" si="188"/>
        <v xml:space="preserve">  ()</v>
      </c>
      <c r="P3983" t="str">
        <f>IFERROR(INDEX(リスト!$AE:$AE,MATCH($G3983,リスト!$AD:$AD,0)),"")</f>
        <v/>
      </c>
      <c r="Q3983" t="str">
        <f>IFERROR(INDEX(リスト!$AH:$AH,MATCH($J3983,リスト!$AG:$AG,0)),"")</f>
        <v/>
      </c>
      <c r="R3983" s="118" t="str">
        <f>IF($B3983="","",TEXT(RIGHT($E3983,6)*1000+COUNTIF($E$2:$E3983,$E3983),"000000000"))</f>
        <v/>
      </c>
    </row>
    <row r="3984" spans="12:18" x14ac:dyDescent="0.45">
      <c r="L3984" t="str">
        <f>IFERROR(INDEX(所属情報!$E:$E,MATCH(男子登録情報!A3984,所属情報!$A:$A,0)),"")</f>
        <v/>
      </c>
      <c r="M3984" t="str">
        <f t="shared" si="186"/>
        <v xml:space="preserve"> ()</v>
      </c>
      <c r="N3984">
        <f t="shared" si="187"/>
        <v>0</v>
      </c>
      <c r="O3984" t="str">
        <f t="shared" si="188"/>
        <v xml:space="preserve">  ()</v>
      </c>
      <c r="P3984" t="str">
        <f>IFERROR(INDEX(リスト!$AE:$AE,MATCH($G3984,リスト!$AD:$AD,0)),"")</f>
        <v/>
      </c>
      <c r="Q3984" t="str">
        <f>IFERROR(INDEX(リスト!$AH:$AH,MATCH($J3984,リスト!$AG:$AG,0)),"")</f>
        <v/>
      </c>
      <c r="R3984" s="118" t="str">
        <f>IF($B3984="","",TEXT(RIGHT($E3984,6)*1000+COUNTIF($E$2:$E3984,$E3984),"000000000"))</f>
        <v/>
      </c>
    </row>
    <row r="3985" spans="12:18" x14ac:dyDescent="0.45">
      <c r="L3985" t="str">
        <f>IFERROR(INDEX(所属情報!$E:$E,MATCH(男子登録情報!A3985,所属情報!$A:$A,0)),"")</f>
        <v/>
      </c>
      <c r="M3985" t="str">
        <f t="shared" si="186"/>
        <v xml:space="preserve"> ()</v>
      </c>
      <c r="N3985">
        <f t="shared" si="187"/>
        <v>0</v>
      </c>
      <c r="O3985" t="str">
        <f t="shared" si="188"/>
        <v xml:space="preserve">  ()</v>
      </c>
      <c r="P3985" t="str">
        <f>IFERROR(INDEX(リスト!$AE:$AE,MATCH($G3985,リスト!$AD:$AD,0)),"")</f>
        <v/>
      </c>
      <c r="Q3985" t="str">
        <f>IFERROR(INDEX(リスト!$AH:$AH,MATCH($J3985,リスト!$AG:$AG,0)),"")</f>
        <v/>
      </c>
      <c r="R3985" s="118" t="str">
        <f>IF($B3985="","",TEXT(RIGHT($E3985,6)*1000+COUNTIF($E$2:$E3985,$E3985),"000000000"))</f>
        <v/>
      </c>
    </row>
    <row r="3986" spans="12:18" x14ac:dyDescent="0.45">
      <c r="L3986" t="str">
        <f>IFERROR(INDEX(所属情報!$E:$E,MATCH(男子登録情報!A3986,所属情報!$A:$A,0)),"")</f>
        <v/>
      </c>
      <c r="M3986" t="str">
        <f t="shared" si="186"/>
        <v xml:space="preserve"> ()</v>
      </c>
      <c r="N3986">
        <f t="shared" si="187"/>
        <v>0</v>
      </c>
      <c r="O3986" t="str">
        <f t="shared" si="188"/>
        <v xml:space="preserve">  ()</v>
      </c>
      <c r="P3986" t="str">
        <f>IFERROR(INDEX(リスト!$AE:$AE,MATCH($G3986,リスト!$AD:$AD,0)),"")</f>
        <v/>
      </c>
      <c r="Q3986" t="str">
        <f>IFERROR(INDEX(リスト!$AH:$AH,MATCH($J3986,リスト!$AG:$AG,0)),"")</f>
        <v/>
      </c>
      <c r="R3986" s="118" t="str">
        <f>IF($B3986="","",TEXT(RIGHT($E3986,6)*1000+COUNTIF($E$2:$E3986,$E3986),"000000000"))</f>
        <v/>
      </c>
    </row>
    <row r="3987" spans="12:18" x14ac:dyDescent="0.45">
      <c r="L3987" t="str">
        <f>IFERROR(INDEX(所属情報!$E:$E,MATCH(男子登録情報!A3987,所属情報!$A:$A,0)),"")</f>
        <v/>
      </c>
      <c r="M3987" t="str">
        <f t="shared" si="186"/>
        <v xml:space="preserve"> ()</v>
      </c>
      <c r="N3987">
        <f t="shared" si="187"/>
        <v>0</v>
      </c>
      <c r="O3987" t="str">
        <f t="shared" si="188"/>
        <v xml:space="preserve">  ()</v>
      </c>
      <c r="P3987" t="str">
        <f>IFERROR(INDEX(リスト!$AE:$AE,MATCH($G3987,リスト!$AD:$AD,0)),"")</f>
        <v/>
      </c>
      <c r="Q3987" t="str">
        <f>IFERROR(INDEX(リスト!$AH:$AH,MATCH($J3987,リスト!$AG:$AG,0)),"")</f>
        <v/>
      </c>
      <c r="R3987" s="118" t="str">
        <f>IF($B3987="","",TEXT(RIGHT($E3987,6)*1000+COUNTIF($E$2:$E3987,$E3987),"000000000"))</f>
        <v/>
      </c>
    </row>
    <row r="3988" spans="12:18" x14ac:dyDescent="0.45">
      <c r="L3988" t="str">
        <f>IFERROR(INDEX(所属情報!$E:$E,MATCH(男子登録情報!A3988,所属情報!$A:$A,0)),"")</f>
        <v/>
      </c>
      <c r="M3988" t="str">
        <f t="shared" si="186"/>
        <v xml:space="preserve"> ()</v>
      </c>
      <c r="N3988">
        <f t="shared" si="187"/>
        <v>0</v>
      </c>
      <c r="O3988" t="str">
        <f t="shared" si="188"/>
        <v xml:space="preserve">  ()</v>
      </c>
      <c r="P3988" t="str">
        <f>IFERROR(INDEX(リスト!$AE:$AE,MATCH($G3988,リスト!$AD:$AD,0)),"")</f>
        <v/>
      </c>
      <c r="Q3988" t="str">
        <f>IFERROR(INDEX(リスト!$AH:$AH,MATCH($J3988,リスト!$AG:$AG,0)),"")</f>
        <v/>
      </c>
      <c r="R3988" s="118" t="str">
        <f>IF($B3988="","",TEXT(RIGHT($E3988,6)*1000+COUNTIF($E$2:$E3988,$E3988),"000000000"))</f>
        <v/>
      </c>
    </row>
    <row r="3989" spans="12:18" x14ac:dyDescent="0.45">
      <c r="L3989" t="str">
        <f>IFERROR(INDEX(所属情報!$E:$E,MATCH(男子登録情報!A3989,所属情報!$A:$A,0)),"")</f>
        <v/>
      </c>
      <c r="M3989" t="str">
        <f t="shared" si="186"/>
        <v xml:space="preserve"> ()</v>
      </c>
      <c r="N3989">
        <f t="shared" si="187"/>
        <v>0</v>
      </c>
      <c r="O3989" t="str">
        <f t="shared" si="188"/>
        <v xml:space="preserve">  ()</v>
      </c>
      <c r="P3989" t="str">
        <f>IFERROR(INDEX(リスト!$AE:$AE,MATCH($G3989,リスト!$AD:$AD,0)),"")</f>
        <v/>
      </c>
      <c r="Q3989" t="str">
        <f>IFERROR(INDEX(リスト!$AH:$AH,MATCH($J3989,リスト!$AG:$AG,0)),"")</f>
        <v/>
      </c>
      <c r="R3989" s="118" t="str">
        <f>IF($B3989="","",TEXT(RIGHT($E3989,6)*1000+COUNTIF($E$2:$E3989,$E3989),"000000000"))</f>
        <v/>
      </c>
    </row>
    <row r="3990" spans="12:18" x14ac:dyDescent="0.45">
      <c r="L3990" t="str">
        <f>IFERROR(INDEX(所属情報!$E:$E,MATCH(男子登録情報!A3990,所属情報!$A:$A,0)),"")</f>
        <v/>
      </c>
      <c r="M3990" t="str">
        <f t="shared" si="186"/>
        <v xml:space="preserve"> ()</v>
      </c>
      <c r="N3990">
        <f t="shared" si="187"/>
        <v>0</v>
      </c>
      <c r="O3990" t="str">
        <f t="shared" si="188"/>
        <v xml:space="preserve">  ()</v>
      </c>
      <c r="P3990" t="str">
        <f>IFERROR(INDEX(リスト!$AE:$AE,MATCH($G3990,リスト!$AD:$AD,0)),"")</f>
        <v/>
      </c>
      <c r="Q3990" t="str">
        <f>IFERROR(INDEX(リスト!$AH:$AH,MATCH($J3990,リスト!$AG:$AG,0)),"")</f>
        <v/>
      </c>
      <c r="R3990" s="118" t="str">
        <f>IF($B3990="","",TEXT(RIGHT($E3990,6)*1000+COUNTIF($E$2:$E3990,$E3990),"000000000"))</f>
        <v/>
      </c>
    </row>
    <row r="3991" spans="12:18" x14ac:dyDescent="0.45">
      <c r="L3991" t="str">
        <f>IFERROR(INDEX(所属情報!$E:$E,MATCH(男子登録情報!A3991,所属情報!$A:$A,0)),"")</f>
        <v/>
      </c>
      <c r="M3991" t="str">
        <f t="shared" si="186"/>
        <v xml:space="preserve"> ()</v>
      </c>
      <c r="N3991">
        <f t="shared" si="187"/>
        <v>0</v>
      </c>
      <c r="O3991" t="str">
        <f t="shared" si="188"/>
        <v xml:space="preserve">  ()</v>
      </c>
      <c r="P3991" t="str">
        <f>IFERROR(INDEX(リスト!$AE:$AE,MATCH($G3991,リスト!$AD:$AD,0)),"")</f>
        <v/>
      </c>
      <c r="Q3991" t="str">
        <f>IFERROR(INDEX(リスト!$AH:$AH,MATCH($J3991,リスト!$AG:$AG,0)),"")</f>
        <v/>
      </c>
      <c r="R3991" s="118" t="str">
        <f>IF($B3991="","",TEXT(RIGHT($E3991,6)*1000+COUNTIF($E$2:$E3991,$E3991),"000000000"))</f>
        <v/>
      </c>
    </row>
    <row r="3992" spans="12:18" x14ac:dyDescent="0.45">
      <c r="L3992" t="str">
        <f>IFERROR(INDEX(所属情報!$E:$E,MATCH(男子登録情報!A3992,所属情報!$A:$A,0)),"")</f>
        <v/>
      </c>
      <c r="M3992" t="str">
        <f t="shared" si="186"/>
        <v xml:space="preserve"> ()</v>
      </c>
      <c r="N3992">
        <f t="shared" si="187"/>
        <v>0</v>
      </c>
      <c r="O3992" t="str">
        <f t="shared" si="188"/>
        <v xml:space="preserve">  ()</v>
      </c>
      <c r="P3992" t="str">
        <f>IFERROR(INDEX(リスト!$AE:$AE,MATCH($G3992,リスト!$AD:$AD,0)),"")</f>
        <v/>
      </c>
      <c r="Q3992" t="str">
        <f>IFERROR(INDEX(リスト!$AH:$AH,MATCH($J3992,リスト!$AG:$AG,0)),"")</f>
        <v/>
      </c>
      <c r="R3992" s="118" t="str">
        <f>IF($B3992="","",TEXT(RIGHT($E3992,6)*1000+COUNTIF($E$2:$E3992,$E3992),"000000000"))</f>
        <v/>
      </c>
    </row>
    <row r="3993" spans="12:18" x14ac:dyDescent="0.45">
      <c r="L3993" t="str">
        <f>IFERROR(INDEX(所属情報!$E:$E,MATCH(男子登録情報!A3993,所属情報!$A:$A,0)),"")</f>
        <v/>
      </c>
      <c r="M3993" t="str">
        <f t="shared" si="186"/>
        <v xml:space="preserve"> ()</v>
      </c>
      <c r="N3993">
        <f t="shared" si="187"/>
        <v>0</v>
      </c>
      <c r="O3993" t="str">
        <f t="shared" si="188"/>
        <v xml:space="preserve">  ()</v>
      </c>
      <c r="P3993" t="str">
        <f>IFERROR(INDEX(リスト!$AE:$AE,MATCH($G3993,リスト!$AD:$AD,0)),"")</f>
        <v/>
      </c>
      <c r="Q3993" t="str">
        <f>IFERROR(INDEX(リスト!$AH:$AH,MATCH($J3993,リスト!$AG:$AG,0)),"")</f>
        <v/>
      </c>
      <c r="R3993" s="118" t="str">
        <f>IF($B3993="","",TEXT(RIGHT($E3993,6)*1000+COUNTIF($E$2:$E3993,$E3993),"000000000"))</f>
        <v/>
      </c>
    </row>
    <row r="3994" spans="12:18" x14ac:dyDescent="0.45">
      <c r="L3994" t="str">
        <f>IFERROR(INDEX(所属情報!$E:$E,MATCH(男子登録情報!A3994,所属情報!$A:$A,0)),"")</f>
        <v/>
      </c>
      <c r="M3994" t="str">
        <f t="shared" si="186"/>
        <v xml:space="preserve"> ()</v>
      </c>
      <c r="N3994">
        <f t="shared" si="187"/>
        <v>0</v>
      </c>
      <c r="O3994" t="str">
        <f t="shared" si="188"/>
        <v xml:space="preserve">  ()</v>
      </c>
      <c r="P3994" t="str">
        <f>IFERROR(INDEX(リスト!$AE:$AE,MATCH($G3994,リスト!$AD:$AD,0)),"")</f>
        <v/>
      </c>
      <c r="Q3994" t="str">
        <f>IFERROR(INDEX(リスト!$AH:$AH,MATCH($J3994,リスト!$AG:$AG,0)),"")</f>
        <v/>
      </c>
      <c r="R3994" s="118" t="str">
        <f>IF($B3994="","",TEXT(RIGHT($E3994,6)*1000+COUNTIF($E$2:$E3994,$E3994),"000000000"))</f>
        <v/>
      </c>
    </row>
    <row r="3995" spans="12:18" x14ac:dyDescent="0.45">
      <c r="L3995" t="str">
        <f>IFERROR(INDEX(所属情報!$E:$E,MATCH(男子登録情報!A3995,所属情報!$A:$A,0)),"")</f>
        <v/>
      </c>
      <c r="M3995" t="str">
        <f t="shared" si="186"/>
        <v xml:space="preserve"> ()</v>
      </c>
      <c r="N3995">
        <f t="shared" si="187"/>
        <v>0</v>
      </c>
      <c r="O3995" t="str">
        <f t="shared" si="188"/>
        <v xml:space="preserve">  ()</v>
      </c>
      <c r="P3995" t="str">
        <f>IFERROR(INDEX(リスト!$AE:$AE,MATCH($G3995,リスト!$AD:$AD,0)),"")</f>
        <v/>
      </c>
      <c r="Q3995" t="str">
        <f>IFERROR(INDEX(リスト!$AH:$AH,MATCH($J3995,リスト!$AG:$AG,0)),"")</f>
        <v/>
      </c>
      <c r="R3995" s="118" t="str">
        <f>IF($B3995="","",TEXT(RIGHT($E3995,6)*1000+COUNTIF($E$2:$E3995,$E3995),"000000000"))</f>
        <v/>
      </c>
    </row>
    <row r="3996" spans="12:18" x14ac:dyDescent="0.45">
      <c r="L3996" t="str">
        <f>IFERROR(INDEX(所属情報!$E:$E,MATCH(男子登録情報!A3996,所属情報!$A:$A,0)),"")</f>
        <v/>
      </c>
      <c r="M3996" t="str">
        <f t="shared" si="186"/>
        <v xml:space="preserve"> ()</v>
      </c>
      <c r="N3996">
        <f t="shared" si="187"/>
        <v>0</v>
      </c>
      <c r="O3996" t="str">
        <f t="shared" si="188"/>
        <v xml:space="preserve">  ()</v>
      </c>
      <c r="P3996" t="str">
        <f>IFERROR(INDEX(リスト!$AE:$AE,MATCH($G3996,リスト!$AD:$AD,0)),"")</f>
        <v/>
      </c>
      <c r="Q3996" t="str">
        <f>IFERROR(INDEX(リスト!$AH:$AH,MATCH($J3996,リスト!$AG:$AG,0)),"")</f>
        <v/>
      </c>
      <c r="R3996" s="118" t="str">
        <f>IF($B3996="","",TEXT(RIGHT($E3996,6)*1000+COUNTIF($E$2:$E3996,$E3996),"000000000"))</f>
        <v/>
      </c>
    </row>
    <row r="3997" spans="12:18" x14ac:dyDescent="0.45">
      <c r="L3997" t="str">
        <f>IFERROR(INDEX(所属情報!$E:$E,MATCH(男子登録情報!A3997,所属情報!$A:$A,0)),"")</f>
        <v/>
      </c>
      <c r="M3997" t="str">
        <f t="shared" si="186"/>
        <v xml:space="preserve"> ()</v>
      </c>
      <c r="N3997">
        <f t="shared" si="187"/>
        <v>0</v>
      </c>
      <c r="O3997" t="str">
        <f t="shared" si="188"/>
        <v xml:space="preserve">  ()</v>
      </c>
      <c r="P3997" t="str">
        <f>IFERROR(INDEX(リスト!$AE:$AE,MATCH($G3997,リスト!$AD:$AD,0)),"")</f>
        <v/>
      </c>
      <c r="Q3997" t="str">
        <f>IFERROR(INDEX(リスト!$AH:$AH,MATCH($J3997,リスト!$AG:$AG,0)),"")</f>
        <v/>
      </c>
      <c r="R3997" s="118" t="str">
        <f>IF($B3997="","",TEXT(RIGHT($E3997,6)*1000+COUNTIF($E$2:$E3997,$E3997),"000000000"))</f>
        <v/>
      </c>
    </row>
    <row r="3998" spans="12:18" x14ac:dyDescent="0.45">
      <c r="L3998" t="str">
        <f>IFERROR(INDEX(所属情報!$E:$E,MATCH(男子登録情報!A3998,所属情報!$A:$A,0)),"")</f>
        <v/>
      </c>
      <c r="M3998" t="str">
        <f t="shared" si="186"/>
        <v xml:space="preserve"> ()</v>
      </c>
      <c r="N3998">
        <f t="shared" si="187"/>
        <v>0</v>
      </c>
      <c r="O3998" t="str">
        <f t="shared" si="188"/>
        <v xml:space="preserve">  ()</v>
      </c>
      <c r="P3998" t="str">
        <f>IFERROR(INDEX(リスト!$AE:$AE,MATCH($G3998,リスト!$AD:$AD,0)),"")</f>
        <v/>
      </c>
      <c r="Q3998" t="str">
        <f>IFERROR(INDEX(リスト!$AH:$AH,MATCH($J3998,リスト!$AG:$AG,0)),"")</f>
        <v/>
      </c>
      <c r="R3998" s="118" t="str">
        <f>IF($B3998="","",TEXT(RIGHT($E3998,6)*1000+COUNTIF($E$2:$E3998,$E3998),"000000000"))</f>
        <v/>
      </c>
    </row>
    <row r="3999" spans="12:18" x14ac:dyDescent="0.45">
      <c r="L3999" t="str">
        <f>IFERROR(INDEX(所属情報!$E:$E,MATCH(男子登録情報!A3999,所属情報!$A:$A,0)),"")</f>
        <v/>
      </c>
      <c r="M3999" t="str">
        <f t="shared" si="186"/>
        <v xml:space="preserve"> ()</v>
      </c>
      <c r="N3999">
        <f t="shared" si="187"/>
        <v>0</v>
      </c>
      <c r="O3999" t="str">
        <f t="shared" si="188"/>
        <v xml:space="preserve">  ()</v>
      </c>
      <c r="P3999" t="str">
        <f>IFERROR(INDEX(リスト!$AE:$AE,MATCH($G3999,リスト!$AD:$AD,0)),"")</f>
        <v/>
      </c>
      <c r="Q3999" t="str">
        <f>IFERROR(INDEX(リスト!$AH:$AH,MATCH($J3999,リスト!$AG:$AG,0)),"")</f>
        <v/>
      </c>
      <c r="R3999" s="118" t="str">
        <f>IF($B3999="","",TEXT(RIGHT($E3999,6)*1000+COUNTIF($E$2:$E3999,$E3999),"000000000"))</f>
        <v/>
      </c>
    </row>
    <row r="4000" spans="12:18" x14ac:dyDescent="0.45">
      <c r="L4000" t="str">
        <f>IFERROR(INDEX(所属情報!$E:$E,MATCH(男子登録情報!A4000,所属情報!$A:$A,0)),"")</f>
        <v/>
      </c>
      <c r="M4000" t="str">
        <f t="shared" si="186"/>
        <v xml:space="preserve"> ()</v>
      </c>
      <c r="N4000">
        <f t="shared" si="187"/>
        <v>0</v>
      </c>
      <c r="O4000" t="str">
        <f t="shared" si="188"/>
        <v xml:space="preserve">  ()</v>
      </c>
      <c r="P4000" t="str">
        <f>IFERROR(INDEX(リスト!$AE:$AE,MATCH($G4000,リスト!$AD:$AD,0)),"")</f>
        <v/>
      </c>
      <c r="Q4000" t="str">
        <f>IFERROR(INDEX(リスト!$AH:$AH,MATCH($J4000,リスト!$AG:$AG,0)),"")</f>
        <v/>
      </c>
      <c r="R4000" s="118" t="str">
        <f>IF($B4000="","",TEXT(RIGHT($E4000,6)*1000+COUNTIF($E$2:$E4000,$E4000),"000000000"))</f>
        <v/>
      </c>
    </row>
  </sheetData>
  <phoneticPr fontId="2"/>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2000"/>
  <sheetViews>
    <sheetView workbookViewId="0"/>
  </sheetViews>
  <sheetFormatPr defaultColWidth="0" defaultRowHeight="15" x14ac:dyDescent="0.45"/>
  <cols>
    <col min="1" max="1" width="7.09765625" style="3" bestFit="1" customWidth="1"/>
    <col min="2" max="2" width="8.59765625" style="3" bestFit="1" customWidth="1"/>
    <col min="3" max="4" width="18.09765625" style="3" bestFit="1" customWidth="1"/>
    <col min="5" max="5" width="12.59765625" style="3" bestFit="1" customWidth="1"/>
    <col min="6" max="6" width="7.09765625" style="3" bestFit="1" customWidth="1"/>
    <col min="7" max="7" width="4.09765625" style="3" bestFit="1" customWidth="1"/>
    <col min="8" max="8" width="8.59765625" style="3" customWidth="1"/>
    <col min="9" max="9" width="15.09765625" style="3" bestFit="1" customWidth="1"/>
    <col min="10" max="10" width="14.59765625" style="3" bestFit="1" customWidth="1"/>
    <col min="11" max="11" width="10.59765625" style="3" bestFit="1" customWidth="1"/>
    <col min="12" max="12" width="20.8984375" style="3" hidden="1" customWidth="1"/>
    <col min="13" max="13" width="2.8984375" style="3" hidden="1" customWidth="1"/>
    <col min="14" max="14" width="25.59765625" style="3" hidden="1" customWidth="1"/>
    <col min="15" max="15" width="8.59765625" style="3" hidden="1" customWidth="1"/>
    <col min="16" max="16" width="12.5" style="3" hidden="1" customWidth="1"/>
    <col min="17" max="16384" width="8.59765625" style="3" hidden="1"/>
  </cols>
  <sheetData>
    <row r="1" spans="1:16" x14ac:dyDescent="0.45">
      <c r="A1" s="3" t="s">
        <v>9</v>
      </c>
      <c r="B1" s="3" t="s">
        <v>10</v>
      </c>
      <c r="C1" s="3" t="s">
        <v>11</v>
      </c>
      <c r="D1" s="3" t="s">
        <v>12</v>
      </c>
      <c r="E1" s="3" t="s">
        <v>13</v>
      </c>
      <c r="F1" s="3" t="s">
        <v>14</v>
      </c>
      <c r="G1" s="3" t="s">
        <v>15</v>
      </c>
      <c r="H1" s="3" t="s">
        <v>16</v>
      </c>
      <c r="I1" s="3" t="s">
        <v>17</v>
      </c>
      <c r="J1" s="3" t="s">
        <v>18</v>
      </c>
      <c r="K1" s="3" t="s">
        <v>19</v>
      </c>
      <c r="L1" s="37" t="s">
        <v>20</v>
      </c>
      <c r="M1" s="37"/>
      <c r="N1" s="37" t="s">
        <v>21</v>
      </c>
      <c r="O1" s="37" t="s">
        <v>22</v>
      </c>
      <c r="P1" s="37" t="s">
        <v>1115</v>
      </c>
    </row>
    <row r="2" spans="1:16" x14ac:dyDescent="0.45">
      <c r="L2" s="37" t="str">
        <f>IF($A2="","",$D2&amp;" ("&amp;$G2&amp;")")</f>
        <v/>
      </c>
      <c r="M2" s="37" t="str">
        <f>IF($A2="","",LEFT($F2,2))</f>
        <v/>
      </c>
      <c r="N2" s="37" t="str">
        <f>IF($A2="","",$J2&amp;" "&amp;$I2&amp;" ("&amp;$M2&amp;")")</f>
        <v/>
      </c>
      <c r="O2" s="37" t="str">
        <f>IF($A2="","",200000000)</f>
        <v/>
      </c>
      <c r="P2" s="37" t="str">
        <f>IF(LEFT($F2,1)="0","20","19")&amp;LEFT($F2,2)&amp;"年"&amp;MID($F2,3,2)&amp;"月"&amp;RIGHT($F2,2)&amp;"日"</f>
        <v>19年月日</v>
      </c>
    </row>
    <row r="3" spans="1:16" x14ac:dyDescent="0.45">
      <c r="L3" s="37" t="str">
        <f t="shared" ref="L3:L66" si="0">IF($A3="","",$D3&amp;" ("&amp;$G3&amp;")")</f>
        <v/>
      </c>
      <c r="M3" s="37" t="str">
        <f t="shared" ref="M3:M66" si="1">IF($A3="","",LEFT($F3,2))</f>
        <v/>
      </c>
      <c r="N3" s="37" t="str">
        <f t="shared" ref="N3:N66" si="2">IF($A3="","",$J3&amp;" "&amp;$I3&amp;" ("&amp;$M3&amp;")")</f>
        <v/>
      </c>
      <c r="O3" s="37" t="str">
        <f>IF($A3="","",$O2+1)</f>
        <v/>
      </c>
      <c r="P3" s="37" t="str">
        <f t="shared" ref="P3:P66" si="3">IF(LEFT($F3,1)="0","20","19")&amp;LEFT($F3,2)&amp;"年"&amp;MID($F3,3,2)&amp;"月"&amp;RIGHT($F3,2)&amp;"日"</f>
        <v>19年月日</v>
      </c>
    </row>
    <row r="4" spans="1:16" x14ac:dyDescent="0.45">
      <c r="L4" s="37" t="str">
        <f t="shared" si="0"/>
        <v/>
      </c>
      <c r="M4" s="37" t="str">
        <f t="shared" si="1"/>
        <v/>
      </c>
      <c r="N4" s="37" t="str">
        <f t="shared" si="2"/>
        <v/>
      </c>
      <c r="O4" s="37" t="str">
        <f t="shared" ref="O4:O67" si="4">IF($A4="","",$O3+1)</f>
        <v/>
      </c>
      <c r="P4" s="37" t="str">
        <f t="shared" si="3"/>
        <v>19年月日</v>
      </c>
    </row>
    <row r="5" spans="1:16" x14ac:dyDescent="0.45">
      <c r="L5" s="37" t="str">
        <f t="shared" si="0"/>
        <v/>
      </c>
      <c r="M5" s="37" t="str">
        <f t="shared" si="1"/>
        <v/>
      </c>
      <c r="N5" s="37" t="str">
        <f t="shared" si="2"/>
        <v/>
      </c>
      <c r="O5" s="37" t="str">
        <f t="shared" si="4"/>
        <v/>
      </c>
      <c r="P5" s="37" t="str">
        <f t="shared" si="3"/>
        <v>19年月日</v>
      </c>
    </row>
    <row r="6" spans="1:16" x14ac:dyDescent="0.45">
      <c r="L6" s="37" t="str">
        <f t="shared" si="0"/>
        <v/>
      </c>
      <c r="M6" s="37" t="str">
        <f t="shared" si="1"/>
        <v/>
      </c>
      <c r="N6" s="37" t="str">
        <f t="shared" si="2"/>
        <v/>
      </c>
      <c r="O6" s="37" t="str">
        <f t="shared" si="4"/>
        <v/>
      </c>
      <c r="P6" s="37" t="str">
        <f t="shared" si="3"/>
        <v>19年月日</v>
      </c>
    </row>
    <row r="7" spans="1:16" x14ac:dyDescent="0.45">
      <c r="L7" s="37" t="str">
        <f t="shared" si="0"/>
        <v/>
      </c>
      <c r="M7" s="37" t="str">
        <f t="shared" si="1"/>
        <v/>
      </c>
      <c r="N7" s="37" t="str">
        <f t="shared" si="2"/>
        <v/>
      </c>
      <c r="O7" s="37" t="str">
        <f t="shared" si="4"/>
        <v/>
      </c>
      <c r="P7" s="37" t="str">
        <f t="shared" si="3"/>
        <v>19年月日</v>
      </c>
    </row>
    <row r="8" spans="1:16" x14ac:dyDescent="0.45">
      <c r="L8" s="37" t="str">
        <f t="shared" si="0"/>
        <v/>
      </c>
      <c r="M8" s="37" t="str">
        <f t="shared" si="1"/>
        <v/>
      </c>
      <c r="N8" s="37" t="str">
        <f t="shared" si="2"/>
        <v/>
      </c>
      <c r="O8" s="37" t="str">
        <f t="shared" si="4"/>
        <v/>
      </c>
      <c r="P8" s="37" t="str">
        <f t="shared" si="3"/>
        <v>19年月日</v>
      </c>
    </row>
    <row r="9" spans="1:16" x14ac:dyDescent="0.45">
      <c r="L9" s="37" t="str">
        <f t="shared" si="0"/>
        <v/>
      </c>
      <c r="M9" s="37" t="str">
        <f t="shared" si="1"/>
        <v/>
      </c>
      <c r="N9" s="37" t="str">
        <f t="shared" si="2"/>
        <v/>
      </c>
      <c r="O9" s="37" t="str">
        <f t="shared" si="4"/>
        <v/>
      </c>
      <c r="P9" s="37" t="str">
        <f t="shared" si="3"/>
        <v>19年月日</v>
      </c>
    </row>
    <row r="10" spans="1:16" x14ac:dyDescent="0.45">
      <c r="L10" s="37" t="str">
        <f t="shared" si="0"/>
        <v/>
      </c>
      <c r="M10" s="37" t="str">
        <f t="shared" si="1"/>
        <v/>
      </c>
      <c r="N10" s="37" t="str">
        <f t="shared" si="2"/>
        <v/>
      </c>
      <c r="O10" s="37" t="str">
        <f t="shared" si="4"/>
        <v/>
      </c>
      <c r="P10" s="37" t="str">
        <f t="shared" si="3"/>
        <v>19年月日</v>
      </c>
    </row>
    <row r="11" spans="1:16" x14ac:dyDescent="0.45">
      <c r="L11" s="37" t="str">
        <f t="shared" si="0"/>
        <v/>
      </c>
      <c r="M11" s="37" t="str">
        <f t="shared" si="1"/>
        <v/>
      </c>
      <c r="N11" s="37" t="str">
        <f t="shared" si="2"/>
        <v/>
      </c>
      <c r="O11" s="37" t="str">
        <f t="shared" si="4"/>
        <v/>
      </c>
      <c r="P11" s="37" t="str">
        <f t="shared" si="3"/>
        <v>19年月日</v>
      </c>
    </row>
    <row r="12" spans="1:16" x14ac:dyDescent="0.45">
      <c r="L12" s="37" t="str">
        <f t="shared" si="0"/>
        <v/>
      </c>
      <c r="M12" s="37" t="str">
        <f t="shared" si="1"/>
        <v/>
      </c>
      <c r="N12" s="37" t="str">
        <f t="shared" si="2"/>
        <v/>
      </c>
      <c r="O12" s="37" t="str">
        <f t="shared" si="4"/>
        <v/>
      </c>
      <c r="P12" s="37" t="str">
        <f t="shared" si="3"/>
        <v>19年月日</v>
      </c>
    </row>
    <row r="13" spans="1:16" x14ac:dyDescent="0.45">
      <c r="L13" s="37" t="str">
        <f t="shared" si="0"/>
        <v/>
      </c>
      <c r="M13" s="37" t="str">
        <f t="shared" si="1"/>
        <v/>
      </c>
      <c r="N13" s="37" t="str">
        <f t="shared" si="2"/>
        <v/>
      </c>
      <c r="O13" s="37" t="str">
        <f t="shared" si="4"/>
        <v/>
      </c>
      <c r="P13" s="37" t="str">
        <f t="shared" si="3"/>
        <v>19年月日</v>
      </c>
    </row>
    <row r="14" spans="1:16" x14ac:dyDescent="0.45">
      <c r="L14" s="37" t="str">
        <f t="shared" si="0"/>
        <v/>
      </c>
      <c r="M14" s="37" t="str">
        <f t="shared" si="1"/>
        <v/>
      </c>
      <c r="N14" s="37" t="str">
        <f t="shared" si="2"/>
        <v/>
      </c>
      <c r="O14" s="37" t="str">
        <f t="shared" si="4"/>
        <v/>
      </c>
      <c r="P14" s="37" t="str">
        <f t="shared" si="3"/>
        <v>19年月日</v>
      </c>
    </row>
    <row r="15" spans="1:16" x14ac:dyDescent="0.45">
      <c r="L15" s="37" t="str">
        <f t="shared" si="0"/>
        <v/>
      </c>
      <c r="M15" s="37" t="str">
        <f t="shared" si="1"/>
        <v/>
      </c>
      <c r="N15" s="37" t="str">
        <f t="shared" si="2"/>
        <v/>
      </c>
      <c r="O15" s="37" t="str">
        <f t="shared" si="4"/>
        <v/>
      </c>
      <c r="P15" s="37" t="str">
        <f t="shared" si="3"/>
        <v>19年月日</v>
      </c>
    </row>
    <row r="16" spans="1:16" x14ac:dyDescent="0.45">
      <c r="L16" s="37" t="str">
        <f t="shared" si="0"/>
        <v/>
      </c>
      <c r="M16" s="37" t="str">
        <f t="shared" si="1"/>
        <v/>
      </c>
      <c r="N16" s="37" t="str">
        <f t="shared" si="2"/>
        <v/>
      </c>
      <c r="O16" s="37" t="str">
        <f t="shared" si="4"/>
        <v/>
      </c>
      <c r="P16" s="37" t="str">
        <f t="shared" si="3"/>
        <v>19年月日</v>
      </c>
    </row>
    <row r="17" spans="12:16" x14ac:dyDescent="0.45">
      <c r="L17" s="37" t="str">
        <f t="shared" si="0"/>
        <v/>
      </c>
      <c r="M17" s="37" t="str">
        <f t="shared" si="1"/>
        <v/>
      </c>
      <c r="N17" s="37" t="str">
        <f t="shared" si="2"/>
        <v/>
      </c>
      <c r="O17" s="37" t="str">
        <f t="shared" si="4"/>
        <v/>
      </c>
      <c r="P17" s="37" t="str">
        <f t="shared" si="3"/>
        <v>19年月日</v>
      </c>
    </row>
    <row r="18" spans="12:16" x14ac:dyDescent="0.45">
      <c r="L18" s="37" t="str">
        <f t="shared" si="0"/>
        <v/>
      </c>
      <c r="M18" s="37" t="str">
        <f t="shared" si="1"/>
        <v/>
      </c>
      <c r="N18" s="37" t="str">
        <f t="shared" si="2"/>
        <v/>
      </c>
      <c r="O18" s="37" t="str">
        <f t="shared" si="4"/>
        <v/>
      </c>
      <c r="P18" s="37" t="str">
        <f t="shared" si="3"/>
        <v>19年月日</v>
      </c>
    </row>
    <row r="19" spans="12:16" x14ac:dyDescent="0.45">
      <c r="L19" s="37" t="str">
        <f t="shared" si="0"/>
        <v/>
      </c>
      <c r="M19" s="37" t="str">
        <f t="shared" si="1"/>
        <v/>
      </c>
      <c r="N19" s="37" t="str">
        <f t="shared" si="2"/>
        <v/>
      </c>
      <c r="O19" s="37" t="str">
        <f t="shared" si="4"/>
        <v/>
      </c>
      <c r="P19" s="37" t="str">
        <f t="shared" si="3"/>
        <v>19年月日</v>
      </c>
    </row>
    <row r="20" spans="12:16" x14ac:dyDescent="0.45">
      <c r="L20" s="37" t="str">
        <f t="shared" si="0"/>
        <v/>
      </c>
      <c r="M20" s="37" t="str">
        <f t="shared" si="1"/>
        <v/>
      </c>
      <c r="N20" s="37" t="str">
        <f t="shared" si="2"/>
        <v/>
      </c>
      <c r="O20" s="37" t="str">
        <f t="shared" si="4"/>
        <v/>
      </c>
      <c r="P20" s="37" t="str">
        <f t="shared" si="3"/>
        <v>19年月日</v>
      </c>
    </row>
    <row r="21" spans="12:16" x14ac:dyDescent="0.45">
      <c r="L21" s="37" t="str">
        <f t="shared" si="0"/>
        <v/>
      </c>
      <c r="M21" s="37" t="str">
        <f t="shared" si="1"/>
        <v/>
      </c>
      <c r="N21" s="37" t="str">
        <f t="shared" si="2"/>
        <v/>
      </c>
      <c r="O21" s="37" t="str">
        <f t="shared" si="4"/>
        <v/>
      </c>
      <c r="P21" s="37" t="str">
        <f t="shared" si="3"/>
        <v>19年月日</v>
      </c>
    </row>
    <row r="22" spans="12:16" x14ac:dyDescent="0.45">
      <c r="L22" s="37" t="str">
        <f t="shared" si="0"/>
        <v/>
      </c>
      <c r="M22" s="37" t="str">
        <f t="shared" si="1"/>
        <v/>
      </c>
      <c r="N22" s="37" t="str">
        <f t="shared" si="2"/>
        <v/>
      </c>
      <c r="O22" s="37" t="str">
        <f t="shared" si="4"/>
        <v/>
      </c>
      <c r="P22" s="37" t="str">
        <f t="shared" si="3"/>
        <v>19年月日</v>
      </c>
    </row>
    <row r="23" spans="12:16" x14ac:dyDescent="0.45">
      <c r="L23" s="37" t="str">
        <f t="shared" si="0"/>
        <v/>
      </c>
      <c r="M23" s="37" t="str">
        <f t="shared" si="1"/>
        <v/>
      </c>
      <c r="N23" s="37" t="str">
        <f t="shared" si="2"/>
        <v/>
      </c>
      <c r="O23" s="37" t="str">
        <f t="shared" si="4"/>
        <v/>
      </c>
      <c r="P23" s="37" t="str">
        <f t="shared" si="3"/>
        <v>19年月日</v>
      </c>
    </row>
    <row r="24" spans="12:16" x14ac:dyDescent="0.45">
      <c r="L24" s="37" t="str">
        <f t="shared" si="0"/>
        <v/>
      </c>
      <c r="M24" s="37" t="str">
        <f t="shared" si="1"/>
        <v/>
      </c>
      <c r="N24" s="37" t="str">
        <f t="shared" si="2"/>
        <v/>
      </c>
      <c r="O24" s="37" t="str">
        <f t="shared" si="4"/>
        <v/>
      </c>
      <c r="P24" s="37" t="str">
        <f t="shared" si="3"/>
        <v>19年月日</v>
      </c>
    </row>
    <row r="25" spans="12:16" x14ac:dyDescent="0.45">
      <c r="L25" s="37" t="str">
        <f t="shared" si="0"/>
        <v/>
      </c>
      <c r="M25" s="37" t="str">
        <f t="shared" si="1"/>
        <v/>
      </c>
      <c r="N25" s="37" t="str">
        <f t="shared" si="2"/>
        <v/>
      </c>
      <c r="O25" s="37" t="str">
        <f t="shared" si="4"/>
        <v/>
      </c>
      <c r="P25" s="37" t="str">
        <f t="shared" si="3"/>
        <v>19年月日</v>
      </c>
    </row>
    <row r="26" spans="12:16" x14ac:dyDescent="0.45">
      <c r="L26" s="37" t="str">
        <f t="shared" si="0"/>
        <v/>
      </c>
      <c r="M26" s="37" t="str">
        <f t="shared" si="1"/>
        <v/>
      </c>
      <c r="N26" s="37" t="str">
        <f t="shared" si="2"/>
        <v/>
      </c>
      <c r="O26" s="37" t="str">
        <f t="shared" si="4"/>
        <v/>
      </c>
      <c r="P26" s="37" t="str">
        <f t="shared" si="3"/>
        <v>19年月日</v>
      </c>
    </row>
    <row r="27" spans="12:16" x14ac:dyDescent="0.45">
      <c r="L27" s="37" t="str">
        <f t="shared" si="0"/>
        <v/>
      </c>
      <c r="M27" s="37" t="str">
        <f t="shared" si="1"/>
        <v/>
      </c>
      <c r="N27" s="37" t="str">
        <f t="shared" si="2"/>
        <v/>
      </c>
      <c r="O27" s="37" t="str">
        <f t="shared" si="4"/>
        <v/>
      </c>
      <c r="P27" s="37" t="str">
        <f t="shared" si="3"/>
        <v>19年月日</v>
      </c>
    </row>
    <row r="28" spans="12:16" x14ac:dyDescent="0.45">
      <c r="L28" s="37" t="str">
        <f t="shared" si="0"/>
        <v/>
      </c>
      <c r="M28" s="37" t="str">
        <f t="shared" si="1"/>
        <v/>
      </c>
      <c r="N28" s="37" t="str">
        <f t="shared" si="2"/>
        <v/>
      </c>
      <c r="O28" s="37" t="str">
        <f t="shared" si="4"/>
        <v/>
      </c>
      <c r="P28" s="37" t="str">
        <f t="shared" si="3"/>
        <v>19年月日</v>
      </c>
    </row>
    <row r="29" spans="12:16" x14ac:dyDescent="0.45">
      <c r="L29" s="37" t="str">
        <f t="shared" si="0"/>
        <v/>
      </c>
      <c r="M29" s="37" t="str">
        <f t="shared" si="1"/>
        <v/>
      </c>
      <c r="N29" s="37" t="str">
        <f t="shared" si="2"/>
        <v/>
      </c>
      <c r="O29" s="37" t="str">
        <f t="shared" si="4"/>
        <v/>
      </c>
      <c r="P29" s="37" t="str">
        <f t="shared" si="3"/>
        <v>19年月日</v>
      </c>
    </row>
    <row r="30" spans="12:16" x14ac:dyDescent="0.45">
      <c r="L30" s="37" t="str">
        <f t="shared" si="0"/>
        <v/>
      </c>
      <c r="M30" s="37" t="str">
        <f t="shared" si="1"/>
        <v/>
      </c>
      <c r="N30" s="37" t="str">
        <f t="shared" si="2"/>
        <v/>
      </c>
      <c r="O30" s="37" t="str">
        <f t="shared" si="4"/>
        <v/>
      </c>
      <c r="P30" s="37" t="str">
        <f t="shared" si="3"/>
        <v>19年月日</v>
      </c>
    </row>
    <row r="31" spans="12:16" x14ac:dyDescent="0.45">
      <c r="L31" s="37" t="str">
        <f t="shared" si="0"/>
        <v/>
      </c>
      <c r="M31" s="37" t="str">
        <f t="shared" si="1"/>
        <v/>
      </c>
      <c r="N31" s="37" t="str">
        <f t="shared" si="2"/>
        <v/>
      </c>
      <c r="O31" s="37" t="str">
        <f t="shared" si="4"/>
        <v/>
      </c>
      <c r="P31" s="37" t="str">
        <f t="shared" si="3"/>
        <v>19年月日</v>
      </c>
    </row>
    <row r="32" spans="12:16" x14ac:dyDescent="0.45">
      <c r="L32" s="37" t="str">
        <f t="shared" si="0"/>
        <v/>
      </c>
      <c r="M32" s="37" t="str">
        <f t="shared" si="1"/>
        <v/>
      </c>
      <c r="N32" s="37" t="str">
        <f t="shared" si="2"/>
        <v/>
      </c>
      <c r="O32" s="37" t="str">
        <f t="shared" si="4"/>
        <v/>
      </c>
      <c r="P32" s="37" t="str">
        <f t="shared" si="3"/>
        <v>19年月日</v>
      </c>
    </row>
    <row r="33" spans="12:16" x14ac:dyDescent="0.45">
      <c r="L33" s="37" t="str">
        <f t="shared" si="0"/>
        <v/>
      </c>
      <c r="M33" s="37" t="str">
        <f t="shared" si="1"/>
        <v/>
      </c>
      <c r="N33" s="37" t="str">
        <f t="shared" si="2"/>
        <v/>
      </c>
      <c r="O33" s="37" t="str">
        <f t="shared" si="4"/>
        <v/>
      </c>
      <c r="P33" s="37" t="str">
        <f t="shared" si="3"/>
        <v>19年月日</v>
      </c>
    </row>
    <row r="34" spans="12:16" x14ac:dyDescent="0.45">
      <c r="L34" s="37" t="str">
        <f t="shared" si="0"/>
        <v/>
      </c>
      <c r="M34" s="37" t="str">
        <f t="shared" si="1"/>
        <v/>
      </c>
      <c r="N34" s="37" t="str">
        <f t="shared" si="2"/>
        <v/>
      </c>
      <c r="O34" s="37" t="str">
        <f t="shared" si="4"/>
        <v/>
      </c>
      <c r="P34" s="37" t="str">
        <f t="shared" si="3"/>
        <v>19年月日</v>
      </c>
    </row>
    <row r="35" spans="12:16" x14ac:dyDescent="0.45">
      <c r="L35" s="37" t="str">
        <f t="shared" si="0"/>
        <v/>
      </c>
      <c r="M35" s="37" t="str">
        <f t="shared" si="1"/>
        <v/>
      </c>
      <c r="N35" s="37" t="str">
        <f t="shared" si="2"/>
        <v/>
      </c>
      <c r="O35" s="37" t="str">
        <f t="shared" si="4"/>
        <v/>
      </c>
      <c r="P35" s="37" t="str">
        <f t="shared" si="3"/>
        <v>19年月日</v>
      </c>
    </row>
    <row r="36" spans="12:16" x14ac:dyDescent="0.45">
      <c r="L36" s="37" t="str">
        <f t="shared" si="0"/>
        <v/>
      </c>
      <c r="M36" s="37" t="str">
        <f t="shared" si="1"/>
        <v/>
      </c>
      <c r="N36" s="37" t="str">
        <f t="shared" si="2"/>
        <v/>
      </c>
      <c r="O36" s="37" t="str">
        <f t="shared" si="4"/>
        <v/>
      </c>
      <c r="P36" s="37" t="str">
        <f t="shared" si="3"/>
        <v>19年月日</v>
      </c>
    </row>
    <row r="37" spans="12:16" x14ac:dyDescent="0.45">
      <c r="L37" s="37" t="str">
        <f t="shared" si="0"/>
        <v/>
      </c>
      <c r="M37" s="37" t="str">
        <f t="shared" si="1"/>
        <v/>
      </c>
      <c r="N37" s="37" t="str">
        <f t="shared" si="2"/>
        <v/>
      </c>
      <c r="O37" s="37" t="str">
        <f t="shared" si="4"/>
        <v/>
      </c>
      <c r="P37" s="37" t="str">
        <f t="shared" si="3"/>
        <v>19年月日</v>
      </c>
    </row>
    <row r="38" spans="12:16" x14ac:dyDescent="0.45">
      <c r="L38" s="37" t="str">
        <f t="shared" si="0"/>
        <v/>
      </c>
      <c r="M38" s="37" t="str">
        <f t="shared" si="1"/>
        <v/>
      </c>
      <c r="N38" s="37" t="str">
        <f t="shared" si="2"/>
        <v/>
      </c>
      <c r="O38" s="37" t="str">
        <f t="shared" si="4"/>
        <v/>
      </c>
      <c r="P38" s="37" t="str">
        <f t="shared" si="3"/>
        <v>19年月日</v>
      </c>
    </row>
    <row r="39" spans="12:16" x14ac:dyDescent="0.45">
      <c r="L39" s="37" t="str">
        <f t="shared" si="0"/>
        <v/>
      </c>
      <c r="M39" s="37" t="str">
        <f t="shared" si="1"/>
        <v/>
      </c>
      <c r="N39" s="37" t="str">
        <f t="shared" si="2"/>
        <v/>
      </c>
      <c r="O39" s="37" t="str">
        <f t="shared" si="4"/>
        <v/>
      </c>
      <c r="P39" s="37" t="str">
        <f t="shared" si="3"/>
        <v>19年月日</v>
      </c>
    </row>
    <row r="40" spans="12:16" x14ac:dyDescent="0.45">
      <c r="L40" s="37" t="str">
        <f t="shared" si="0"/>
        <v/>
      </c>
      <c r="M40" s="37" t="str">
        <f t="shared" si="1"/>
        <v/>
      </c>
      <c r="N40" s="37" t="str">
        <f t="shared" si="2"/>
        <v/>
      </c>
      <c r="O40" s="37" t="str">
        <f t="shared" si="4"/>
        <v/>
      </c>
      <c r="P40" s="37" t="str">
        <f t="shared" si="3"/>
        <v>19年月日</v>
      </c>
    </row>
    <row r="41" spans="12:16" x14ac:dyDescent="0.45">
      <c r="L41" s="37" t="str">
        <f t="shared" si="0"/>
        <v/>
      </c>
      <c r="M41" s="37" t="str">
        <f t="shared" si="1"/>
        <v/>
      </c>
      <c r="N41" s="37" t="str">
        <f t="shared" si="2"/>
        <v/>
      </c>
      <c r="O41" s="37" t="str">
        <f t="shared" si="4"/>
        <v/>
      </c>
      <c r="P41" s="37" t="str">
        <f t="shared" si="3"/>
        <v>19年月日</v>
      </c>
    </row>
    <row r="42" spans="12:16" x14ac:dyDescent="0.45">
      <c r="L42" s="37" t="str">
        <f t="shared" si="0"/>
        <v/>
      </c>
      <c r="M42" s="37" t="str">
        <f t="shared" si="1"/>
        <v/>
      </c>
      <c r="N42" s="37" t="str">
        <f t="shared" si="2"/>
        <v/>
      </c>
      <c r="O42" s="37" t="str">
        <f t="shared" si="4"/>
        <v/>
      </c>
      <c r="P42" s="37" t="str">
        <f t="shared" si="3"/>
        <v>19年月日</v>
      </c>
    </row>
    <row r="43" spans="12:16" x14ac:dyDescent="0.45">
      <c r="L43" s="37" t="str">
        <f t="shared" si="0"/>
        <v/>
      </c>
      <c r="M43" s="37" t="str">
        <f t="shared" si="1"/>
        <v/>
      </c>
      <c r="N43" s="37" t="str">
        <f t="shared" si="2"/>
        <v/>
      </c>
      <c r="O43" s="37" t="str">
        <f t="shared" si="4"/>
        <v/>
      </c>
      <c r="P43" s="37" t="str">
        <f t="shared" si="3"/>
        <v>19年月日</v>
      </c>
    </row>
    <row r="44" spans="12:16" x14ac:dyDescent="0.45">
      <c r="L44" s="37" t="str">
        <f t="shared" si="0"/>
        <v/>
      </c>
      <c r="M44" s="37" t="str">
        <f t="shared" si="1"/>
        <v/>
      </c>
      <c r="N44" s="37" t="str">
        <f t="shared" si="2"/>
        <v/>
      </c>
      <c r="O44" s="37" t="str">
        <f t="shared" si="4"/>
        <v/>
      </c>
      <c r="P44" s="37" t="str">
        <f t="shared" si="3"/>
        <v>19年月日</v>
      </c>
    </row>
    <row r="45" spans="12:16" x14ac:dyDescent="0.45">
      <c r="L45" s="37" t="str">
        <f t="shared" si="0"/>
        <v/>
      </c>
      <c r="M45" s="37" t="str">
        <f t="shared" si="1"/>
        <v/>
      </c>
      <c r="N45" s="37" t="str">
        <f t="shared" si="2"/>
        <v/>
      </c>
      <c r="O45" s="37" t="str">
        <f t="shared" si="4"/>
        <v/>
      </c>
      <c r="P45" s="37" t="str">
        <f t="shared" si="3"/>
        <v>19年月日</v>
      </c>
    </row>
    <row r="46" spans="12:16" x14ac:dyDescent="0.45">
      <c r="L46" s="37" t="str">
        <f t="shared" si="0"/>
        <v/>
      </c>
      <c r="M46" s="37" t="str">
        <f t="shared" si="1"/>
        <v/>
      </c>
      <c r="N46" s="37" t="str">
        <f t="shared" si="2"/>
        <v/>
      </c>
      <c r="O46" s="37" t="str">
        <f t="shared" si="4"/>
        <v/>
      </c>
      <c r="P46" s="37" t="str">
        <f t="shared" si="3"/>
        <v>19年月日</v>
      </c>
    </row>
    <row r="47" spans="12:16" x14ac:dyDescent="0.45">
      <c r="L47" s="37" t="str">
        <f t="shared" si="0"/>
        <v/>
      </c>
      <c r="M47" s="37" t="str">
        <f t="shared" si="1"/>
        <v/>
      </c>
      <c r="N47" s="37" t="str">
        <f t="shared" si="2"/>
        <v/>
      </c>
      <c r="O47" s="37" t="str">
        <f t="shared" si="4"/>
        <v/>
      </c>
      <c r="P47" s="37" t="str">
        <f t="shared" si="3"/>
        <v>19年月日</v>
      </c>
    </row>
    <row r="48" spans="12:16" x14ac:dyDescent="0.45">
      <c r="L48" s="37" t="str">
        <f t="shared" si="0"/>
        <v/>
      </c>
      <c r="M48" s="37" t="str">
        <f t="shared" si="1"/>
        <v/>
      </c>
      <c r="N48" s="37" t="str">
        <f t="shared" si="2"/>
        <v/>
      </c>
      <c r="O48" s="37" t="str">
        <f t="shared" si="4"/>
        <v/>
      </c>
      <c r="P48" s="37" t="str">
        <f t="shared" si="3"/>
        <v>19年月日</v>
      </c>
    </row>
    <row r="49" spans="12:16" x14ac:dyDescent="0.45">
      <c r="L49" s="37" t="str">
        <f t="shared" si="0"/>
        <v/>
      </c>
      <c r="M49" s="37" t="str">
        <f t="shared" si="1"/>
        <v/>
      </c>
      <c r="N49" s="37" t="str">
        <f t="shared" si="2"/>
        <v/>
      </c>
      <c r="O49" s="37" t="str">
        <f t="shared" si="4"/>
        <v/>
      </c>
      <c r="P49" s="37" t="str">
        <f t="shared" si="3"/>
        <v>19年月日</v>
      </c>
    </row>
    <row r="50" spans="12:16" x14ac:dyDescent="0.45">
      <c r="L50" s="37" t="str">
        <f t="shared" si="0"/>
        <v/>
      </c>
      <c r="M50" s="37" t="str">
        <f t="shared" si="1"/>
        <v/>
      </c>
      <c r="N50" s="37" t="str">
        <f t="shared" si="2"/>
        <v/>
      </c>
      <c r="O50" s="37" t="str">
        <f t="shared" si="4"/>
        <v/>
      </c>
      <c r="P50" s="37" t="str">
        <f t="shared" si="3"/>
        <v>19年月日</v>
      </c>
    </row>
    <row r="51" spans="12:16" x14ac:dyDescent="0.45">
      <c r="L51" s="37" t="str">
        <f t="shared" si="0"/>
        <v/>
      </c>
      <c r="M51" s="37" t="str">
        <f t="shared" si="1"/>
        <v/>
      </c>
      <c r="N51" s="37" t="str">
        <f t="shared" si="2"/>
        <v/>
      </c>
      <c r="O51" s="37" t="str">
        <f t="shared" si="4"/>
        <v/>
      </c>
      <c r="P51" s="37" t="str">
        <f t="shared" si="3"/>
        <v>19年月日</v>
      </c>
    </row>
    <row r="52" spans="12:16" x14ac:dyDescent="0.45">
      <c r="L52" s="37" t="str">
        <f t="shared" si="0"/>
        <v/>
      </c>
      <c r="M52" s="37" t="str">
        <f t="shared" si="1"/>
        <v/>
      </c>
      <c r="N52" s="37" t="str">
        <f t="shared" si="2"/>
        <v/>
      </c>
      <c r="O52" s="37" t="str">
        <f t="shared" si="4"/>
        <v/>
      </c>
      <c r="P52" s="37" t="str">
        <f t="shared" si="3"/>
        <v>19年月日</v>
      </c>
    </row>
    <row r="53" spans="12:16" x14ac:dyDescent="0.45">
      <c r="L53" s="37" t="str">
        <f t="shared" si="0"/>
        <v/>
      </c>
      <c r="M53" s="37" t="str">
        <f t="shared" si="1"/>
        <v/>
      </c>
      <c r="N53" s="37" t="str">
        <f t="shared" si="2"/>
        <v/>
      </c>
      <c r="O53" s="37" t="str">
        <f t="shared" si="4"/>
        <v/>
      </c>
      <c r="P53" s="37" t="str">
        <f t="shared" si="3"/>
        <v>19年月日</v>
      </c>
    </row>
    <row r="54" spans="12:16" x14ac:dyDescent="0.45">
      <c r="L54" s="37" t="str">
        <f t="shared" si="0"/>
        <v/>
      </c>
      <c r="M54" s="37" t="str">
        <f t="shared" si="1"/>
        <v/>
      </c>
      <c r="N54" s="37" t="str">
        <f t="shared" si="2"/>
        <v/>
      </c>
      <c r="O54" s="37" t="str">
        <f t="shared" si="4"/>
        <v/>
      </c>
      <c r="P54" s="37" t="str">
        <f t="shared" si="3"/>
        <v>19年月日</v>
      </c>
    </row>
    <row r="55" spans="12:16" x14ac:dyDescent="0.45">
      <c r="L55" s="37" t="str">
        <f t="shared" si="0"/>
        <v/>
      </c>
      <c r="M55" s="37" t="str">
        <f t="shared" si="1"/>
        <v/>
      </c>
      <c r="N55" s="37" t="str">
        <f t="shared" si="2"/>
        <v/>
      </c>
      <c r="O55" s="37" t="str">
        <f t="shared" si="4"/>
        <v/>
      </c>
      <c r="P55" s="37" t="str">
        <f t="shared" si="3"/>
        <v>19年月日</v>
      </c>
    </row>
    <row r="56" spans="12:16" x14ac:dyDescent="0.45">
      <c r="L56" s="37" t="str">
        <f t="shared" si="0"/>
        <v/>
      </c>
      <c r="M56" s="37" t="str">
        <f t="shared" si="1"/>
        <v/>
      </c>
      <c r="N56" s="37" t="str">
        <f t="shared" si="2"/>
        <v/>
      </c>
      <c r="O56" s="37" t="str">
        <f t="shared" si="4"/>
        <v/>
      </c>
      <c r="P56" s="37" t="str">
        <f t="shared" si="3"/>
        <v>19年月日</v>
      </c>
    </row>
    <row r="57" spans="12:16" x14ac:dyDescent="0.45">
      <c r="L57" s="37" t="str">
        <f t="shared" si="0"/>
        <v/>
      </c>
      <c r="M57" s="37" t="str">
        <f t="shared" si="1"/>
        <v/>
      </c>
      <c r="N57" s="37" t="str">
        <f t="shared" si="2"/>
        <v/>
      </c>
      <c r="O57" s="37" t="str">
        <f t="shared" si="4"/>
        <v/>
      </c>
      <c r="P57" s="37" t="str">
        <f t="shared" si="3"/>
        <v>19年月日</v>
      </c>
    </row>
    <row r="58" spans="12:16" x14ac:dyDescent="0.45">
      <c r="L58" s="37" t="str">
        <f t="shared" si="0"/>
        <v/>
      </c>
      <c r="M58" s="37" t="str">
        <f t="shared" si="1"/>
        <v/>
      </c>
      <c r="N58" s="37" t="str">
        <f t="shared" si="2"/>
        <v/>
      </c>
      <c r="O58" s="37" t="str">
        <f t="shared" si="4"/>
        <v/>
      </c>
      <c r="P58" s="37" t="str">
        <f t="shared" si="3"/>
        <v>19年月日</v>
      </c>
    </row>
    <row r="59" spans="12:16" x14ac:dyDescent="0.45">
      <c r="L59" s="37" t="str">
        <f t="shared" si="0"/>
        <v/>
      </c>
      <c r="M59" s="37" t="str">
        <f t="shared" si="1"/>
        <v/>
      </c>
      <c r="N59" s="37" t="str">
        <f t="shared" si="2"/>
        <v/>
      </c>
      <c r="O59" s="37" t="str">
        <f t="shared" si="4"/>
        <v/>
      </c>
      <c r="P59" s="37" t="str">
        <f t="shared" si="3"/>
        <v>19年月日</v>
      </c>
    </row>
    <row r="60" spans="12:16" x14ac:dyDescent="0.45">
      <c r="L60" s="37" t="str">
        <f t="shared" si="0"/>
        <v/>
      </c>
      <c r="M60" s="37" t="str">
        <f t="shared" si="1"/>
        <v/>
      </c>
      <c r="N60" s="37" t="str">
        <f t="shared" si="2"/>
        <v/>
      </c>
      <c r="O60" s="37" t="str">
        <f t="shared" si="4"/>
        <v/>
      </c>
      <c r="P60" s="37" t="str">
        <f t="shared" si="3"/>
        <v>19年月日</v>
      </c>
    </row>
    <row r="61" spans="12:16" x14ac:dyDescent="0.45">
      <c r="L61" s="37" t="str">
        <f t="shared" si="0"/>
        <v/>
      </c>
      <c r="M61" s="37" t="str">
        <f t="shared" si="1"/>
        <v/>
      </c>
      <c r="N61" s="37" t="str">
        <f t="shared" si="2"/>
        <v/>
      </c>
      <c r="O61" s="37" t="str">
        <f t="shared" si="4"/>
        <v/>
      </c>
      <c r="P61" s="37" t="str">
        <f t="shared" si="3"/>
        <v>19年月日</v>
      </c>
    </row>
    <row r="62" spans="12:16" x14ac:dyDescent="0.45">
      <c r="L62" s="37" t="str">
        <f t="shared" si="0"/>
        <v/>
      </c>
      <c r="M62" s="37" t="str">
        <f t="shared" si="1"/>
        <v/>
      </c>
      <c r="N62" s="37" t="str">
        <f t="shared" si="2"/>
        <v/>
      </c>
      <c r="O62" s="37" t="str">
        <f t="shared" si="4"/>
        <v/>
      </c>
      <c r="P62" s="37" t="str">
        <f t="shared" si="3"/>
        <v>19年月日</v>
      </c>
    </row>
    <row r="63" spans="12:16" x14ac:dyDescent="0.45">
      <c r="L63" s="37" t="str">
        <f t="shared" si="0"/>
        <v/>
      </c>
      <c r="M63" s="37" t="str">
        <f t="shared" si="1"/>
        <v/>
      </c>
      <c r="N63" s="37" t="str">
        <f t="shared" si="2"/>
        <v/>
      </c>
      <c r="O63" s="37" t="str">
        <f t="shared" si="4"/>
        <v/>
      </c>
      <c r="P63" s="37" t="str">
        <f t="shared" si="3"/>
        <v>19年月日</v>
      </c>
    </row>
    <row r="64" spans="12:16" x14ac:dyDescent="0.45">
      <c r="L64" s="37" t="str">
        <f t="shared" si="0"/>
        <v/>
      </c>
      <c r="M64" s="37" t="str">
        <f t="shared" si="1"/>
        <v/>
      </c>
      <c r="N64" s="37" t="str">
        <f t="shared" si="2"/>
        <v/>
      </c>
      <c r="O64" s="37" t="str">
        <f t="shared" si="4"/>
        <v/>
      </c>
      <c r="P64" s="37" t="str">
        <f t="shared" si="3"/>
        <v>19年月日</v>
      </c>
    </row>
    <row r="65" spans="12:16" x14ac:dyDescent="0.45">
      <c r="L65" s="37" t="str">
        <f t="shared" si="0"/>
        <v/>
      </c>
      <c r="M65" s="37" t="str">
        <f t="shared" si="1"/>
        <v/>
      </c>
      <c r="N65" s="37" t="str">
        <f t="shared" si="2"/>
        <v/>
      </c>
      <c r="O65" s="37" t="str">
        <f t="shared" si="4"/>
        <v/>
      </c>
      <c r="P65" s="37" t="str">
        <f t="shared" si="3"/>
        <v>19年月日</v>
      </c>
    </row>
    <row r="66" spans="12:16" x14ac:dyDescent="0.45">
      <c r="L66" s="37" t="str">
        <f t="shared" si="0"/>
        <v/>
      </c>
      <c r="M66" s="37" t="str">
        <f t="shared" si="1"/>
        <v/>
      </c>
      <c r="N66" s="37" t="str">
        <f t="shared" si="2"/>
        <v/>
      </c>
      <c r="O66" s="37" t="str">
        <f t="shared" si="4"/>
        <v/>
      </c>
      <c r="P66" s="37" t="str">
        <f t="shared" si="3"/>
        <v>19年月日</v>
      </c>
    </row>
    <row r="67" spans="12:16" x14ac:dyDescent="0.45">
      <c r="L67" s="37" t="str">
        <f t="shared" ref="L67:L130" si="5">IF($A67="","",$D67&amp;" ("&amp;$G67&amp;")")</f>
        <v/>
      </c>
      <c r="M67" s="37" t="str">
        <f t="shared" ref="M67:M130" si="6">IF($A67="","",LEFT($F67,2))</f>
        <v/>
      </c>
      <c r="N67" s="37" t="str">
        <f t="shared" ref="N67:N130" si="7">IF($A67="","",$J67&amp;" "&amp;$I67&amp;" ("&amp;$M67&amp;")")</f>
        <v/>
      </c>
      <c r="O67" s="37" t="str">
        <f t="shared" si="4"/>
        <v/>
      </c>
      <c r="P67" s="37" t="str">
        <f t="shared" ref="P67:P130" si="8">IF(LEFT($F67,1)="0","20","19")&amp;LEFT($F67,2)&amp;"年"&amp;MID($F67,3,2)&amp;"月"&amp;RIGHT($F67,2)&amp;"日"</f>
        <v>19年月日</v>
      </c>
    </row>
    <row r="68" spans="12:16" x14ac:dyDescent="0.45">
      <c r="L68" s="37" t="str">
        <f t="shared" si="5"/>
        <v/>
      </c>
      <c r="M68" s="37" t="str">
        <f t="shared" si="6"/>
        <v/>
      </c>
      <c r="N68" s="37" t="str">
        <f t="shared" si="7"/>
        <v/>
      </c>
      <c r="O68" s="37" t="str">
        <f t="shared" ref="O68:O131" si="9">IF($A68="","",$O67+1)</f>
        <v/>
      </c>
      <c r="P68" s="37" t="str">
        <f t="shared" si="8"/>
        <v>19年月日</v>
      </c>
    </row>
    <row r="69" spans="12:16" x14ac:dyDescent="0.45">
      <c r="L69" s="37" t="str">
        <f t="shared" si="5"/>
        <v/>
      </c>
      <c r="M69" s="37" t="str">
        <f t="shared" si="6"/>
        <v/>
      </c>
      <c r="N69" s="37" t="str">
        <f t="shared" si="7"/>
        <v/>
      </c>
      <c r="O69" s="37" t="str">
        <f t="shared" si="9"/>
        <v/>
      </c>
      <c r="P69" s="37" t="str">
        <f t="shared" si="8"/>
        <v>19年月日</v>
      </c>
    </row>
    <row r="70" spans="12:16" x14ac:dyDescent="0.45">
      <c r="L70" s="37" t="str">
        <f t="shared" si="5"/>
        <v/>
      </c>
      <c r="M70" s="37" t="str">
        <f t="shared" si="6"/>
        <v/>
      </c>
      <c r="N70" s="37" t="str">
        <f t="shared" si="7"/>
        <v/>
      </c>
      <c r="O70" s="37" t="str">
        <f t="shared" si="9"/>
        <v/>
      </c>
      <c r="P70" s="37" t="str">
        <f t="shared" si="8"/>
        <v>19年月日</v>
      </c>
    </row>
    <row r="71" spans="12:16" x14ac:dyDescent="0.45">
      <c r="L71" s="37" t="str">
        <f t="shared" si="5"/>
        <v/>
      </c>
      <c r="M71" s="37" t="str">
        <f t="shared" si="6"/>
        <v/>
      </c>
      <c r="N71" s="37" t="str">
        <f t="shared" si="7"/>
        <v/>
      </c>
      <c r="O71" s="37" t="str">
        <f t="shared" si="9"/>
        <v/>
      </c>
      <c r="P71" s="37" t="str">
        <f t="shared" si="8"/>
        <v>19年月日</v>
      </c>
    </row>
    <row r="72" spans="12:16" x14ac:dyDescent="0.45">
      <c r="L72" s="37" t="str">
        <f t="shared" si="5"/>
        <v/>
      </c>
      <c r="M72" s="37" t="str">
        <f t="shared" si="6"/>
        <v/>
      </c>
      <c r="N72" s="37" t="str">
        <f t="shared" si="7"/>
        <v/>
      </c>
      <c r="O72" s="37" t="str">
        <f t="shared" si="9"/>
        <v/>
      </c>
      <c r="P72" s="37" t="str">
        <f t="shared" si="8"/>
        <v>19年月日</v>
      </c>
    </row>
    <row r="73" spans="12:16" x14ac:dyDescent="0.45">
      <c r="L73" s="37" t="str">
        <f t="shared" si="5"/>
        <v/>
      </c>
      <c r="M73" s="37" t="str">
        <f t="shared" si="6"/>
        <v/>
      </c>
      <c r="N73" s="37" t="str">
        <f t="shared" si="7"/>
        <v/>
      </c>
      <c r="O73" s="37" t="str">
        <f t="shared" si="9"/>
        <v/>
      </c>
      <c r="P73" s="37" t="str">
        <f t="shared" si="8"/>
        <v>19年月日</v>
      </c>
    </row>
    <row r="74" spans="12:16" x14ac:dyDescent="0.45">
      <c r="L74" s="37" t="str">
        <f t="shared" si="5"/>
        <v/>
      </c>
      <c r="M74" s="37" t="str">
        <f t="shared" si="6"/>
        <v/>
      </c>
      <c r="N74" s="37" t="str">
        <f t="shared" si="7"/>
        <v/>
      </c>
      <c r="O74" s="37" t="str">
        <f t="shared" si="9"/>
        <v/>
      </c>
      <c r="P74" s="37" t="str">
        <f t="shared" si="8"/>
        <v>19年月日</v>
      </c>
    </row>
    <row r="75" spans="12:16" x14ac:dyDescent="0.45">
      <c r="L75" s="37" t="str">
        <f t="shared" si="5"/>
        <v/>
      </c>
      <c r="M75" s="37" t="str">
        <f t="shared" si="6"/>
        <v/>
      </c>
      <c r="N75" s="37" t="str">
        <f t="shared" si="7"/>
        <v/>
      </c>
      <c r="O75" s="37" t="str">
        <f t="shared" si="9"/>
        <v/>
      </c>
      <c r="P75" s="37" t="str">
        <f t="shared" si="8"/>
        <v>19年月日</v>
      </c>
    </row>
    <row r="76" spans="12:16" x14ac:dyDescent="0.45">
      <c r="L76" s="37" t="str">
        <f t="shared" si="5"/>
        <v/>
      </c>
      <c r="M76" s="37" t="str">
        <f t="shared" si="6"/>
        <v/>
      </c>
      <c r="N76" s="37" t="str">
        <f t="shared" si="7"/>
        <v/>
      </c>
      <c r="O76" s="37" t="str">
        <f t="shared" si="9"/>
        <v/>
      </c>
      <c r="P76" s="37" t="str">
        <f t="shared" si="8"/>
        <v>19年月日</v>
      </c>
    </row>
    <row r="77" spans="12:16" x14ac:dyDescent="0.45">
      <c r="L77" s="37" t="str">
        <f t="shared" si="5"/>
        <v/>
      </c>
      <c r="M77" s="37" t="str">
        <f t="shared" si="6"/>
        <v/>
      </c>
      <c r="N77" s="37" t="str">
        <f t="shared" si="7"/>
        <v/>
      </c>
      <c r="O77" s="37" t="str">
        <f t="shared" si="9"/>
        <v/>
      </c>
      <c r="P77" s="37" t="str">
        <f t="shared" si="8"/>
        <v>19年月日</v>
      </c>
    </row>
    <row r="78" spans="12:16" x14ac:dyDescent="0.45">
      <c r="L78" s="37" t="str">
        <f t="shared" si="5"/>
        <v/>
      </c>
      <c r="M78" s="37" t="str">
        <f t="shared" si="6"/>
        <v/>
      </c>
      <c r="N78" s="37" t="str">
        <f t="shared" si="7"/>
        <v/>
      </c>
      <c r="O78" s="37" t="str">
        <f t="shared" si="9"/>
        <v/>
      </c>
      <c r="P78" s="37" t="str">
        <f t="shared" si="8"/>
        <v>19年月日</v>
      </c>
    </row>
    <row r="79" spans="12:16" x14ac:dyDescent="0.45">
      <c r="L79" s="37" t="str">
        <f t="shared" si="5"/>
        <v/>
      </c>
      <c r="M79" s="37" t="str">
        <f t="shared" si="6"/>
        <v/>
      </c>
      <c r="N79" s="37" t="str">
        <f t="shared" si="7"/>
        <v/>
      </c>
      <c r="O79" s="37" t="str">
        <f t="shared" si="9"/>
        <v/>
      </c>
      <c r="P79" s="37" t="str">
        <f t="shared" si="8"/>
        <v>19年月日</v>
      </c>
    </row>
    <row r="80" spans="12:16" x14ac:dyDescent="0.45">
      <c r="L80" s="37" t="str">
        <f t="shared" si="5"/>
        <v/>
      </c>
      <c r="M80" s="37" t="str">
        <f t="shared" si="6"/>
        <v/>
      </c>
      <c r="N80" s="37" t="str">
        <f t="shared" si="7"/>
        <v/>
      </c>
      <c r="O80" s="37" t="str">
        <f t="shared" si="9"/>
        <v/>
      </c>
      <c r="P80" s="37" t="str">
        <f t="shared" si="8"/>
        <v>19年月日</v>
      </c>
    </row>
    <row r="81" spans="12:16" x14ac:dyDescent="0.45">
      <c r="L81" s="37" t="str">
        <f t="shared" si="5"/>
        <v/>
      </c>
      <c r="M81" s="37" t="str">
        <f t="shared" si="6"/>
        <v/>
      </c>
      <c r="N81" s="37" t="str">
        <f t="shared" si="7"/>
        <v/>
      </c>
      <c r="O81" s="37" t="str">
        <f t="shared" si="9"/>
        <v/>
      </c>
      <c r="P81" s="37" t="str">
        <f t="shared" si="8"/>
        <v>19年月日</v>
      </c>
    </row>
    <row r="82" spans="12:16" x14ac:dyDescent="0.45">
      <c r="L82" s="37" t="str">
        <f t="shared" si="5"/>
        <v/>
      </c>
      <c r="M82" s="37" t="str">
        <f t="shared" si="6"/>
        <v/>
      </c>
      <c r="N82" s="37" t="str">
        <f t="shared" si="7"/>
        <v/>
      </c>
      <c r="O82" s="37" t="str">
        <f t="shared" si="9"/>
        <v/>
      </c>
      <c r="P82" s="37" t="str">
        <f t="shared" si="8"/>
        <v>19年月日</v>
      </c>
    </row>
    <row r="83" spans="12:16" x14ac:dyDescent="0.45">
      <c r="L83" s="37" t="str">
        <f t="shared" si="5"/>
        <v/>
      </c>
      <c r="M83" s="37" t="str">
        <f t="shared" si="6"/>
        <v/>
      </c>
      <c r="N83" s="37" t="str">
        <f t="shared" si="7"/>
        <v/>
      </c>
      <c r="O83" s="37" t="str">
        <f t="shared" si="9"/>
        <v/>
      </c>
      <c r="P83" s="37" t="str">
        <f t="shared" si="8"/>
        <v>19年月日</v>
      </c>
    </row>
    <row r="84" spans="12:16" x14ac:dyDescent="0.45">
      <c r="L84" s="37" t="str">
        <f t="shared" si="5"/>
        <v/>
      </c>
      <c r="M84" s="37" t="str">
        <f t="shared" si="6"/>
        <v/>
      </c>
      <c r="N84" s="37" t="str">
        <f t="shared" si="7"/>
        <v/>
      </c>
      <c r="O84" s="37" t="str">
        <f t="shared" si="9"/>
        <v/>
      </c>
      <c r="P84" s="37" t="str">
        <f t="shared" si="8"/>
        <v>19年月日</v>
      </c>
    </row>
    <row r="85" spans="12:16" x14ac:dyDescent="0.45">
      <c r="L85" s="37" t="str">
        <f t="shared" si="5"/>
        <v/>
      </c>
      <c r="M85" s="37" t="str">
        <f t="shared" si="6"/>
        <v/>
      </c>
      <c r="N85" s="37" t="str">
        <f t="shared" si="7"/>
        <v/>
      </c>
      <c r="O85" s="37" t="str">
        <f t="shared" si="9"/>
        <v/>
      </c>
      <c r="P85" s="37" t="str">
        <f t="shared" si="8"/>
        <v>19年月日</v>
      </c>
    </row>
    <row r="86" spans="12:16" x14ac:dyDescent="0.45">
      <c r="L86" s="37" t="str">
        <f t="shared" si="5"/>
        <v/>
      </c>
      <c r="M86" s="37" t="str">
        <f t="shared" si="6"/>
        <v/>
      </c>
      <c r="N86" s="37" t="str">
        <f t="shared" si="7"/>
        <v/>
      </c>
      <c r="O86" s="37" t="str">
        <f t="shared" si="9"/>
        <v/>
      </c>
      <c r="P86" s="37" t="str">
        <f t="shared" si="8"/>
        <v>19年月日</v>
      </c>
    </row>
    <row r="87" spans="12:16" x14ac:dyDescent="0.45">
      <c r="L87" s="37" t="str">
        <f t="shared" si="5"/>
        <v/>
      </c>
      <c r="M87" s="37" t="str">
        <f t="shared" si="6"/>
        <v/>
      </c>
      <c r="N87" s="37" t="str">
        <f t="shared" si="7"/>
        <v/>
      </c>
      <c r="O87" s="37" t="str">
        <f t="shared" si="9"/>
        <v/>
      </c>
      <c r="P87" s="37" t="str">
        <f t="shared" si="8"/>
        <v>19年月日</v>
      </c>
    </row>
    <row r="88" spans="12:16" x14ac:dyDescent="0.45">
      <c r="L88" s="37" t="str">
        <f t="shared" si="5"/>
        <v/>
      </c>
      <c r="M88" s="37" t="str">
        <f t="shared" si="6"/>
        <v/>
      </c>
      <c r="N88" s="37" t="str">
        <f t="shared" si="7"/>
        <v/>
      </c>
      <c r="O88" s="37" t="str">
        <f t="shared" si="9"/>
        <v/>
      </c>
      <c r="P88" s="37" t="str">
        <f t="shared" si="8"/>
        <v>19年月日</v>
      </c>
    </row>
    <row r="89" spans="12:16" x14ac:dyDescent="0.45">
      <c r="L89" s="37" t="str">
        <f t="shared" si="5"/>
        <v/>
      </c>
      <c r="M89" s="37" t="str">
        <f t="shared" si="6"/>
        <v/>
      </c>
      <c r="N89" s="37" t="str">
        <f t="shared" si="7"/>
        <v/>
      </c>
      <c r="O89" s="37" t="str">
        <f t="shared" si="9"/>
        <v/>
      </c>
      <c r="P89" s="37" t="str">
        <f t="shared" si="8"/>
        <v>19年月日</v>
      </c>
    </row>
    <row r="90" spans="12:16" x14ac:dyDescent="0.45">
      <c r="L90" s="37" t="str">
        <f t="shared" si="5"/>
        <v/>
      </c>
      <c r="M90" s="37" t="str">
        <f t="shared" si="6"/>
        <v/>
      </c>
      <c r="N90" s="37" t="str">
        <f t="shared" si="7"/>
        <v/>
      </c>
      <c r="O90" s="37" t="str">
        <f t="shared" si="9"/>
        <v/>
      </c>
      <c r="P90" s="37" t="str">
        <f t="shared" si="8"/>
        <v>19年月日</v>
      </c>
    </row>
    <row r="91" spans="12:16" x14ac:dyDescent="0.45">
      <c r="L91" s="37" t="str">
        <f t="shared" si="5"/>
        <v/>
      </c>
      <c r="M91" s="37" t="str">
        <f t="shared" si="6"/>
        <v/>
      </c>
      <c r="N91" s="37" t="str">
        <f t="shared" si="7"/>
        <v/>
      </c>
      <c r="O91" s="37" t="str">
        <f t="shared" si="9"/>
        <v/>
      </c>
      <c r="P91" s="37" t="str">
        <f t="shared" si="8"/>
        <v>19年月日</v>
      </c>
    </row>
    <row r="92" spans="12:16" x14ac:dyDescent="0.45">
      <c r="L92" s="37" t="str">
        <f t="shared" si="5"/>
        <v/>
      </c>
      <c r="M92" s="37" t="str">
        <f t="shared" si="6"/>
        <v/>
      </c>
      <c r="N92" s="37" t="str">
        <f t="shared" si="7"/>
        <v/>
      </c>
      <c r="O92" s="37" t="str">
        <f t="shared" si="9"/>
        <v/>
      </c>
      <c r="P92" s="37" t="str">
        <f t="shared" si="8"/>
        <v>19年月日</v>
      </c>
    </row>
    <row r="93" spans="12:16" x14ac:dyDescent="0.45">
      <c r="L93" s="37" t="str">
        <f t="shared" si="5"/>
        <v/>
      </c>
      <c r="M93" s="37" t="str">
        <f t="shared" si="6"/>
        <v/>
      </c>
      <c r="N93" s="37" t="str">
        <f t="shared" si="7"/>
        <v/>
      </c>
      <c r="O93" s="37" t="str">
        <f t="shared" si="9"/>
        <v/>
      </c>
      <c r="P93" s="37" t="str">
        <f t="shared" si="8"/>
        <v>19年月日</v>
      </c>
    </row>
    <row r="94" spans="12:16" x14ac:dyDescent="0.45">
      <c r="L94" s="37" t="str">
        <f t="shared" si="5"/>
        <v/>
      </c>
      <c r="M94" s="37" t="str">
        <f t="shared" si="6"/>
        <v/>
      </c>
      <c r="N94" s="37" t="str">
        <f t="shared" si="7"/>
        <v/>
      </c>
      <c r="O94" s="37" t="str">
        <f t="shared" si="9"/>
        <v/>
      </c>
      <c r="P94" s="37" t="str">
        <f t="shared" si="8"/>
        <v>19年月日</v>
      </c>
    </row>
    <row r="95" spans="12:16" x14ac:dyDescent="0.45">
      <c r="L95" s="37" t="str">
        <f t="shared" si="5"/>
        <v/>
      </c>
      <c r="M95" s="37" t="str">
        <f t="shared" si="6"/>
        <v/>
      </c>
      <c r="N95" s="37" t="str">
        <f t="shared" si="7"/>
        <v/>
      </c>
      <c r="O95" s="37" t="str">
        <f t="shared" si="9"/>
        <v/>
      </c>
      <c r="P95" s="37" t="str">
        <f t="shared" si="8"/>
        <v>19年月日</v>
      </c>
    </row>
    <row r="96" spans="12:16" x14ac:dyDescent="0.45">
      <c r="L96" s="37" t="str">
        <f t="shared" si="5"/>
        <v/>
      </c>
      <c r="M96" s="37" t="str">
        <f t="shared" si="6"/>
        <v/>
      </c>
      <c r="N96" s="37" t="str">
        <f t="shared" si="7"/>
        <v/>
      </c>
      <c r="O96" s="37" t="str">
        <f t="shared" si="9"/>
        <v/>
      </c>
      <c r="P96" s="37" t="str">
        <f t="shared" si="8"/>
        <v>19年月日</v>
      </c>
    </row>
    <row r="97" spans="12:16" x14ac:dyDescent="0.45">
      <c r="L97" s="37" t="str">
        <f t="shared" si="5"/>
        <v/>
      </c>
      <c r="M97" s="37" t="str">
        <f t="shared" si="6"/>
        <v/>
      </c>
      <c r="N97" s="37" t="str">
        <f t="shared" si="7"/>
        <v/>
      </c>
      <c r="O97" s="37" t="str">
        <f t="shared" si="9"/>
        <v/>
      </c>
      <c r="P97" s="37" t="str">
        <f t="shared" si="8"/>
        <v>19年月日</v>
      </c>
    </row>
    <row r="98" spans="12:16" x14ac:dyDescent="0.45">
      <c r="L98" s="37" t="str">
        <f t="shared" si="5"/>
        <v/>
      </c>
      <c r="M98" s="37" t="str">
        <f t="shared" si="6"/>
        <v/>
      </c>
      <c r="N98" s="37" t="str">
        <f t="shared" si="7"/>
        <v/>
      </c>
      <c r="O98" s="37" t="str">
        <f t="shared" si="9"/>
        <v/>
      </c>
      <c r="P98" s="37" t="str">
        <f t="shared" si="8"/>
        <v>19年月日</v>
      </c>
    </row>
    <row r="99" spans="12:16" x14ac:dyDescent="0.45">
      <c r="L99" s="37" t="str">
        <f t="shared" si="5"/>
        <v/>
      </c>
      <c r="M99" s="37" t="str">
        <f t="shared" si="6"/>
        <v/>
      </c>
      <c r="N99" s="37" t="str">
        <f t="shared" si="7"/>
        <v/>
      </c>
      <c r="O99" s="37" t="str">
        <f t="shared" si="9"/>
        <v/>
      </c>
      <c r="P99" s="37" t="str">
        <f t="shared" si="8"/>
        <v>19年月日</v>
      </c>
    </row>
    <row r="100" spans="12:16" x14ac:dyDescent="0.45">
      <c r="L100" s="37" t="str">
        <f t="shared" si="5"/>
        <v/>
      </c>
      <c r="M100" s="37" t="str">
        <f t="shared" si="6"/>
        <v/>
      </c>
      <c r="N100" s="37" t="str">
        <f t="shared" si="7"/>
        <v/>
      </c>
      <c r="O100" s="37" t="str">
        <f t="shared" si="9"/>
        <v/>
      </c>
      <c r="P100" s="37" t="str">
        <f t="shared" si="8"/>
        <v>19年月日</v>
      </c>
    </row>
    <row r="101" spans="12:16" x14ac:dyDescent="0.45">
      <c r="L101" s="37" t="str">
        <f t="shared" si="5"/>
        <v/>
      </c>
      <c r="M101" s="37" t="str">
        <f t="shared" si="6"/>
        <v/>
      </c>
      <c r="N101" s="37" t="str">
        <f t="shared" si="7"/>
        <v/>
      </c>
      <c r="O101" s="37" t="str">
        <f t="shared" si="9"/>
        <v/>
      </c>
      <c r="P101" s="37" t="str">
        <f t="shared" si="8"/>
        <v>19年月日</v>
      </c>
    </row>
    <row r="102" spans="12:16" x14ac:dyDescent="0.45">
      <c r="L102" s="37" t="str">
        <f t="shared" si="5"/>
        <v/>
      </c>
      <c r="M102" s="37" t="str">
        <f t="shared" si="6"/>
        <v/>
      </c>
      <c r="N102" s="37" t="str">
        <f t="shared" si="7"/>
        <v/>
      </c>
      <c r="O102" s="37" t="str">
        <f t="shared" si="9"/>
        <v/>
      </c>
      <c r="P102" s="37" t="str">
        <f t="shared" si="8"/>
        <v>19年月日</v>
      </c>
    </row>
    <row r="103" spans="12:16" x14ac:dyDescent="0.45">
      <c r="L103" s="37" t="str">
        <f t="shared" si="5"/>
        <v/>
      </c>
      <c r="M103" s="37" t="str">
        <f t="shared" si="6"/>
        <v/>
      </c>
      <c r="N103" s="37" t="str">
        <f t="shared" si="7"/>
        <v/>
      </c>
      <c r="O103" s="37" t="str">
        <f t="shared" si="9"/>
        <v/>
      </c>
      <c r="P103" s="37" t="str">
        <f t="shared" si="8"/>
        <v>19年月日</v>
      </c>
    </row>
    <row r="104" spans="12:16" x14ac:dyDescent="0.45">
      <c r="L104" s="37" t="str">
        <f t="shared" si="5"/>
        <v/>
      </c>
      <c r="M104" s="37" t="str">
        <f t="shared" si="6"/>
        <v/>
      </c>
      <c r="N104" s="37" t="str">
        <f t="shared" si="7"/>
        <v/>
      </c>
      <c r="O104" s="37" t="str">
        <f t="shared" si="9"/>
        <v/>
      </c>
      <c r="P104" s="37" t="str">
        <f t="shared" si="8"/>
        <v>19年月日</v>
      </c>
    </row>
    <row r="105" spans="12:16" x14ac:dyDescent="0.45">
      <c r="L105" s="37" t="str">
        <f t="shared" si="5"/>
        <v/>
      </c>
      <c r="M105" s="37" t="str">
        <f t="shared" si="6"/>
        <v/>
      </c>
      <c r="N105" s="37" t="str">
        <f t="shared" si="7"/>
        <v/>
      </c>
      <c r="O105" s="37" t="str">
        <f t="shared" si="9"/>
        <v/>
      </c>
      <c r="P105" s="37" t="str">
        <f t="shared" si="8"/>
        <v>19年月日</v>
      </c>
    </row>
    <row r="106" spans="12:16" x14ac:dyDescent="0.45">
      <c r="L106" s="37" t="str">
        <f t="shared" si="5"/>
        <v/>
      </c>
      <c r="M106" s="37" t="str">
        <f t="shared" si="6"/>
        <v/>
      </c>
      <c r="N106" s="37" t="str">
        <f t="shared" si="7"/>
        <v/>
      </c>
      <c r="O106" s="37" t="str">
        <f t="shared" si="9"/>
        <v/>
      </c>
      <c r="P106" s="37" t="str">
        <f t="shared" si="8"/>
        <v>19年月日</v>
      </c>
    </row>
    <row r="107" spans="12:16" x14ac:dyDescent="0.45">
      <c r="L107" s="37" t="str">
        <f t="shared" si="5"/>
        <v/>
      </c>
      <c r="M107" s="37" t="str">
        <f t="shared" si="6"/>
        <v/>
      </c>
      <c r="N107" s="37" t="str">
        <f t="shared" si="7"/>
        <v/>
      </c>
      <c r="O107" s="37" t="str">
        <f t="shared" si="9"/>
        <v/>
      </c>
      <c r="P107" s="37" t="str">
        <f t="shared" si="8"/>
        <v>19年月日</v>
      </c>
    </row>
    <row r="108" spans="12:16" x14ac:dyDescent="0.45">
      <c r="L108" s="37" t="str">
        <f t="shared" si="5"/>
        <v/>
      </c>
      <c r="M108" s="37" t="str">
        <f t="shared" si="6"/>
        <v/>
      </c>
      <c r="N108" s="37" t="str">
        <f t="shared" si="7"/>
        <v/>
      </c>
      <c r="O108" s="37" t="str">
        <f t="shared" si="9"/>
        <v/>
      </c>
      <c r="P108" s="37" t="str">
        <f t="shared" si="8"/>
        <v>19年月日</v>
      </c>
    </row>
    <row r="109" spans="12:16" x14ac:dyDescent="0.45">
      <c r="L109" s="37" t="str">
        <f t="shared" si="5"/>
        <v/>
      </c>
      <c r="M109" s="37" t="str">
        <f t="shared" si="6"/>
        <v/>
      </c>
      <c r="N109" s="37" t="str">
        <f t="shared" si="7"/>
        <v/>
      </c>
      <c r="O109" s="37" t="str">
        <f t="shared" si="9"/>
        <v/>
      </c>
      <c r="P109" s="37" t="str">
        <f t="shared" si="8"/>
        <v>19年月日</v>
      </c>
    </row>
    <row r="110" spans="12:16" x14ac:dyDescent="0.45">
      <c r="L110" s="37" t="str">
        <f t="shared" si="5"/>
        <v/>
      </c>
      <c r="M110" s="37" t="str">
        <f t="shared" si="6"/>
        <v/>
      </c>
      <c r="N110" s="37" t="str">
        <f t="shared" si="7"/>
        <v/>
      </c>
      <c r="O110" s="37" t="str">
        <f t="shared" si="9"/>
        <v/>
      </c>
      <c r="P110" s="37" t="str">
        <f t="shared" si="8"/>
        <v>19年月日</v>
      </c>
    </row>
    <row r="111" spans="12:16" x14ac:dyDescent="0.45">
      <c r="L111" s="37" t="str">
        <f t="shared" si="5"/>
        <v/>
      </c>
      <c r="M111" s="37" t="str">
        <f t="shared" si="6"/>
        <v/>
      </c>
      <c r="N111" s="37" t="str">
        <f t="shared" si="7"/>
        <v/>
      </c>
      <c r="O111" s="37" t="str">
        <f t="shared" si="9"/>
        <v/>
      </c>
      <c r="P111" s="37" t="str">
        <f t="shared" si="8"/>
        <v>19年月日</v>
      </c>
    </row>
    <row r="112" spans="12:16" x14ac:dyDescent="0.45">
      <c r="L112" s="37" t="str">
        <f t="shared" si="5"/>
        <v/>
      </c>
      <c r="M112" s="37" t="str">
        <f t="shared" si="6"/>
        <v/>
      </c>
      <c r="N112" s="37" t="str">
        <f t="shared" si="7"/>
        <v/>
      </c>
      <c r="O112" s="37" t="str">
        <f t="shared" si="9"/>
        <v/>
      </c>
      <c r="P112" s="37" t="str">
        <f t="shared" si="8"/>
        <v>19年月日</v>
      </c>
    </row>
    <row r="113" spans="12:16" x14ac:dyDescent="0.45">
      <c r="L113" s="37" t="str">
        <f t="shared" si="5"/>
        <v/>
      </c>
      <c r="M113" s="37" t="str">
        <f t="shared" si="6"/>
        <v/>
      </c>
      <c r="N113" s="37" t="str">
        <f t="shared" si="7"/>
        <v/>
      </c>
      <c r="O113" s="37" t="str">
        <f t="shared" si="9"/>
        <v/>
      </c>
      <c r="P113" s="37" t="str">
        <f t="shared" si="8"/>
        <v>19年月日</v>
      </c>
    </row>
    <row r="114" spans="12:16" x14ac:dyDescent="0.45">
      <c r="L114" s="37" t="str">
        <f t="shared" si="5"/>
        <v/>
      </c>
      <c r="M114" s="37" t="str">
        <f t="shared" si="6"/>
        <v/>
      </c>
      <c r="N114" s="37" t="str">
        <f t="shared" si="7"/>
        <v/>
      </c>
      <c r="O114" s="37" t="str">
        <f t="shared" si="9"/>
        <v/>
      </c>
      <c r="P114" s="37" t="str">
        <f t="shared" si="8"/>
        <v>19年月日</v>
      </c>
    </row>
    <row r="115" spans="12:16" x14ac:dyDescent="0.45">
      <c r="L115" s="37" t="str">
        <f t="shared" si="5"/>
        <v/>
      </c>
      <c r="M115" s="37" t="str">
        <f t="shared" si="6"/>
        <v/>
      </c>
      <c r="N115" s="37" t="str">
        <f t="shared" si="7"/>
        <v/>
      </c>
      <c r="O115" s="37" t="str">
        <f t="shared" si="9"/>
        <v/>
      </c>
      <c r="P115" s="37" t="str">
        <f t="shared" si="8"/>
        <v>19年月日</v>
      </c>
    </row>
    <row r="116" spans="12:16" x14ac:dyDescent="0.45">
      <c r="L116" s="37" t="str">
        <f t="shared" si="5"/>
        <v/>
      </c>
      <c r="M116" s="37" t="str">
        <f t="shared" si="6"/>
        <v/>
      </c>
      <c r="N116" s="37" t="str">
        <f t="shared" si="7"/>
        <v/>
      </c>
      <c r="O116" s="37" t="str">
        <f t="shared" si="9"/>
        <v/>
      </c>
      <c r="P116" s="37" t="str">
        <f t="shared" si="8"/>
        <v>19年月日</v>
      </c>
    </row>
    <row r="117" spans="12:16" x14ac:dyDescent="0.45">
      <c r="L117" s="37" t="str">
        <f t="shared" si="5"/>
        <v/>
      </c>
      <c r="M117" s="37" t="str">
        <f t="shared" si="6"/>
        <v/>
      </c>
      <c r="N117" s="37" t="str">
        <f t="shared" si="7"/>
        <v/>
      </c>
      <c r="O117" s="37" t="str">
        <f t="shared" si="9"/>
        <v/>
      </c>
      <c r="P117" s="37" t="str">
        <f t="shared" si="8"/>
        <v>19年月日</v>
      </c>
    </row>
    <row r="118" spans="12:16" x14ac:dyDescent="0.45">
      <c r="L118" s="37" t="str">
        <f t="shared" si="5"/>
        <v/>
      </c>
      <c r="M118" s="37" t="str">
        <f t="shared" si="6"/>
        <v/>
      </c>
      <c r="N118" s="37" t="str">
        <f t="shared" si="7"/>
        <v/>
      </c>
      <c r="O118" s="37" t="str">
        <f t="shared" si="9"/>
        <v/>
      </c>
      <c r="P118" s="37" t="str">
        <f t="shared" si="8"/>
        <v>19年月日</v>
      </c>
    </row>
    <row r="119" spans="12:16" x14ac:dyDescent="0.45">
      <c r="L119" s="37" t="str">
        <f t="shared" si="5"/>
        <v/>
      </c>
      <c r="M119" s="37" t="str">
        <f t="shared" si="6"/>
        <v/>
      </c>
      <c r="N119" s="37" t="str">
        <f t="shared" si="7"/>
        <v/>
      </c>
      <c r="O119" s="37" t="str">
        <f t="shared" si="9"/>
        <v/>
      </c>
      <c r="P119" s="37" t="str">
        <f t="shared" si="8"/>
        <v>19年月日</v>
      </c>
    </row>
    <row r="120" spans="12:16" x14ac:dyDescent="0.45">
      <c r="L120" s="37" t="str">
        <f t="shared" si="5"/>
        <v/>
      </c>
      <c r="M120" s="37" t="str">
        <f t="shared" si="6"/>
        <v/>
      </c>
      <c r="N120" s="37" t="str">
        <f t="shared" si="7"/>
        <v/>
      </c>
      <c r="O120" s="37" t="str">
        <f t="shared" si="9"/>
        <v/>
      </c>
      <c r="P120" s="37" t="str">
        <f t="shared" si="8"/>
        <v>19年月日</v>
      </c>
    </row>
    <row r="121" spans="12:16" x14ac:dyDescent="0.45">
      <c r="L121" s="37" t="str">
        <f t="shared" si="5"/>
        <v/>
      </c>
      <c r="M121" s="37" t="str">
        <f t="shared" si="6"/>
        <v/>
      </c>
      <c r="N121" s="37" t="str">
        <f t="shared" si="7"/>
        <v/>
      </c>
      <c r="O121" s="37" t="str">
        <f t="shared" si="9"/>
        <v/>
      </c>
      <c r="P121" s="37" t="str">
        <f t="shared" si="8"/>
        <v>19年月日</v>
      </c>
    </row>
    <row r="122" spans="12:16" x14ac:dyDescent="0.45">
      <c r="L122" s="37" t="str">
        <f t="shared" si="5"/>
        <v/>
      </c>
      <c r="M122" s="37" t="str">
        <f t="shared" si="6"/>
        <v/>
      </c>
      <c r="N122" s="37" t="str">
        <f t="shared" si="7"/>
        <v/>
      </c>
      <c r="O122" s="37" t="str">
        <f t="shared" si="9"/>
        <v/>
      </c>
      <c r="P122" s="37" t="str">
        <f t="shared" si="8"/>
        <v>19年月日</v>
      </c>
    </row>
    <row r="123" spans="12:16" x14ac:dyDescent="0.45">
      <c r="L123" s="37" t="str">
        <f t="shared" si="5"/>
        <v/>
      </c>
      <c r="M123" s="37" t="str">
        <f t="shared" si="6"/>
        <v/>
      </c>
      <c r="N123" s="37" t="str">
        <f t="shared" si="7"/>
        <v/>
      </c>
      <c r="O123" s="37" t="str">
        <f t="shared" si="9"/>
        <v/>
      </c>
      <c r="P123" s="37" t="str">
        <f t="shared" si="8"/>
        <v>19年月日</v>
      </c>
    </row>
    <row r="124" spans="12:16" x14ac:dyDescent="0.45">
      <c r="L124" s="37" t="str">
        <f t="shared" si="5"/>
        <v/>
      </c>
      <c r="M124" s="37" t="str">
        <f t="shared" si="6"/>
        <v/>
      </c>
      <c r="N124" s="37" t="str">
        <f t="shared" si="7"/>
        <v/>
      </c>
      <c r="O124" s="37" t="str">
        <f t="shared" si="9"/>
        <v/>
      </c>
      <c r="P124" s="37" t="str">
        <f t="shared" si="8"/>
        <v>19年月日</v>
      </c>
    </row>
    <row r="125" spans="12:16" x14ac:dyDescent="0.45">
      <c r="L125" s="37" t="str">
        <f t="shared" si="5"/>
        <v/>
      </c>
      <c r="M125" s="37" t="str">
        <f t="shared" si="6"/>
        <v/>
      </c>
      <c r="N125" s="37" t="str">
        <f t="shared" si="7"/>
        <v/>
      </c>
      <c r="O125" s="37" t="str">
        <f t="shared" si="9"/>
        <v/>
      </c>
      <c r="P125" s="37" t="str">
        <f t="shared" si="8"/>
        <v>19年月日</v>
      </c>
    </row>
    <row r="126" spans="12:16" x14ac:dyDescent="0.45">
      <c r="L126" s="37" t="str">
        <f t="shared" si="5"/>
        <v/>
      </c>
      <c r="M126" s="37" t="str">
        <f t="shared" si="6"/>
        <v/>
      </c>
      <c r="N126" s="37" t="str">
        <f t="shared" si="7"/>
        <v/>
      </c>
      <c r="O126" s="37" t="str">
        <f t="shared" si="9"/>
        <v/>
      </c>
      <c r="P126" s="37" t="str">
        <f t="shared" si="8"/>
        <v>19年月日</v>
      </c>
    </row>
    <row r="127" spans="12:16" x14ac:dyDescent="0.45">
      <c r="L127" s="37" t="str">
        <f t="shared" si="5"/>
        <v/>
      </c>
      <c r="M127" s="37" t="str">
        <f t="shared" si="6"/>
        <v/>
      </c>
      <c r="N127" s="37" t="str">
        <f t="shared" si="7"/>
        <v/>
      </c>
      <c r="O127" s="37" t="str">
        <f t="shared" si="9"/>
        <v/>
      </c>
      <c r="P127" s="37" t="str">
        <f t="shared" si="8"/>
        <v>19年月日</v>
      </c>
    </row>
    <row r="128" spans="12:16" x14ac:dyDescent="0.45">
      <c r="L128" s="37" t="str">
        <f t="shared" si="5"/>
        <v/>
      </c>
      <c r="M128" s="37" t="str">
        <f t="shared" si="6"/>
        <v/>
      </c>
      <c r="N128" s="37" t="str">
        <f t="shared" si="7"/>
        <v/>
      </c>
      <c r="O128" s="37" t="str">
        <f t="shared" si="9"/>
        <v/>
      </c>
      <c r="P128" s="37" t="str">
        <f t="shared" si="8"/>
        <v>19年月日</v>
      </c>
    </row>
    <row r="129" spans="12:16" x14ac:dyDescent="0.45">
      <c r="L129" s="37" t="str">
        <f t="shared" si="5"/>
        <v/>
      </c>
      <c r="M129" s="37" t="str">
        <f t="shared" si="6"/>
        <v/>
      </c>
      <c r="N129" s="37" t="str">
        <f t="shared" si="7"/>
        <v/>
      </c>
      <c r="O129" s="37" t="str">
        <f t="shared" si="9"/>
        <v/>
      </c>
      <c r="P129" s="37" t="str">
        <f t="shared" si="8"/>
        <v>19年月日</v>
      </c>
    </row>
    <row r="130" spans="12:16" x14ac:dyDescent="0.45">
      <c r="L130" s="37" t="str">
        <f t="shared" si="5"/>
        <v/>
      </c>
      <c r="M130" s="37" t="str">
        <f t="shared" si="6"/>
        <v/>
      </c>
      <c r="N130" s="37" t="str">
        <f t="shared" si="7"/>
        <v/>
      </c>
      <c r="O130" s="37" t="str">
        <f t="shared" si="9"/>
        <v/>
      </c>
      <c r="P130" s="37" t="str">
        <f t="shared" si="8"/>
        <v>19年月日</v>
      </c>
    </row>
    <row r="131" spans="12:16" x14ac:dyDescent="0.45">
      <c r="L131" s="37" t="str">
        <f t="shared" ref="L131:L194" si="10">IF($A131="","",$D131&amp;" ("&amp;$G131&amp;")")</f>
        <v/>
      </c>
      <c r="M131" s="37" t="str">
        <f t="shared" ref="M131:M194" si="11">IF($A131="","",LEFT($F131,2))</f>
        <v/>
      </c>
      <c r="N131" s="37" t="str">
        <f t="shared" ref="N131:N194" si="12">IF($A131="","",$J131&amp;" "&amp;$I131&amp;" ("&amp;$M131&amp;")")</f>
        <v/>
      </c>
      <c r="O131" s="37" t="str">
        <f t="shared" si="9"/>
        <v/>
      </c>
      <c r="P131" s="37" t="str">
        <f t="shared" ref="P131:P194" si="13">IF(LEFT($F131,1)="0","20","19")&amp;LEFT($F131,2)&amp;"年"&amp;MID($F131,3,2)&amp;"月"&amp;RIGHT($F131,2)&amp;"日"</f>
        <v>19年月日</v>
      </c>
    </row>
    <row r="132" spans="12:16" x14ac:dyDescent="0.45">
      <c r="L132" s="37" t="str">
        <f t="shared" si="10"/>
        <v/>
      </c>
      <c r="M132" s="37" t="str">
        <f t="shared" si="11"/>
        <v/>
      </c>
      <c r="N132" s="37" t="str">
        <f t="shared" si="12"/>
        <v/>
      </c>
      <c r="O132" s="37" t="str">
        <f t="shared" ref="O132:O195" si="14">IF($A132="","",$O131+1)</f>
        <v/>
      </c>
      <c r="P132" s="37" t="str">
        <f t="shared" si="13"/>
        <v>19年月日</v>
      </c>
    </row>
    <row r="133" spans="12:16" x14ac:dyDescent="0.45">
      <c r="L133" s="37" t="str">
        <f t="shared" si="10"/>
        <v/>
      </c>
      <c r="M133" s="37" t="str">
        <f t="shared" si="11"/>
        <v/>
      </c>
      <c r="N133" s="37" t="str">
        <f t="shared" si="12"/>
        <v/>
      </c>
      <c r="O133" s="37" t="str">
        <f t="shared" si="14"/>
        <v/>
      </c>
      <c r="P133" s="37" t="str">
        <f t="shared" si="13"/>
        <v>19年月日</v>
      </c>
    </row>
    <row r="134" spans="12:16" x14ac:dyDescent="0.45">
      <c r="L134" s="37" t="str">
        <f t="shared" si="10"/>
        <v/>
      </c>
      <c r="M134" s="37" t="str">
        <f t="shared" si="11"/>
        <v/>
      </c>
      <c r="N134" s="37" t="str">
        <f t="shared" si="12"/>
        <v/>
      </c>
      <c r="O134" s="37" t="str">
        <f t="shared" si="14"/>
        <v/>
      </c>
      <c r="P134" s="37" t="str">
        <f t="shared" si="13"/>
        <v>19年月日</v>
      </c>
    </row>
    <row r="135" spans="12:16" x14ac:dyDescent="0.45">
      <c r="L135" s="37" t="str">
        <f t="shared" si="10"/>
        <v/>
      </c>
      <c r="M135" s="37" t="str">
        <f t="shared" si="11"/>
        <v/>
      </c>
      <c r="N135" s="37" t="str">
        <f t="shared" si="12"/>
        <v/>
      </c>
      <c r="O135" s="37" t="str">
        <f t="shared" si="14"/>
        <v/>
      </c>
      <c r="P135" s="37" t="str">
        <f t="shared" si="13"/>
        <v>19年月日</v>
      </c>
    </row>
    <row r="136" spans="12:16" x14ac:dyDescent="0.45">
      <c r="L136" s="37" t="str">
        <f t="shared" si="10"/>
        <v/>
      </c>
      <c r="M136" s="37" t="str">
        <f t="shared" si="11"/>
        <v/>
      </c>
      <c r="N136" s="37" t="str">
        <f t="shared" si="12"/>
        <v/>
      </c>
      <c r="O136" s="37" t="str">
        <f t="shared" si="14"/>
        <v/>
      </c>
      <c r="P136" s="37" t="str">
        <f t="shared" si="13"/>
        <v>19年月日</v>
      </c>
    </row>
    <row r="137" spans="12:16" x14ac:dyDescent="0.45">
      <c r="L137" s="37" t="str">
        <f t="shared" si="10"/>
        <v/>
      </c>
      <c r="M137" s="37" t="str">
        <f t="shared" si="11"/>
        <v/>
      </c>
      <c r="N137" s="37" t="str">
        <f t="shared" si="12"/>
        <v/>
      </c>
      <c r="O137" s="37" t="str">
        <f t="shared" si="14"/>
        <v/>
      </c>
      <c r="P137" s="37" t="str">
        <f t="shared" si="13"/>
        <v>19年月日</v>
      </c>
    </row>
    <row r="138" spans="12:16" x14ac:dyDescent="0.45">
      <c r="L138" s="37" t="str">
        <f t="shared" si="10"/>
        <v/>
      </c>
      <c r="M138" s="37" t="str">
        <f t="shared" si="11"/>
        <v/>
      </c>
      <c r="N138" s="37" t="str">
        <f t="shared" si="12"/>
        <v/>
      </c>
      <c r="O138" s="37" t="str">
        <f t="shared" si="14"/>
        <v/>
      </c>
      <c r="P138" s="37" t="str">
        <f t="shared" si="13"/>
        <v>19年月日</v>
      </c>
    </row>
    <row r="139" spans="12:16" x14ac:dyDescent="0.45">
      <c r="L139" s="37" t="str">
        <f t="shared" si="10"/>
        <v/>
      </c>
      <c r="M139" s="37" t="str">
        <f t="shared" si="11"/>
        <v/>
      </c>
      <c r="N139" s="37" t="str">
        <f t="shared" si="12"/>
        <v/>
      </c>
      <c r="O139" s="37" t="str">
        <f t="shared" si="14"/>
        <v/>
      </c>
      <c r="P139" s="37" t="str">
        <f t="shared" si="13"/>
        <v>19年月日</v>
      </c>
    </row>
    <row r="140" spans="12:16" x14ac:dyDescent="0.45">
      <c r="L140" s="37" t="str">
        <f t="shared" si="10"/>
        <v/>
      </c>
      <c r="M140" s="37" t="str">
        <f t="shared" si="11"/>
        <v/>
      </c>
      <c r="N140" s="37" t="str">
        <f t="shared" si="12"/>
        <v/>
      </c>
      <c r="O140" s="37" t="str">
        <f t="shared" si="14"/>
        <v/>
      </c>
      <c r="P140" s="37" t="str">
        <f t="shared" si="13"/>
        <v>19年月日</v>
      </c>
    </row>
    <row r="141" spans="12:16" x14ac:dyDescent="0.45">
      <c r="L141" s="37" t="str">
        <f t="shared" si="10"/>
        <v/>
      </c>
      <c r="M141" s="37" t="str">
        <f t="shared" si="11"/>
        <v/>
      </c>
      <c r="N141" s="37" t="str">
        <f t="shared" si="12"/>
        <v/>
      </c>
      <c r="O141" s="37" t="str">
        <f t="shared" si="14"/>
        <v/>
      </c>
      <c r="P141" s="37" t="str">
        <f t="shared" si="13"/>
        <v>19年月日</v>
      </c>
    </row>
    <row r="142" spans="12:16" x14ac:dyDescent="0.45">
      <c r="L142" s="37" t="str">
        <f t="shared" si="10"/>
        <v/>
      </c>
      <c r="M142" s="37" t="str">
        <f t="shared" si="11"/>
        <v/>
      </c>
      <c r="N142" s="37" t="str">
        <f t="shared" si="12"/>
        <v/>
      </c>
      <c r="O142" s="37" t="str">
        <f t="shared" si="14"/>
        <v/>
      </c>
      <c r="P142" s="37" t="str">
        <f t="shared" si="13"/>
        <v>19年月日</v>
      </c>
    </row>
    <row r="143" spans="12:16" x14ac:dyDescent="0.45">
      <c r="L143" s="37" t="str">
        <f t="shared" si="10"/>
        <v/>
      </c>
      <c r="M143" s="37" t="str">
        <f t="shared" si="11"/>
        <v/>
      </c>
      <c r="N143" s="37" t="str">
        <f t="shared" si="12"/>
        <v/>
      </c>
      <c r="O143" s="37" t="str">
        <f t="shared" si="14"/>
        <v/>
      </c>
      <c r="P143" s="37" t="str">
        <f t="shared" si="13"/>
        <v>19年月日</v>
      </c>
    </row>
    <row r="144" spans="12:16" x14ac:dyDescent="0.45">
      <c r="L144" s="37" t="str">
        <f t="shared" si="10"/>
        <v/>
      </c>
      <c r="M144" s="37" t="str">
        <f t="shared" si="11"/>
        <v/>
      </c>
      <c r="N144" s="37" t="str">
        <f t="shared" si="12"/>
        <v/>
      </c>
      <c r="O144" s="37" t="str">
        <f t="shared" si="14"/>
        <v/>
      </c>
      <c r="P144" s="37" t="str">
        <f t="shared" si="13"/>
        <v>19年月日</v>
      </c>
    </row>
    <row r="145" spans="12:16" x14ac:dyDescent="0.45">
      <c r="L145" s="37" t="str">
        <f t="shared" si="10"/>
        <v/>
      </c>
      <c r="M145" s="37" t="str">
        <f t="shared" si="11"/>
        <v/>
      </c>
      <c r="N145" s="37" t="str">
        <f t="shared" si="12"/>
        <v/>
      </c>
      <c r="O145" s="37" t="str">
        <f t="shared" si="14"/>
        <v/>
      </c>
      <c r="P145" s="37" t="str">
        <f t="shared" si="13"/>
        <v>19年月日</v>
      </c>
    </row>
    <row r="146" spans="12:16" x14ac:dyDescent="0.45">
      <c r="L146" s="37" t="str">
        <f t="shared" si="10"/>
        <v/>
      </c>
      <c r="M146" s="37" t="str">
        <f t="shared" si="11"/>
        <v/>
      </c>
      <c r="N146" s="37" t="str">
        <f t="shared" si="12"/>
        <v/>
      </c>
      <c r="O146" s="37" t="str">
        <f t="shared" si="14"/>
        <v/>
      </c>
      <c r="P146" s="37" t="str">
        <f t="shared" si="13"/>
        <v>19年月日</v>
      </c>
    </row>
    <row r="147" spans="12:16" x14ac:dyDescent="0.45">
      <c r="L147" s="37" t="str">
        <f t="shared" si="10"/>
        <v/>
      </c>
      <c r="M147" s="37" t="str">
        <f t="shared" si="11"/>
        <v/>
      </c>
      <c r="N147" s="37" t="str">
        <f t="shared" si="12"/>
        <v/>
      </c>
      <c r="O147" s="37" t="str">
        <f t="shared" si="14"/>
        <v/>
      </c>
      <c r="P147" s="37" t="str">
        <f t="shared" si="13"/>
        <v>19年月日</v>
      </c>
    </row>
    <row r="148" spans="12:16" x14ac:dyDescent="0.45">
      <c r="L148" s="37" t="str">
        <f t="shared" si="10"/>
        <v/>
      </c>
      <c r="M148" s="37" t="str">
        <f t="shared" si="11"/>
        <v/>
      </c>
      <c r="N148" s="37" t="str">
        <f t="shared" si="12"/>
        <v/>
      </c>
      <c r="O148" s="37" t="str">
        <f t="shared" si="14"/>
        <v/>
      </c>
      <c r="P148" s="37" t="str">
        <f t="shared" si="13"/>
        <v>19年月日</v>
      </c>
    </row>
    <row r="149" spans="12:16" x14ac:dyDescent="0.45">
      <c r="L149" s="37" t="str">
        <f t="shared" si="10"/>
        <v/>
      </c>
      <c r="M149" s="37" t="str">
        <f t="shared" si="11"/>
        <v/>
      </c>
      <c r="N149" s="37" t="str">
        <f t="shared" si="12"/>
        <v/>
      </c>
      <c r="O149" s="37" t="str">
        <f t="shared" si="14"/>
        <v/>
      </c>
      <c r="P149" s="37" t="str">
        <f t="shared" si="13"/>
        <v>19年月日</v>
      </c>
    </row>
    <row r="150" spans="12:16" x14ac:dyDescent="0.45">
      <c r="L150" s="37" t="str">
        <f t="shared" si="10"/>
        <v/>
      </c>
      <c r="M150" s="37" t="str">
        <f t="shared" si="11"/>
        <v/>
      </c>
      <c r="N150" s="37" t="str">
        <f t="shared" si="12"/>
        <v/>
      </c>
      <c r="O150" s="37" t="str">
        <f t="shared" si="14"/>
        <v/>
      </c>
      <c r="P150" s="37" t="str">
        <f t="shared" si="13"/>
        <v>19年月日</v>
      </c>
    </row>
    <row r="151" spans="12:16" x14ac:dyDescent="0.45">
      <c r="L151" s="37" t="str">
        <f t="shared" si="10"/>
        <v/>
      </c>
      <c r="M151" s="37" t="str">
        <f t="shared" si="11"/>
        <v/>
      </c>
      <c r="N151" s="37" t="str">
        <f t="shared" si="12"/>
        <v/>
      </c>
      <c r="O151" s="37" t="str">
        <f t="shared" si="14"/>
        <v/>
      </c>
      <c r="P151" s="37" t="str">
        <f t="shared" si="13"/>
        <v>19年月日</v>
      </c>
    </row>
    <row r="152" spans="12:16" x14ac:dyDescent="0.45">
      <c r="L152" s="37" t="str">
        <f t="shared" si="10"/>
        <v/>
      </c>
      <c r="M152" s="37" t="str">
        <f t="shared" si="11"/>
        <v/>
      </c>
      <c r="N152" s="37" t="str">
        <f t="shared" si="12"/>
        <v/>
      </c>
      <c r="O152" s="37" t="str">
        <f t="shared" si="14"/>
        <v/>
      </c>
      <c r="P152" s="37" t="str">
        <f t="shared" si="13"/>
        <v>19年月日</v>
      </c>
    </row>
    <row r="153" spans="12:16" x14ac:dyDescent="0.45">
      <c r="L153" s="37" t="str">
        <f t="shared" si="10"/>
        <v/>
      </c>
      <c r="M153" s="37" t="str">
        <f t="shared" si="11"/>
        <v/>
      </c>
      <c r="N153" s="37" t="str">
        <f t="shared" si="12"/>
        <v/>
      </c>
      <c r="O153" s="37" t="str">
        <f t="shared" si="14"/>
        <v/>
      </c>
      <c r="P153" s="37" t="str">
        <f t="shared" si="13"/>
        <v>19年月日</v>
      </c>
    </row>
    <row r="154" spans="12:16" x14ac:dyDescent="0.45">
      <c r="L154" s="37" t="str">
        <f t="shared" si="10"/>
        <v/>
      </c>
      <c r="M154" s="37" t="str">
        <f t="shared" si="11"/>
        <v/>
      </c>
      <c r="N154" s="37" t="str">
        <f t="shared" si="12"/>
        <v/>
      </c>
      <c r="O154" s="37" t="str">
        <f t="shared" si="14"/>
        <v/>
      </c>
      <c r="P154" s="37" t="str">
        <f t="shared" si="13"/>
        <v>19年月日</v>
      </c>
    </row>
    <row r="155" spans="12:16" x14ac:dyDescent="0.45">
      <c r="L155" s="37" t="str">
        <f t="shared" si="10"/>
        <v/>
      </c>
      <c r="M155" s="37" t="str">
        <f t="shared" si="11"/>
        <v/>
      </c>
      <c r="N155" s="37" t="str">
        <f t="shared" si="12"/>
        <v/>
      </c>
      <c r="O155" s="37" t="str">
        <f t="shared" si="14"/>
        <v/>
      </c>
      <c r="P155" s="37" t="str">
        <f t="shared" si="13"/>
        <v>19年月日</v>
      </c>
    </row>
    <row r="156" spans="12:16" x14ac:dyDescent="0.45">
      <c r="L156" s="37" t="str">
        <f t="shared" si="10"/>
        <v/>
      </c>
      <c r="M156" s="37" t="str">
        <f t="shared" si="11"/>
        <v/>
      </c>
      <c r="N156" s="37" t="str">
        <f t="shared" si="12"/>
        <v/>
      </c>
      <c r="O156" s="37" t="str">
        <f t="shared" si="14"/>
        <v/>
      </c>
      <c r="P156" s="37" t="str">
        <f t="shared" si="13"/>
        <v>19年月日</v>
      </c>
    </row>
    <row r="157" spans="12:16" x14ac:dyDescent="0.45">
      <c r="L157" s="37" t="str">
        <f t="shared" si="10"/>
        <v/>
      </c>
      <c r="M157" s="37" t="str">
        <f t="shared" si="11"/>
        <v/>
      </c>
      <c r="N157" s="37" t="str">
        <f t="shared" si="12"/>
        <v/>
      </c>
      <c r="O157" s="37" t="str">
        <f t="shared" si="14"/>
        <v/>
      </c>
      <c r="P157" s="37" t="str">
        <f t="shared" si="13"/>
        <v>19年月日</v>
      </c>
    </row>
    <row r="158" spans="12:16" x14ac:dyDescent="0.45">
      <c r="L158" s="37" t="str">
        <f t="shared" si="10"/>
        <v/>
      </c>
      <c r="M158" s="37" t="str">
        <f t="shared" si="11"/>
        <v/>
      </c>
      <c r="N158" s="37" t="str">
        <f t="shared" si="12"/>
        <v/>
      </c>
      <c r="O158" s="37" t="str">
        <f t="shared" si="14"/>
        <v/>
      </c>
      <c r="P158" s="37" t="str">
        <f t="shared" si="13"/>
        <v>19年月日</v>
      </c>
    </row>
    <row r="159" spans="12:16" x14ac:dyDescent="0.45">
      <c r="L159" s="37" t="str">
        <f t="shared" si="10"/>
        <v/>
      </c>
      <c r="M159" s="37" t="str">
        <f t="shared" si="11"/>
        <v/>
      </c>
      <c r="N159" s="37" t="str">
        <f t="shared" si="12"/>
        <v/>
      </c>
      <c r="O159" s="37" t="str">
        <f t="shared" si="14"/>
        <v/>
      </c>
      <c r="P159" s="37" t="str">
        <f t="shared" si="13"/>
        <v>19年月日</v>
      </c>
    </row>
    <row r="160" spans="12:16" x14ac:dyDescent="0.45">
      <c r="L160" s="37" t="str">
        <f t="shared" si="10"/>
        <v/>
      </c>
      <c r="M160" s="37" t="str">
        <f t="shared" si="11"/>
        <v/>
      </c>
      <c r="N160" s="37" t="str">
        <f t="shared" si="12"/>
        <v/>
      </c>
      <c r="O160" s="37" t="str">
        <f t="shared" si="14"/>
        <v/>
      </c>
      <c r="P160" s="37" t="str">
        <f t="shared" si="13"/>
        <v>19年月日</v>
      </c>
    </row>
    <row r="161" spans="12:16" x14ac:dyDescent="0.45">
      <c r="L161" s="37" t="str">
        <f t="shared" si="10"/>
        <v/>
      </c>
      <c r="M161" s="37" t="str">
        <f t="shared" si="11"/>
        <v/>
      </c>
      <c r="N161" s="37" t="str">
        <f t="shared" si="12"/>
        <v/>
      </c>
      <c r="O161" s="37" t="str">
        <f t="shared" si="14"/>
        <v/>
      </c>
      <c r="P161" s="37" t="str">
        <f t="shared" si="13"/>
        <v>19年月日</v>
      </c>
    </row>
    <row r="162" spans="12:16" x14ac:dyDescent="0.45">
      <c r="L162" s="37" t="str">
        <f t="shared" si="10"/>
        <v/>
      </c>
      <c r="M162" s="37" t="str">
        <f t="shared" si="11"/>
        <v/>
      </c>
      <c r="N162" s="37" t="str">
        <f t="shared" si="12"/>
        <v/>
      </c>
      <c r="O162" s="37" t="str">
        <f t="shared" si="14"/>
        <v/>
      </c>
      <c r="P162" s="37" t="str">
        <f t="shared" si="13"/>
        <v>19年月日</v>
      </c>
    </row>
    <row r="163" spans="12:16" x14ac:dyDescent="0.45">
      <c r="L163" s="37" t="str">
        <f t="shared" si="10"/>
        <v/>
      </c>
      <c r="M163" s="37" t="str">
        <f t="shared" si="11"/>
        <v/>
      </c>
      <c r="N163" s="37" t="str">
        <f t="shared" si="12"/>
        <v/>
      </c>
      <c r="O163" s="37" t="str">
        <f t="shared" si="14"/>
        <v/>
      </c>
      <c r="P163" s="37" t="str">
        <f t="shared" si="13"/>
        <v>19年月日</v>
      </c>
    </row>
    <row r="164" spans="12:16" x14ac:dyDescent="0.45">
      <c r="L164" s="37" t="str">
        <f t="shared" si="10"/>
        <v/>
      </c>
      <c r="M164" s="37" t="str">
        <f t="shared" si="11"/>
        <v/>
      </c>
      <c r="N164" s="37" t="str">
        <f t="shared" si="12"/>
        <v/>
      </c>
      <c r="O164" s="37" t="str">
        <f t="shared" si="14"/>
        <v/>
      </c>
      <c r="P164" s="37" t="str">
        <f t="shared" si="13"/>
        <v>19年月日</v>
      </c>
    </row>
    <row r="165" spans="12:16" x14ac:dyDescent="0.45">
      <c r="L165" s="37" t="str">
        <f t="shared" si="10"/>
        <v/>
      </c>
      <c r="M165" s="37" t="str">
        <f t="shared" si="11"/>
        <v/>
      </c>
      <c r="N165" s="37" t="str">
        <f t="shared" si="12"/>
        <v/>
      </c>
      <c r="O165" s="37" t="str">
        <f t="shared" si="14"/>
        <v/>
      </c>
      <c r="P165" s="37" t="str">
        <f t="shared" si="13"/>
        <v>19年月日</v>
      </c>
    </row>
    <row r="166" spans="12:16" x14ac:dyDescent="0.45">
      <c r="L166" s="37" t="str">
        <f t="shared" si="10"/>
        <v/>
      </c>
      <c r="M166" s="37" t="str">
        <f t="shared" si="11"/>
        <v/>
      </c>
      <c r="N166" s="37" t="str">
        <f t="shared" si="12"/>
        <v/>
      </c>
      <c r="O166" s="37" t="str">
        <f t="shared" si="14"/>
        <v/>
      </c>
      <c r="P166" s="37" t="str">
        <f t="shared" si="13"/>
        <v>19年月日</v>
      </c>
    </row>
    <row r="167" spans="12:16" x14ac:dyDescent="0.45">
      <c r="L167" s="37" t="str">
        <f t="shared" si="10"/>
        <v/>
      </c>
      <c r="M167" s="37" t="str">
        <f t="shared" si="11"/>
        <v/>
      </c>
      <c r="N167" s="37" t="str">
        <f t="shared" si="12"/>
        <v/>
      </c>
      <c r="O167" s="37" t="str">
        <f t="shared" si="14"/>
        <v/>
      </c>
      <c r="P167" s="37" t="str">
        <f t="shared" si="13"/>
        <v>19年月日</v>
      </c>
    </row>
    <row r="168" spans="12:16" x14ac:dyDescent="0.45">
      <c r="L168" s="37" t="str">
        <f t="shared" si="10"/>
        <v/>
      </c>
      <c r="M168" s="37" t="str">
        <f t="shared" si="11"/>
        <v/>
      </c>
      <c r="N168" s="37" t="str">
        <f t="shared" si="12"/>
        <v/>
      </c>
      <c r="O168" s="37" t="str">
        <f t="shared" si="14"/>
        <v/>
      </c>
      <c r="P168" s="37" t="str">
        <f t="shared" si="13"/>
        <v>19年月日</v>
      </c>
    </row>
    <row r="169" spans="12:16" x14ac:dyDescent="0.45">
      <c r="L169" s="37" t="str">
        <f t="shared" si="10"/>
        <v/>
      </c>
      <c r="M169" s="37" t="str">
        <f t="shared" si="11"/>
        <v/>
      </c>
      <c r="N169" s="37" t="str">
        <f t="shared" si="12"/>
        <v/>
      </c>
      <c r="O169" s="37" t="str">
        <f t="shared" si="14"/>
        <v/>
      </c>
      <c r="P169" s="37" t="str">
        <f t="shared" si="13"/>
        <v>19年月日</v>
      </c>
    </row>
    <row r="170" spans="12:16" x14ac:dyDescent="0.45">
      <c r="L170" s="37" t="str">
        <f t="shared" si="10"/>
        <v/>
      </c>
      <c r="M170" s="37" t="str">
        <f t="shared" si="11"/>
        <v/>
      </c>
      <c r="N170" s="37" t="str">
        <f t="shared" si="12"/>
        <v/>
      </c>
      <c r="O170" s="37" t="str">
        <f t="shared" si="14"/>
        <v/>
      </c>
      <c r="P170" s="37" t="str">
        <f t="shared" si="13"/>
        <v>19年月日</v>
      </c>
    </row>
    <row r="171" spans="12:16" x14ac:dyDescent="0.45">
      <c r="L171" s="37" t="str">
        <f t="shared" si="10"/>
        <v/>
      </c>
      <c r="M171" s="37" t="str">
        <f t="shared" si="11"/>
        <v/>
      </c>
      <c r="N171" s="37" t="str">
        <f t="shared" si="12"/>
        <v/>
      </c>
      <c r="O171" s="37" t="str">
        <f t="shared" si="14"/>
        <v/>
      </c>
      <c r="P171" s="37" t="str">
        <f t="shared" si="13"/>
        <v>19年月日</v>
      </c>
    </row>
    <row r="172" spans="12:16" x14ac:dyDescent="0.45">
      <c r="L172" s="37" t="str">
        <f t="shared" si="10"/>
        <v/>
      </c>
      <c r="M172" s="37" t="str">
        <f t="shared" si="11"/>
        <v/>
      </c>
      <c r="N172" s="37" t="str">
        <f t="shared" si="12"/>
        <v/>
      </c>
      <c r="O172" s="37" t="str">
        <f t="shared" si="14"/>
        <v/>
      </c>
      <c r="P172" s="37" t="str">
        <f t="shared" si="13"/>
        <v>19年月日</v>
      </c>
    </row>
    <row r="173" spans="12:16" x14ac:dyDescent="0.45">
      <c r="L173" s="37" t="str">
        <f t="shared" si="10"/>
        <v/>
      </c>
      <c r="M173" s="37" t="str">
        <f t="shared" si="11"/>
        <v/>
      </c>
      <c r="N173" s="37" t="str">
        <f t="shared" si="12"/>
        <v/>
      </c>
      <c r="O173" s="37" t="str">
        <f t="shared" si="14"/>
        <v/>
      </c>
      <c r="P173" s="37" t="str">
        <f t="shared" si="13"/>
        <v>19年月日</v>
      </c>
    </row>
    <row r="174" spans="12:16" x14ac:dyDescent="0.45">
      <c r="L174" s="37" t="str">
        <f t="shared" si="10"/>
        <v/>
      </c>
      <c r="M174" s="37" t="str">
        <f t="shared" si="11"/>
        <v/>
      </c>
      <c r="N174" s="37" t="str">
        <f t="shared" si="12"/>
        <v/>
      </c>
      <c r="O174" s="37" t="str">
        <f t="shared" si="14"/>
        <v/>
      </c>
      <c r="P174" s="37" t="str">
        <f t="shared" si="13"/>
        <v>19年月日</v>
      </c>
    </row>
    <row r="175" spans="12:16" x14ac:dyDescent="0.45">
      <c r="L175" s="37" t="str">
        <f t="shared" si="10"/>
        <v/>
      </c>
      <c r="M175" s="37" t="str">
        <f t="shared" si="11"/>
        <v/>
      </c>
      <c r="N175" s="37" t="str">
        <f t="shared" si="12"/>
        <v/>
      </c>
      <c r="O175" s="37" t="str">
        <f t="shared" si="14"/>
        <v/>
      </c>
      <c r="P175" s="37" t="str">
        <f t="shared" si="13"/>
        <v>19年月日</v>
      </c>
    </row>
    <row r="176" spans="12:16" x14ac:dyDescent="0.45">
      <c r="L176" s="37" t="str">
        <f t="shared" si="10"/>
        <v/>
      </c>
      <c r="M176" s="37" t="str">
        <f t="shared" si="11"/>
        <v/>
      </c>
      <c r="N176" s="37" t="str">
        <f t="shared" si="12"/>
        <v/>
      </c>
      <c r="O176" s="37" t="str">
        <f t="shared" si="14"/>
        <v/>
      </c>
      <c r="P176" s="37" t="str">
        <f t="shared" si="13"/>
        <v>19年月日</v>
      </c>
    </row>
    <row r="177" spans="12:16" x14ac:dyDescent="0.45">
      <c r="L177" s="37" t="str">
        <f t="shared" si="10"/>
        <v/>
      </c>
      <c r="M177" s="37" t="str">
        <f t="shared" si="11"/>
        <v/>
      </c>
      <c r="N177" s="37" t="str">
        <f t="shared" si="12"/>
        <v/>
      </c>
      <c r="O177" s="37" t="str">
        <f t="shared" si="14"/>
        <v/>
      </c>
      <c r="P177" s="37" t="str">
        <f t="shared" si="13"/>
        <v>19年月日</v>
      </c>
    </row>
    <row r="178" spans="12:16" x14ac:dyDescent="0.45">
      <c r="L178" s="37" t="str">
        <f t="shared" si="10"/>
        <v/>
      </c>
      <c r="M178" s="37" t="str">
        <f t="shared" si="11"/>
        <v/>
      </c>
      <c r="N178" s="37" t="str">
        <f t="shared" si="12"/>
        <v/>
      </c>
      <c r="O178" s="37" t="str">
        <f t="shared" si="14"/>
        <v/>
      </c>
      <c r="P178" s="37" t="str">
        <f t="shared" si="13"/>
        <v>19年月日</v>
      </c>
    </row>
    <row r="179" spans="12:16" x14ac:dyDescent="0.45">
      <c r="L179" s="37" t="str">
        <f t="shared" si="10"/>
        <v/>
      </c>
      <c r="M179" s="37" t="str">
        <f t="shared" si="11"/>
        <v/>
      </c>
      <c r="N179" s="37" t="str">
        <f t="shared" si="12"/>
        <v/>
      </c>
      <c r="O179" s="37" t="str">
        <f t="shared" si="14"/>
        <v/>
      </c>
      <c r="P179" s="37" t="str">
        <f t="shared" si="13"/>
        <v>19年月日</v>
      </c>
    </row>
    <row r="180" spans="12:16" x14ac:dyDescent="0.45">
      <c r="L180" s="37" t="str">
        <f t="shared" si="10"/>
        <v/>
      </c>
      <c r="M180" s="37" t="str">
        <f t="shared" si="11"/>
        <v/>
      </c>
      <c r="N180" s="37" t="str">
        <f t="shared" si="12"/>
        <v/>
      </c>
      <c r="O180" s="37" t="str">
        <f t="shared" si="14"/>
        <v/>
      </c>
      <c r="P180" s="37" t="str">
        <f t="shared" si="13"/>
        <v>19年月日</v>
      </c>
    </row>
    <row r="181" spans="12:16" x14ac:dyDescent="0.45">
      <c r="L181" s="37" t="str">
        <f t="shared" si="10"/>
        <v/>
      </c>
      <c r="M181" s="37" t="str">
        <f t="shared" si="11"/>
        <v/>
      </c>
      <c r="N181" s="37" t="str">
        <f t="shared" si="12"/>
        <v/>
      </c>
      <c r="O181" s="37" t="str">
        <f t="shared" si="14"/>
        <v/>
      </c>
      <c r="P181" s="37" t="str">
        <f t="shared" si="13"/>
        <v>19年月日</v>
      </c>
    </row>
    <row r="182" spans="12:16" x14ac:dyDescent="0.45">
      <c r="L182" s="37" t="str">
        <f t="shared" si="10"/>
        <v/>
      </c>
      <c r="M182" s="37" t="str">
        <f t="shared" si="11"/>
        <v/>
      </c>
      <c r="N182" s="37" t="str">
        <f t="shared" si="12"/>
        <v/>
      </c>
      <c r="O182" s="37" t="str">
        <f t="shared" si="14"/>
        <v/>
      </c>
      <c r="P182" s="37" t="str">
        <f t="shared" si="13"/>
        <v>19年月日</v>
      </c>
    </row>
    <row r="183" spans="12:16" x14ac:dyDescent="0.45">
      <c r="L183" s="37" t="str">
        <f t="shared" si="10"/>
        <v/>
      </c>
      <c r="M183" s="37" t="str">
        <f t="shared" si="11"/>
        <v/>
      </c>
      <c r="N183" s="37" t="str">
        <f t="shared" si="12"/>
        <v/>
      </c>
      <c r="O183" s="37" t="str">
        <f t="shared" si="14"/>
        <v/>
      </c>
      <c r="P183" s="37" t="str">
        <f t="shared" si="13"/>
        <v>19年月日</v>
      </c>
    </row>
    <row r="184" spans="12:16" x14ac:dyDescent="0.45">
      <c r="L184" s="37" t="str">
        <f t="shared" si="10"/>
        <v/>
      </c>
      <c r="M184" s="37" t="str">
        <f t="shared" si="11"/>
        <v/>
      </c>
      <c r="N184" s="37" t="str">
        <f t="shared" si="12"/>
        <v/>
      </c>
      <c r="O184" s="37" t="str">
        <f t="shared" si="14"/>
        <v/>
      </c>
      <c r="P184" s="37" t="str">
        <f t="shared" si="13"/>
        <v>19年月日</v>
      </c>
    </row>
    <row r="185" spans="12:16" x14ac:dyDescent="0.45">
      <c r="L185" s="37" t="str">
        <f t="shared" si="10"/>
        <v/>
      </c>
      <c r="M185" s="37" t="str">
        <f t="shared" si="11"/>
        <v/>
      </c>
      <c r="N185" s="37" t="str">
        <f t="shared" si="12"/>
        <v/>
      </c>
      <c r="O185" s="37" t="str">
        <f t="shared" si="14"/>
        <v/>
      </c>
      <c r="P185" s="37" t="str">
        <f t="shared" si="13"/>
        <v>19年月日</v>
      </c>
    </row>
    <row r="186" spans="12:16" x14ac:dyDescent="0.45">
      <c r="L186" s="37" t="str">
        <f t="shared" si="10"/>
        <v/>
      </c>
      <c r="M186" s="37" t="str">
        <f t="shared" si="11"/>
        <v/>
      </c>
      <c r="N186" s="37" t="str">
        <f t="shared" si="12"/>
        <v/>
      </c>
      <c r="O186" s="37" t="str">
        <f t="shared" si="14"/>
        <v/>
      </c>
      <c r="P186" s="37" t="str">
        <f t="shared" si="13"/>
        <v>19年月日</v>
      </c>
    </row>
    <row r="187" spans="12:16" x14ac:dyDescent="0.45">
      <c r="L187" s="37" t="str">
        <f t="shared" si="10"/>
        <v/>
      </c>
      <c r="M187" s="37" t="str">
        <f t="shared" si="11"/>
        <v/>
      </c>
      <c r="N187" s="37" t="str">
        <f t="shared" si="12"/>
        <v/>
      </c>
      <c r="O187" s="37" t="str">
        <f t="shared" si="14"/>
        <v/>
      </c>
      <c r="P187" s="37" t="str">
        <f t="shared" si="13"/>
        <v>19年月日</v>
      </c>
    </row>
    <row r="188" spans="12:16" x14ac:dyDescent="0.45">
      <c r="L188" s="37" t="str">
        <f t="shared" si="10"/>
        <v/>
      </c>
      <c r="M188" s="37" t="str">
        <f t="shared" si="11"/>
        <v/>
      </c>
      <c r="N188" s="37" t="str">
        <f t="shared" si="12"/>
        <v/>
      </c>
      <c r="O188" s="37" t="str">
        <f t="shared" si="14"/>
        <v/>
      </c>
      <c r="P188" s="37" t="str">
        <f t="shared" si="13"/>
        <v>19年月日</v>
      </c>
    </row>
    <row r="189" spans="12:16" x14ac:dyDescent="0.45">
      <c r="L189" s="37" t="str">
        <f t="shared" si="10"/>
        <v/>
      </c>
      <c r="M189" s="37" t="str">
        <f t="shared" si="11"/>
        <v/>
      </c>
      <c r="N189" s="37" t="str">
        <f t="shared" si="12"/>
        <v/>
      </c>
      <c r="O189" s="37" t="str">
        <f t="shared" si="14"/>
        <v/>
      </c>
      <c r="P189" s="37" t="str">
        <f t="shared" si="13"/>
        <v>19年月日</v>
      </c>
    </row>
    <row r="190" spans="12:16" x14ac:dyDescent="0.45">
      <c r="L190" s="37" t="str">
        <f t="shared" si="10"/>
        <v/>
      </c>
      <c r="M190" s="37" t="str">
        <f t="shared" si="11"/>
        <v/>
      </c>
      <c r="N190" s="37" t="str">
        <f t="shared" si="12"/>
        <v/>
      </c>
      <c r="O190" s="37" t="str">
        <f t="shared" si="14"/>
        <v/>
      </c>
      <c r="P190" s="37" t="str">
        <f t="shared" si="13"/>
        <v>19年月日</v>
      </c>
    </row>
    <row r="191" spans="12:16" x14ac:dyDescent="0.45">
      <c r="L191" s="37" t="str">
        <f t="shared" si="10"/>
        <v/>
      </c>
      <c r="M191" s="37" t="str">
        <f t="shared" si="11"/>
        <v/>
      </c>
      <c r="N191" s="37" t="str">
        <f t="shared" si="12"/>
        <v/>
      </c>
      <c r="O191" s="37" t="str">
        <f t="shared" si="14"/>
        <v/>
      </c>
      <c r="P191" s="37" t="str">
        <f t="shared" si="13"/>
        <v>19年月日</v>
      </c>
    </row>
    <row r="192" spans="12:16" x14ac:dyDescent="0.45">
      <c r="L192" s="37" t="str">
        <f t="shared" si="10"/>
        <v/>
      </c>
      <c r="M192" s="37" t="str">
        <f t="shared" si="11"/>
        <v/>
      </c>
      <c r="N192" s="37" t="str">
        <f t="shared" si="12"/>
        <v/>
      </c>
      <c r="O192" s="37" t="str">
        <f t="shared" si="14"/>
        <v/>
      </c>
      <c r="P192" s="37" t="str">
        <f t="shared" si="13"/>
        <v>19年月日</v>
      </c>
    </row>
    <row r="193" spans="12:16" x14ac:dyDescent="0.45">
      <c r="L193" s="37" t="str">
        <f t="shared" si="10"/>
        <v/>
      </c>
      <c r="M193" s="37" t="str">
        <f t="shared" si="11"/>
        <v/>
      </c>
      <c r="N193" s="37" t="str">
        <f t="shared" si="12"/>
        <v/>
      </c>
      <c r="O193" s="37" t="str">
        <f t="shared" si="14"/>
        <v/>
      </c>
      <c r="P193" s="37" t="str">
        <f t="shared" si="13"/>
        <v>19年月日</v>
      </c>
    </row>
    <row r="194" spans="12:16" x14ac:dyDescent="0.45">
      <c r="L194" s="37" t="str">
        <f t="shared" si="10"/>
        <v/>
      </c>
      <c r="M194" s="37" t="str">
        <f t="shared" si="11"/>
        <v/>
      </c>
      <c r="N194" s="37" t="str">
        <f t="shared" si="12"/>
        <v/>
      </c>
      <c r="O194" s="37" t="str">
        <f t="shared" si="14"/>
        <v/>
      </c>
      <c r="P194" s="37" t="str">
        <f t="shared" si="13"/>
        <v>19年月日</v>
      </c>
    </row>
    <row r="195" spans="12:16" x14ac:dyDescent="0.45">
      <c r="L195" s="37" t="str">
        <f t="shared" ref="L195:L258" si="15">IF($A195="","",$D195&amp;" ("&amp;$G195&amp;")")</f>
        <v/>
      </c>
      <c r="M195" s="37" t="str">
        <f t="shared" ref="M195:M258" si="16">IF($A195="","",LEFT($F195,2))</f>
        <v/>
      </c>
      <c r="N195" s="37" t="str">
        <f t="shared" ref="N195:N258" si="17">IF($A195="","",$J195&amp;" "&amp;$I195&amp;" ("&amp;$M195&amp;")")</f>
        <v/>
      </c>
      <c r="O195" s="37" t="str">
        <f t="shared" si="14"/>
        <v/>
      </c>
      <c r="P195" s="37" t="str">
        <f t="shared" ref="P195:P258" si="18">IF(LEFT($F195,1)="0","20","19")&amp;LEFT($F195,2)&amp;"年"&amp;MID($F195,3,2)&amp;"月"&amp;RIGHT($F195,2)&amp;"日"</f>
        <v>19年月日</v>
      </c>
    </row>
    <row r="196" spans="12:16" x14ac:dyDescent="0.45">
      <c r="L196" s="37" t="str">
        <f t="shared" si="15"/>
        <v/>
      </c>
      <c r="M196" s="37" t="str">
        <f t="shared" si="16"/>
        <v/>
      </c>
      <c r="N196" s="37" t="str">
        <f t="shared" si="17"/>
        <v/>
      </c>
      <c r="O196" s="37" t="str">
        <f t="shared" ref="O196:O259" si="19">IF($A196="","",$O195+1)</f>
        <v/>
      </c>
      <c r="P196" s="37" t="str">
        <f t="shared" si="18"/>
        <v>19年月日</v>
      </c>
    </row>
    <row r="197" spans="12:16" x14ac:dyDescent="0.45">
      <c r="L197" s="37" t="str">
        <f t="shared" si="15"/>
        <v/>
      </c>
      <c r="M197" s="37" t="str">
        <f t="shared" si="16"/>
        <v/>
      </c>
      <c r="N197" s="37" t="str">
        <f t="shared" si="17"/>
        <v/>
      </c>
      <c r="O197" s="37" t="str">
        <f t="shared" si="19"/>
        <v/>
      </c>
      <c r="P197" s="37" t="str">
        <f t="shared" si="18"/>
        <v>19年月日</v>
      </c>
    </row>
    <row r="198" spans="12:16" x14ac:dyDescent="0.45">
      <c r="L198" s="37" t="str">
        <f t="shared" si="15"/>
        <v/>
      </c>
      <c r="M198" s="37" t="str">
        <f t="shared" si="16"/>
        <v/>
      </c>
      <c r="N198" s="37" t="str">
        <f t="shared" si="17"/>
        <v/>
      </c>
      <c r="O198" s="37" t="str">
        <f t="shared" si="19"/>
        <v/>
      </c>
      <c r="P198" s="37" t="str">
        <f t="shared" si="18"/>
        <v>19年月日</v>
      </c>
    </row>
    <row r="199" spans="12:16" x14ac:dyDescent="0.45">
      <c r="L199" s="37" t="str">
        <f t="shared" si="15"/>
        <v/>
      </c>
      <c r="M199" s="37" t="str">
        <f t="shared" si="16"/>
        <v/>
      </c>
      <c r="N199" s="37" t="str">
        <f t="shared" si="17"/>
        <v/>
      </c>
      <c r="O199" s="37" t="str">
        <f t="shared" si="19"/>
        <v/>
      </c>
      <c r="P199" s="37" t="str">
        <f t="shared" si="18"/>
        <v>19年月日</v>
      </c>
    </row>
    <row r="200" spans="12:16" x14ac:dyDescent="0.45">
      <c r="L200" s="37" t="str">
        <f t="shared" si="15"/>
        <v/>
      </c>
      <c r="M200" s="37" t="str">
        <f t="shared" si="16"/>
        <v/>
      </c>
      <c r="N200" s="37" t="str">
        <f t="shared" si="17"/>
        <v/>
      </c>
      <c r="O200" s="37" t="str">
        <f t="shared" si="19"/>
        <v/>
      </c>
      <c r="P200" s="37" t="str">
        <f t="shared" si="18"/>
        <v>19年月日</v>
      </c>
    </row>
    <row r="201" spans="12:16" x14ac:dyDescent="0.45">
      <c r="L201" s="37" t="str">
        <f t="shared" si="15"/>
        <v/>
      </c>
      <c r="M201" s="37" t="str">
        <f t="shared" si="16"/>
        <v/>
      </c>
      <c r="N201" s="37" t="str">
        <f t="shared" si="17"/>
        <v/>
      </c>
      <c r="O201" s="37" t="str">
        <f t="shared" si="19"/>
        <v/>
      </c>
      <c r="P201" s="37" t="str">
        <f t="shared" si="18"/>
        <v>19年月日</v>
      </c>
    </row>
    <row r="202" spans="12:16" x14ac:dyDescent="0.45">
      <c r="L202" s="37" t="str">
        <f t="shared" si="15"/>
        <v/>
      </c>
      <c r="M202" s="37" t="str">
        <f t="shared" si="16"/>
        <v/>
      </c>
      <c r="N202" s="37" t="str">
        <f t="shared" si="17"/>
        <v/>
      </c>
      <c r="O202" s="37" t="str">
        <f t="shared" si="19"/>
        <v/>
      </c>
      <c r="P202" s="37" t="str">
        <f t="shared" si="18"/>
        <v>19年月日</v>
      </c>
    </row>
    <row r="203" spans="12:16" x14ac:dyDescent="0.45">
      <c r="L203" s="37" t="str">
        <f t="shared" si="15"/>
        <v/>
      </c>
      <c r="M203" s="37" t="str">
        <f t="shared" si="16"/>
        <v/>
      </c>
      <c r="N203" s="37" t="str">
        <f t="shared" si="17"/>
        <v/>
      </c>
      <c r="O203" s="37" t="str">
        <f t="shared" si="19"/>
        <v/>
      </c>
      <c r="P203" s="37" t="str">
        <f t="shared" si="18"/>
        <v>19年月日</v>
      </c>
    </row>
    <row r="204" spans="12:16" x14ac:dyDescent="0.45">
      <c r="L204" s="37" t="str">
        <f t="shared" si="15"/>
        <v/>
      </c>
      <c r="M204" s="37" t="str">
        <f t="shared" si="16"/>
        <v/>
      </c>
      <c r="N204" s="37" t="str">
        <f t="shared" si="17"/>
        <v/>
      </c>
      <c r="O204" s="37" t="str">
        <f t="shared" si="19"/>
        <v/>
      </c>
      <c r="P204" s="37" t="str">
        <f t="shared" si="18"/>
        <v>19年月日</v>
      </c>
    </row>
    <row r="205" spans="12:16" x14ac:dyDescent="0.45">
      <c r="L205" s="37" t="str">
        <f t="shared" si="15"/>
        <v/>
      </c>
      <c r="M205" s="37" t="str">
        <f t="shared" si="16"/>
        <v/>
      </c>
      <c r="N205" s="37" t="str">
        <f t="shared" si="17"/>
        <v/>
      </c>
      <c r="O205" s="37" t="str">
        <f t="shared" si="19"/>
        <v/>
      </c>
      <c r="P205" s="37" t="str">
        <f t="shared" si="18"/>
        <v>19年月日</v>
      </c>
    </row>
    <row r="206" spans="12:16" x14ac:dyDescent="0.45">
      <c r="L206" s="37" t="str">
        <f t="shared" si="15"/>
        <v/>
      </c>
      <c r="M206" s="37" t="str">
        <f t="shared" si="16"/>
        <v/>
      </c>
      <c r="N206" s="37" t="str">
        <f t="shared" si="17"/>
        <v/>
      </c>
      <c r="O206" s="37" t="str">
        <f t="shared" si="19"/>
        <v/>
      </c>
      <c r="P206" s="37" t="str">
        <f t="shared" si="18"/>
        <v>19年月日</v>
      </c>
    </row>
    <row r="207" spans="12:16" x14ac:dyDescent="0.45">
      <c r="L207" s="37" t="str">
        <f t="shared" si="15"/>
        <v/>
      </c>
      <c r="M207" s="37" t="str">
        <f t="shared" si="16"/>
        <v/>
      </c>
      <c r="N207" s="37" t="str">
        <f t="shared" si="17"/>
        <v/>
      </c>
      <c r="O207" s="37" t="str">
        <f t="shared" si="19"/>
        <v/>
      </c>
      <c r="P207" s="37" t="str">
        <f t="shared" si="18"/>
        <v>19年月日</v>
      </c>
    </row>
    <row r="208" spans="12:16" x14ac:dyDescent="0.45">
      <c r="L208" s="37" t="str">
        <f t="shared" si="15"/>
        <v/>
      </c>
      <c r="M208" s="37" t="str">
        <f t="shared" si="16"/>
        <v/>
      </c>
      <c r="N208" s="37" t="str">
        <f t="shared" si="17"/>
        <v/>
      </c>
      <c r="O208" s="37" t="str">
        <f t="shared" si="19"/>
        <v/>
      </c>
      <c r="P208" s="37" t="str">
        <f t="shared" si="18"/>
        <v>19年月日</v>
      </c>
    </row>
    <row r="209" spans="12:16" x14ac:dyDescent="0.45">
      <c r="L209" s="37" t="str">
        <f t="shared" si="15"/>
        <v/>
      </c>
      <c r="M209" s="37" t="str">
        <f t="shared" si="16"/>
        <v/>
      </c>
      <c r="N209" s="37" t="str">
        <f t="shared" si="17"/>
        <v/>
      </c>
      <c r="O209" s="37" t="str">
        <f t="shared" si="19"/>
        <v/>
      </c>
      <c r="P209" s="37" t="str">
        <f t="shared" si="18"/>
        <v>19年月日</v>
      </c>
    </row>
    <row r="210" spans="12:16" x14ac:dyDescent="0.45">
      <c r="L210" s="37" t="str">
        <f t="shared" si="15"/>
        <v/>
      </c>
      <c r="M210" s="37" t="str">
        <f t="shared" si="16"/>
        <v/>
      </c>
      <c r="N210" s="37" t="str">
        <f t="shared" si="17"/>
        <v/>
      </c>
      <c r="O210" s="37" t="str">
        <f t="shared" si="19"/>
        <v/>
      </c>
      <c r="P210" s="37" t="str">
        <f t="shared" si="18"/>
        <v>19年月日</v>
      </c>
    </row>
    <row r="211" spans="12:16" x14ac:dyDescent="0.45">
      <c r="L211" s="37" t="str">
        <f t="shared" si="15"/>
        <v/>
      </c>
      <c r="M211" s="37" t="str">
        <f t="shared" si="16"/>
        <v/>
      </c>
      <c r="N211" s="37" t="str">
        <f t="shared" si="17"/>
        <v/>
      </c>
      <c r="O211" s="37" t="str">
        <f t="shared" si="19"/>
        <v/>
      </c>
      <c r="P211" s="37" t="str">
        <f t="shared" si="18"/>
        <v>19年月日</v>
      </c>
    </row>
    <row r="212" spans="12:16" x14ac:dyDescent="0.45">
      <c r="L212" s="37" t="str">
        <f t="shared" si="15"/>
        <v/>
      </c>
      <c r="M212" s="37" t="str">
        <f t="shared" si="16"/>
        <v/>
      </c>
      <c r="N212" s="37" t="str">
        <f t="shared" si="17"/>
        <v/>
      </c>
      <c r="O212" s="37" t="str">
        <f t="shared" si="19"/>
        <v/>
      </c>
      <c r="P212" s="37" t="str">
        <f t="shared" si="18"/>
        <v>19年月日</v>
      </c>
    </row>
    <row r="213" spans="12:16" x14ac:dyDescent="0.45">
      <c r="L213" s="37" t="str">
        <f t="shared" si="15"/>
        <v/>
      </c>
      <c r="M213" s="37" t="str">
        <f t="shared" si="16"/>
        <v/>
      </c>
      <c r="N213" s="37" t="str">
        <f t="shared" si="17"/>
        <v/>
      </c>
      <c r="O213" s="37" t="str">
        <f t="shared" si="19"/>
        <v/>
      </c>
      <c r="P213" s="37" t="str">
        <f t="shared" si="18"/>
        <v>19年月日</v>
      </c>
    </row>
    <row r="214" spans="12:16" x14ac:dyDescent="0.45">
      <c r="L214" s="37" t="str">
        <f t="shared" si="15"/>
        <v/>
      </c>
      <c r="M214" s="37" t="str">
        <f t="shared" si="16"/>
        <v/>
      </c>
      <c r="N214" s="37" t="str">
        <f t="shared" si="17"/>
        <v/>
      </c>
      <c r="O214" s="37" t="str">
        <f t="shared" si="19"/>
        <v/>
      </c>
      <c r="P214" s="37" t="str">
        <f t="shared" si="18"/>
        <v>19年月日</v>
      </c>
    </row>
    <row r="215" spans="12:16" x14ac:dyDescent="0.45">
      <c r="L215" s="37" t="str">
        <f t="shared" si="15"/>
        <v/>
      </c>
      <c r="M215" s="37" t="str">
        <f t="shared" si="16"/>
        <v/>
      </c>
      <c r="N215" s="37" t="str">
        <f t="shared" si="17"/>
        <v/>
      </c>
      <c r="O215" s="37" t="str">
        <f t="shared" si="19"/>
        <v/>
      </c>
      <c r="P215" s="37" t="str">
        <f t="shared" si="18"/>
        <v>19年月日</v>
      </c>
    </row>
    <row r="216" spans="12:16" x14ac:dyDescent="0.45">
      <c r="L216" s="37" t="str">
        <f t="shared" si="15"/>
        <v/>
      </c>
      <c r="M216" s="37" t="str">
        <f t="shared" si="16"/>
        <v/>
      </c>
      <c r="N216" s="37" t="str">
        <f t="shared" si="17"/>
        <v/>
      </c>
      <c r="O216" s="37" t="str">
        <f t="shared" si="19"/>
        <v/>
      </c>
      <c r="P216" s="37" t="str">
        <f t="shared" si="18"/>
        <v>19年月日</v>
      </c>
    </row>
    <row r="217" spans="12:16" x14ac:dyDescent="0.45">
      <c r="L217" s="37" t="str">
        <f t="shared" si="15"/>
        <v/>
      </c>
      <c r="M217" s="37" t="str">
        <f t="shared" si="16"/>
        <v/>
      </c>
      <c r="N217" s="37" t="str">
        <f t="shared" si="17"/>
        <v/>
      </c>
      <c r="O217" s="37" t="str">
        <f t="shared" si="19"/>
        <v/>
      </c>
      <c r="P217" s="37" t="str">
        <f t="shared" si="18"/>
        <v>19年月日</v>
      </c>
    </row>
    <row r="218" spans="12:16" x14ac:dyDescent="0.45">
      <c r="L218" s="37" t="str">
        <f t="shared" si="15"/>
        <v/>
      </c>
      <c r="M218" s="37" t="str">
        <f t="shared" si="16"/>
        <v/>
      </c>
      <c r="N218" s="37" t="str">
        <f t="shared" si="17"/>
        <v/>
      </c>
      <c r="O218" s="37" t="str">
        <f t="shared" si="19"/>
        <v/>
      </c>
      <c r="P218" s="37" t="str">
        <f t="shared" si="18"/>
        <v>19年月日</v>
      </c>
    </row>
    <row r="219" spans="12:16" x14ac:dyDescent="0.45">
      <c r="L219" s="37" t="str">
        <f t="shared" si="15"/>
        <v/>
      </c>
      <c r="M219" s="37" t="str">
        <f t="shared" si="16"/>
        <v/>
      </c>
      <c r="N219" s="37" t="str">
        <f t="shared" si="17"/>
        <v/>
      </c>
      <c r="O219" s="37" t="str">
        <f t="shared" si="19"/>
        <v/>
      </c>
      <c r="P219" s="37" t="str">
        <f t="shared" si="18"/>
        <v>19年月日</v>
      </c>
    </row>
    <row r="220" spans="12:16" x14ac:dyDescent="0.45">
      <c r="L220" s="37" t="str">
        <f t="shared" si="15"/>
        <v/>
      </c>
      <c r="M220" s="37" t="str">
        <f t="shared" si="16"/>
        <v/>
      </c>
      <c r="N220" s="37" t="str">
        <f t="shared" si="17"/>
        <v/>
      </c>
      <c r="O220" s="37" t="str">
        <f t="shared" si="19"/>
        <v/>
      </c>
      <c r="P220" s="37" t="str">
        <f t="shared" si="18"/>
        <v>19年月日</v>
      </c>
    </row>
    <row r="221" spans="12:16" x14ac:dyDescent="0.45">
      <c r="L221" s="37" t="str">
        <f t="shared" si="15"/>
        <v/>
      </c>
      <c r="M221" s="37" t="str">
        <f t="shared" si="16"/>
        <v/>
      </c>
      <c r="N221" s="37" t="str">
        <f t="shared" si="17"/>
        <v/>
      </c>
      <c r="O221" s="37" t="str">
        <f t="shared" si="19"/>
        <v/>
      </c>
      <c r="P221" s="37" t="str">
        <f t="shared" si="18"/>
        <v>19年月日</v>
      </c>
    </row>
    <row r="222" spans="12:16" x14ac:dyDescent="0.45">
      <c r="L222" s="37" t="str">
        <f t="shared" si="15"/>
        <v/>
      </c>
      <c r="M222" s="37" t="str">
        <f t="shared" si="16"/>
        <v/>
      </c>
      <c r="N222" s="37" t="str">
        <f t="shared" si="17"/>
        <v/>
      </c>
      <c r="O222" s="37" t="str">
        <f t="shared" si="19"/>
        <v/>
      </c>
      <c r="P222" s="37" t="str">
        <f t="shared" si="18"/>
        <v>19年月日</v>
      </c>
    </row>
    <row r="223" spans="12:16" x14ac:dyDescent="0.45">
      <c r="L223" s="37" t="str">
        <f t="shared" si="15"/>
        <v/>
      </c>
      <c r="M223" s="37" t="str">
        <f t="shared" si="16"/>
        <v/>
      </c>
      <c r="N223" s="37" t="str">
        <f t="shared" si="17"/>
        <v/>
      </c>
      <c r="O223" s="37" t="str">
        <f t="shared" si="19"/>
        <v/>
      </c>
      <c r="P223" s="37" t="str">
        <f t="shared" si="18"/>
        <v>19年月日</v>
      </c>
    </row>
    <row r="224" spans="12:16" x14ac:dyDescent="0.45">
      <c r="L224" s="37" t="str">
        <f t="shared" si="15"/>
        <v/>
      </c>
      <c r="M224" s="37" t="str">
        <f t="shared" si="16"/>
        <v/>
      </c>
      <c r="N224" s="37" t="str">
        <f t="shared" si="17"/>
        <v/>
      </c>
      <c r="O224" s="37" t="str">
        <f t="shared" si="19"/>
        <v/>
      </c>
      <c r="P224" s="37" t="str">
        <f t="shared" si="18"/>
        <v>19年月日</v>
      </c>
    </row>
    <row r="225" spans="12:16" x14ac:dyDescent="0.45">
      <c r="L225" s="37" t="str">
        <f t="shared" si="15"/>
        <v/>
      </c>
      <c r="M225" s="37" t="str">
        <f t="shared" si="16"/>
        <v/>
      </c>
      <c r="N225" s="37" t="str">
        <f t="shared" si="17"/>
        <v/>
      </c>
      <c r="O225" s="37" t="str">
        <f t="shared" si="19"/>
        <v/>
      </c>
      <c r="P225" s="37" t="str">
        <f t="shared" si="18"/>
        <v>19年月日</v>
      </c>
    </row>
    <row r="226" spans="12:16" x14ac:dyDescent="0.45">
      <c r="L226" s="37" t="str">
        <f t="shared" si="15"/>
        <v/>
      </c>
      <c r="M226" s="37" t="str">
        <f t="shared" si="16"/>
        <v/>
      </c>
      <c r="N226" s="37" t="str">
        <f t="shared" si="17"/>
        <v/>
      </c>
      <c r="O226" s="37" t="str">
        <f t="shared" si="19"/>
        <v/>
      </c>
      <c r="P226" s="37" t="str">
        <f t="shared" si="18"/>
        <v>19年月日</v>
      </c>
    </row>
    <row r="227" spans="12:16" x14ac:dyDescent="0.45">
      <c r="L227" s="37" t="str">
        <f t="shared" si="15"/>
        <v/>
      </c>
      <c r="M227" s="37" t="str">
        <f t="shared" si="16"/>
        <v/>
      </c>
      <c r="N227" s="37" t="str">
        <f t="shared" si="17"/>
        <v/>
      </c>
      <c r="O227" s="37" t="str">
        <f t="shared" si="19"/>
        <v/>
      </c>
      <c r="P227" s="37" t="str">
        <f t="shared" si="18"/>
        <v>19年月日</v>
      </c>
    </row>
    <row r="228" spans="12:16" x14ac:dyDescent="0.45">
      <c r="L228" s="37" t="str">
        <f t="shared" si="15"/>
        <v/>
      </c>
      <c r="M228" s="37" t="str">
        <f t="shared" si="16"/>
        <v/>
      </c>
      <c r="N228" s="37" t="str">
        <f t="shared" si="17"/>
        <v/>
      </c>
      <c r="O228" s="37" t="str">
        <f t="shared" si="19"/>
        <v/>
      </c>
      <c r="P228" s="37" t="str">
        <f t="shared" si="18"/>
        <v>19年月日</v>
      </c>
    </row>
    <row r="229" spans="12:16" x14ac:dyDescent="0.45">
      <c r="L229" s="37" t="str">
        <f t="shared" si="15"/>
        <v/>
      </c>
      <c r="M229" s="37" t="str">
        <f t="shared" si="16"/>
        <v/>
      </c>
      <c r="N229" s="37" t="str">
        <f t="shared" si="17"/>
        <v/>
      </c>
      <c r="O229" s="37" t="str">
        <f t="shared" si="19"/>
        <v/>
      </c>
      <c r="P229" s="37" t="str">
        <f t="shared" si="18"/>
        <v>19年月日</v>
      </c>
    </row>
    <row r="230" spans="12:16" x14ac:dyDescent="0.45">
      <c r="L230" s="37" t="str">
        <f t="shared" si="15"/>
        <v/>
      </c>
      <c r="M230" s="37" t="str">
        <f t="shared" si="16"/>
        <v/>
      </c>
      <c r="N230" s="37" t="str">
        <f t="shared" si="17"/>
        <v/>
      </c>
      <c r="O230" s="37" t="str">
        <f t="shared" si="19"/>
        <v/>
      </c>
      <c r="P230" s="37" t="str">
        <f t="shared" si="18"/>
        <v>19年月日</v>
      </c>
    </row>
    <row r="231" spans="12:16" x14ac:dyDescent="0.45">
      <c r="L231" s="37" t="str">
        <f t="shared" si="15"/>
        <v/>
      </c>
      <c r="M231" s="37" t="str">
        <f t="shared" si="16"/>
        <v/>
      </c>
      <c r="N231" s="37" t="str">
        <f t="shared" si="17"/>
        <v/>
      </c>
      <c r="O231" s="37" t="str">
        <f t="shared" si="19"/>
        <v/>
      </c>
      <c r="P231" s="37" t="str">
        <f t="shared" si="18"/>
        <v>19年月日</v>
      </c>
    </row>
    <row r="232" spans="12:16" x14ac:dyDescent="0.45">
      <c r="L232" s="37" t="str">
        <f t="shared" si="15"/>
        <v/>
      </c>
      <c r="M232" s="37" t="str">
        <f t="shared" si="16"/>
        <v/>
      </c>
      <c r="N232" s="37" t="str">
        <f t="shared" si="17"/>
        <v/>
      </c>
      <c r="O232" s="37" t="str">
        <f t="shared" si="19"/>
        <v/>
      </c>
      <c r="P232" s="37" t="str">
        <f t="shared" si="18"/>
        <v>19年月日</v>
      </c>
    </row>
    <row r="233" spans="12:16" x14ac:dyDescent="0.45">
      <c r="L233" s="37" t="str">
        <f t="shared" si="15"/>
        <v/>
      </c>
      <c r="M233" s="37" t="str">
        <f t="shared" si="16"/>
        <v/>
      </c>
      <c r="N233" s="37" t="str">
        <f t="shared" si="17"/>
        <v/>
      </c>
      <c r="O233" s="37" t="str">
        <f t="shared" si="19"/>
        <v/>
      </c>
      <c r="P233" s="37" t="str">
        <f t="shared" si="18"/>
        <v>19年月日</v>
      </c>
    </row>
    <row r="234" spans="12:16" x14ac:dyDescent="0.45">
      <c r="L234" s="37" t="str">
        <f t="shared" si="15"/>
        <v/>
      </c>
      <c r="M234" s="37" t="str">
        <f t="shared" si="16"/>
        <v/>
      </c>
      <c r="N234" s="37" t="str">
        <f t="shared" si="17"/>
        <v/>
      </c>
      <c r="O234" s="37" t="str">
        <f t="shared" si="19"/>
        <v/>
      </c>
      <c r="P234" s="37" t="str">
        <f t="shared" si="18"/>
        <v>19年月日</v>
      </c>
    </row>
    <row r="235" spans="12:16" x14ac:dyDescent="0.45">
      <c r="L235" s="37" t="str">
        <f t="shared" si="15"/>
        <v/>
      </c>
      <c r="M235" s="37" t="str">
        <f t="shared" si="16"/>
        <v/>
      </c>
      <c r="N235" s="37" t="str">
        <f t="shared" si="17"/>
        <v/>
      </c>
      <c r="O235" s="37" t="str">
        <f t="shared" si="19"/>
        <v/>
      </c>
      <c r="P235" s="37" t="str">
        <f t="shared" si="18"/>
        <v>19年月日</v>
      </c>
    </row>
    <row r="236" spans="12:16" x14ac:dyDescent="0.45">
      <c r="L236" s="37" t="str">
        <f t="shared" si="15"/>
        <v/>
      </c>
      <c r="M236" s="37" t="str">
        <f t="shared" si="16"/>
        <v/>
      </c>
      <c r="N236" s="37" t="str">
        <f t="shared" si="17"/>
        <v/>
      </c>
      <c r="O236" s="37" t="str">
        <f t="shared" si="19"/>
        <v/>
      </c>
      <c r="P236" s="37" t="str">
        <f t="shared" si="18"/>
        <v>19年月日</v>
      </c>
    </row>
    <row r="237" spans="12:16" x14ac:dyDescent="0.45">
      <c r="L237" s="37" t="str">
        <f t="shared" si="15"/>
        <v/>
      </c>
      <c r="M237" s="37" t="str">
        <f t="shared" si="16"/>
        <v/>
      </c>
      <c r="N237" s="37" t="str">
        <f t="shared" si="17"/>
        <v/>
      </c>
      <c r="O237" s="37" t="str">
        <f t="shared" si="19"/>
        <v/>
      </c>
      <c r="P237" s="37" t="str">
        <f t="shared" si="18"/>
        <v>19年月日</v>
      </c>
    </row>
    <row r="238" spans="12:16" x14ac:dyDescent="0.45">
      <c r="L238" s="37" t="str">
        <f t="shared" si="15"/>
        <v/>
      </c>
      <c r="M238" s="37" t="str">
        <f t="shared" si="16"/>
        <v/>
      </c>
      <c r="N238" s="37" t="str">
        <f t="shared" si="17"/>
        <v/>
      </c>
      <c r="O238" s="37" t="str">
        <f t="shared" si="19"/>
        <v/>
      </c>
      <c r="P238" s="37" t="str">
        <f t="shared" si="18"/>
        <v>19年月日</v>
      </c>
    </row>
    <row r="239" spans="12:16" x14ac:dyDescent="0.45">
      <c r="L239" s="37" t="str">
        <f t="shared" si="15"/>
        <v/>
      </c>
      <c r="M239" s="37" t="str">
        <f t="shared" si="16"/>
        <v/>
      </c>
      <c r="N239" s="37" t="str">
        <f t="shared" si="17"/>
        <v/>
      </c>
      <c r="O239" s="37" t="str">
        <f t="shared" si="19"/>
        <v/>
      </c>
      <c r="P239" s="37" t="str">
        <f t="shared" si="18"/>
        <v>19年月日</v>
      </c>
    </row>
    <row r="240" spans="12:16" x14ac:dyDescent="0.45">
      <c r="L240" s="37" t="str">
        <f t="shared" si="15"/>
        <v/>
      </c>
      <c r="M240" s="37" t="str">
        <f t="shared" si="16"/>
        <v/>
      </c>
      <c r="N240" s="37" t="str">
        <f t="shared" si="17"/>
        <v/>
      </c>
      <c r="O240" s="37" t="str">
        <f t="shared" si="19"/>
        <v/>
      </c>
      <c r="P240" s="37" t="str">
        <f t="shared" si="18"/>
        <v>19年月日</v>
      </c>
    </row>
    <row r="241" spans="12:16" x14ac:dyDescent="0.45">
      <c r="L241" s="37" t="str">
        <f t="shared" si="15"/>
        <v/>
      </c>
      <c r="M241" s="37" t="str">
        <f t="shared" si="16"/>
        <v/>
      </c>
      <c r="N241" s="37" t="str">
        <f t="shared" si="17"/>
        <v/>
      </c>
      <c r="O241" s="37" t="str">
        <f t="shared" si="19"/>
        <v/>
      </c>
      <c r="P241" s="37" t="str">
        <f t="shared" si="18"/>
        <v>19年月日</v>
      </c>
    </row>
    <row r="242" spans="12:16" x14ac:dyDescent="0.45">
      <c r="L242" s="37" t="str">
        <f t="shared" si="15"/>
        <v/>
      </c>
      <c r="M242" s="37" t="str">
        <f t="shared" si="16"/>
        <v/>
      </c>
      <c r="N242" s="37" t="str">
        <f t="shared" si="17"/>
        <v/>
      </c>
      <c r="O242" s="37" t="str">
        <f t="shared" si="19"/>
        <v/>
      </c>
      <c r="P242" s="37" t="str">
        <f t="shared" si="18"/>
        <v>19年月日</v>
      </c>
    </row>
    <row r="243" spans="12:16" x14ac:dyDescent="0.45">
      <c r="L243" s="37" t="str">
        <f t="shared" si="15"/>
        <v/>
      </c>
      <c r="M243" s="37" t="str">
        <f t="shared" si="16"/>
        <v/>
      </c>
      <c r="N243" s="37" t="str">
        <f t="shared" si="17"/>
        <v/>
      </c>
      <c r="O243" s="37" t="str">
        <f t="shared" si="19"/>
        <v/>
      </c>
      <c r="P243" s="37" t="str">
        <f t="shared" si="18"/>
        <v>19年月日</v>
      </c>
    </row>
    <row r="244" spans="12:16" x14ac:dyDescent="0.45">
      <c r="L244" s="37" t="str">
        <f t="shared" si="15"/>
        <v/>
      </c>
      <c r="M244" s="37" t="str">
        <f t="shared" si="16"/>
        <v/>
      </c>
      <c r="N244" s="37" t="str">
        <f t="shared" si="17"/>
        <v/>
      </c>
      <c r="O244" s="37" t="str">
        <f t="shared" si="19"/>
        <v/>
      </c>
      <c r="P244" s="37" t="str">
        <f t="shared" si="18"/>
        <v>19年月日</v>
      </c>
    </row>
    <row r="245" spans="12:16" x14ac:dyDescent="0.45">
      <c r="L245" s="37" t="str">
        <f t="shared" si="15"/>
        <v/>
      </c>
      <c r="M245" s="37" t="str">
        <f t="shared" si="16"/>
        <v/>
      </c>
      <c r="N245" s="37" t="str">
        <f t="shared" si="17"/>
        <v/>
      </c>
      <c r="O245" s="37" t="str">
        <f t="shared" si="19"/>
        <v/>
      </c>
      <c r="P245" s="37" t="str">
        <f t="shared" si="18"/>
        <v>19年月日</v>
      </c>
    </row>
    <row r="246" spans="12:16" x14ac:dyDescent="0.45">
      <c r="L246" s="37" t="str">
        <f t="shared" si="15"/>
        <v/>
      </c>
      <c r="M246" s="37" t="str">
        <f t="shared" si="16"/>
        <v/>
      </c>
      <c r="N246" s="37" t="str">
        <f t="shared" si="17"/>
        <v/>
      </c>
      <c r="O246" s="37" t="str">
        <f t="shared" si="19"/>
        <v/>
      </c>
      <c r="P246" s="37" t="str">
        <f t="shared" si="18"/>
        <v>19年月日</v>
      </c>
    </row>
    <row r="247" spans="12:16" x14ac:dyDescent="0.45">
      <c r="L247" s="37" t="str">
        <f t="shared" si="15"/>
        <v/>
      </c>
      <c r="M247" s="37" t="str">
        <f t="shared" si="16"/>
        <v/>
      </c>
      <c r="N247" s="37" t="str">
        <f t="shared" si="17"/>
        <v/>
      </c>
      <c r="O247" s="37" t="str">
        <f t="shared" si="19"/>
        <v/>
      </c>
      <c r="P247" s="37" t="str">
        <f t="shared" si="18"/>
        <v>19年月日</v>
      </c>
    </row>
    <row r="248" spans="12:16" x14ac:dyDescent="0.45">
      <c r="L248" s="37" t="str">
        <f t="shared" si="15"/>
        <v/>
      </c>
      <c r="M248" s="37" t="str">
        <f t="shared" si="16"/>
        <v/>
      </c>
      <c r="N248" s="37" t="str">
        <f t="shared" si="17"/>
        <v/>
      </c>
      <c r="O248" s="37" t="str">
        <f t="shared" si="19"/>
        <v/>
      </c>
      <c r="P248" s="37" t="str">
        <f t="shared" si="18"/>
        <v>19年月日</v>
      </c>
    </row>
    <row r="249" spans="12:16" x14ac:dyDescent="0.45">
      <c r="L249" s="37" t="str">
        <f t="shared" si="15"/>
        <v/>
      </c>
      <c r="M249" s="37" t="str">
        <f t="shared" si="16"/>
        <v/>
      </c>
      <c r="N249" s="37" t="str">
        <f t="shared" si="17"/>
        <v/>
      </c>
      <c r="O249" s="37" t="str">
        <f t="shared" si="19"/>
        <v/>
      </c>
      <c r="P249" s="37" t="str">
        <f t="shared" si="18"/>
        <v>19年月日</v>
      </c>
    </row>
    <row r="250" spans="12:16" x14ac:dyDescent="0.45">
      <c r="L250" s="37" t="str">
        <f t="shared" si="15"/>
        <v/>
      </c>
      <c r="M250" s="37" t="str">
        <f t="shared" si="16"/>
        <v/>
      </c>
      <c r="N250" s="37" t="str">
        <f t="shared" si="17"/>
        <v/>
      </c>
      <c r="O250" s="37" t="str">
        <f t="shared" si="19"/>
        <v/>
      </c>
      <c r="P250" s="37" t="str">
        <f t="shared" si="18"/>
        <v>19年月日</v>
      </c>
    </row>
    <row r="251" spans="12:16" x14ac:dyDescent="0.45">
      <c r="L251" s="37" t="str">
        <f t="shared" si="15"/>
        <v/>
      </c>
      <c r="M251" s="37" t="str">
        <f t="shared" si="16"/>
        <v/>
      </c>
      <c r="N251" s="37" t="str">
        <f t="shared" si="17"/>
        <v/>
      </c>
      <c r="O251" s="37" t="str">
        <f t="shared" si="19"/>
        <v/>
      </c>
      <c r="P251" s="37" t="str">
        <f t="shared" si="18"/>
        <v>19年月日</v>
      </c>
    </row>
    <row r="252" spans="12:16" x14ac:dyDescent="0.45">
      <c r="L252" s="37" t="str">
        <f t="shared" si="15"/>
        <v/>
      </c>
      <c r="M252" s="37" t="str">
        <f t="shared" si="16"/>
        <v/>
      </c>
      <c r="N252" s="37" t="str">
        <f t="shared" si="17"/>
        <v/>
      </c>
      <c r="O252" s="37" t="str">
        <f t="shared" si="19"/>
        <v/>
      </c>
      <c r="P252" s="37" t="str">
        <f t="shared" si="18"/>
        <v>19年月日</v>
      </c>
    </row>
    <row r="253" spans="12:16" x14ac:dyDescent="0.45">
      <c r="L253" s="37" t="str">
        <f t="shared" si="15"/>
        <v/>
      </c>
      <c r="M253" s="37" t="str">
        <f t="shared" si="16"/>
        <v/>
      </c>
      <c r="N253" s="37" t="str">
        <f t="shared" si="17"/>
        <v/>
      </c>
      <c r="O253" s="37" t="str">
        <f t="shared" si="19"/>
        <v/>
      </c>
      <c r="P253" s="37" t="str">
        <f t="shared" si="18"/>
        <v>19年月日</v>
      </c>
    </row>
    <row r="254" spans="12:16" x14ac:dyDescent="0.45">
      <c r="L254" s="37" t="str">
        <f t="shared" si="15"/>
        <v/>
      </c>
      <c r="M254" s="37" t="str">
        <f t="shared" si="16"/>
        <v/>
      </c>
      <c r="N254" s="37" t="str">
        <f t="shared" si="17"/>
        <v/>
      </c>
      <c r="O254" s="37" t="str">
        <f t="shared" si="19"/>
        <v/>
      </c>
      <c r="P254" s="37" t="str">
        <f t="shared" si="18"/>
        <v>19年月日</v>
      </c>
    </row>
    <row r="255" spans="12:16" x14ac:dyDescent="0.45">
      <c r="L255" s="37" t="str">
        <f t="shared" si="15"/>
        <v/>
      </c>
      <c r="M255" s="37" t="str">
        <f t="shared" si="16"/>
        <v/>
      </c>
      <c r="N255" s="37" t="str">
        <f t="shared" si="17"/>
        <v/>
      </c>
      <c r="O255" s="37" t="str">
        <f t="shared" si="19"/>
        <v/>
      </c>
      <c r="P255" s="37" t="str">
        <f t="shared" si="18"/>
        <v>19年月日</v>
      </c>
    </row>
    <row r="256" spans="12:16" x14ac:dyDescent="0.45">
      <c r="L256" s="37" t="str">
        <f t="shared" si="15"/>
        <v/>
      </c>
      <c r="M256" s="37" t="str">
        <f t="shared" si="16"/>
        <v/>
      </c>
      <c r="N256" s="37" t="str">
        <f t="shared" si="17"/>
        <v/>
      </c>
      <c r="O256" s="37" t="str">
        <f t="shared" si="19"/>
        <v/>
      </c>
      <c r="P256" s="37" t="str">
        <f t="shared" si="18"/>
        <v>19年月日</v>
      </c>
    </row>
    <row r="257" spans="12:16" x14ac:dyDescent="0.45">
      <c r="L257" s="37" t="str">
        <f t="shared" si="15"/>
        <v/>
      </c>
      <c r="M257" s="37" t="str">
        <f t="shared" si="16"/>
        <v/>
      </c>
      <c r="N257" s="37" t="str">
        <f t="shared" si="17"/>
        <v/>
      </c>
      <c r="O257" s="37" t="str">
        <f t="shared" si="19"/>
        <v/>
      </c>
      <c r="P257" s="37" t="str">
        <f t="shared" si="18"/>
        <v>19年月日</v>
      </c>
    </row>
    <row r="258" spans="12:16" x14ac:dyDescent="0.45">
      <c r="L258" s="37" t="str">
        <f t="shared" si="15"/>
        <v/>
      </c>
      <c r="M258" s="37" t="str">
        <f t="shared" si="16"/>
        <v/>
      </c>
      <c r="N258" s="37" t="str">
        <f t="shared" si="17"/>
        <v/>
      </c>
      <c r="O258" s="37" t="str">
        <f t="shared" si="19"/>
        <v/>
      </c>
      <c r="P258" s="37" t="str">
        <f t="shared" si="18"/>
        <v>19年月日</v>
      </c>
    </row>
    <row r="259" spans="12:16" x14ac:dyDescent="0.45">
      <c r="L259" s="37" t="str">
        <f t="shared" ref="L259:L322" si="20">IF($A259="","",$D259&amp;" ("&amp;$G259&amp;")")</f>
        <v/>
      </c>
      <c r="M259" s="37" t="str">
        <f t="shared" ref="M259:M322" si="21">IF($A259="","",LEFT($F259,2))</f>
        <v/>
      </c>
      <c r="N259" s="37" t="str">
        <f t="shared" ref="N259:N322" si="22">IF($A259="","",$J259&amp;" "&amp;$I259&amp;" ("&amp;$M259&amp;")")</f>
        <v/>
      </c>
      <c r="O259" s="37" t="str">
        <f t="shared" si="19"/>
        <v/>
      </c>
      <c r="P259" s="37" t="str">
        <f t="shared" ref="P259:P322" si="23">IF(LEFT($F259,1)="0","20","19")&amp;LEFT($F259,2)&amp;"年"&amp;MID($F259,3,2)&amp;"月"&amp;RIGHT($F259,2)&amp;"日"</f>
        <v>19年月日</v>
      </c>
    </row>
    <row r="260" spans="12:16" x14ac:dyDescent="0.45">
      <c r="L260" s="37" t="str">
        <f t="shared" si="20"/>
        <v/>
      </c>
      <c r="M260" s="37" t="str">
        <f t="shared" si="21"/>
        <v/>
      </c>
      <c r="N260" s="37" t="str">
        <f t="shared" si="22"/>
        <v/>
      </c>
      <c r="O260" s="37" t="str">
        <f t="shared" ref="O260:O323" si="24">IF($A260="","",$O259+1)</f>
        <v/>
      </c>
      <c r="P260" s="37" t="str">
        <f t="shared" si="23"/>
        <v>19年月日</v>
      </c>
    </row>
    <row r="261" spans="12:16" x14ac:dyDescent="0.45">
      <c r="L261" s="37" t="str">
        <f t="shared" si="20"/>
        <v/>
      </c>
      <c r="M261" s="37" t="str">
        <f t="shared" si="21"/>
        <v/>
      </c>
      <c r="N261" s="37" t="str">
        <f t="shared" si="22"/>
        <v/>
      </c>
      <c r="O261" s="37" t="str">
        <f t="shared" si="24"/>
        <v/>
      </c>
      <c r="P261" s="37" t="str">
        <f t="shared" si="23"/>
        <v>19年月日</v>
      </c>
    </row>
    <row r="262" spans="12:16" x14ac:dyDescent="0.45">
      <c r="L262" s="37" t="str">
        <f t="shared" si="20"/>
        <v/>
      </c>
      <c r="M262" s="37" t="str">
        <f t="shared" si="21"/>
        <v/>
      </c>
      <c r="N262" s="37" t="str">
        <f t="shared" si="22"/>
        <v/>
      </c>
      <c r="O262" s="37" t="str">
        <f t="shared" si="24"/>
        <v/>
      </c>
      <c r="P262" s="37" t="str">
        <f t="shared" si="23"/>
        <v>19年月日</v>
      </c>
    </row>
    <row r="263" spans="12:16" x14ac:dyDescent="0.45">
      <c r="L263" s="37" t="str">
        <f t="shared" si="20"/>
        <v/>
      </c>
      <c r="M263" s="37" t="str">
        <f t="shared" si="21"/>
        <v/>
      </c>
      <c r="N263" s="37" t="str">
        <f t="shared" si="22"/>
        <v/>
      </c>
      <c r="O263" s="37" t="str">
        <f t="shared" si="24"/>
        <v/>
      </c>
      <c r="P263" s="37" t="str">
        <f t="shared" si="23"/>
        <v>19年月日</v>
      </c>
    </row>
    <row r="264" spans="12:16" x14ac:dyDescent="0.45">
      <c r="L264" s="37" t="str">
        <f t="shared" si="20"/>
        <v/>
      </c>
      <c r="M264" s="37" t="str">
        <f t="shared" si="21"/>
        <v/>
      </c>
      <c r="N264" s="37" t="str">
        <f t="shared" si="22"/>
        <v/>
      </c>
      <c r="O264" s="37" t="str">
        <f t="shared" si="24"/>
        <v/>
      </c>
      <c r="P264" s="37" t="str">
        <f t="shared" si="23"/>
        <v>19年月日</v>
      </c>
    </row>
    <row r="265" spans="12:16" x14ac:dyDescent="0.45">
      <c r="L265" s="37" t="str">
        <f t="shared" si="20"/>
        <v/>
      </c>
      <c r="M265" s="37" t="str">
        <f t="shared" si="21"/>
        <v/>
      </c>
      <c r="N265" s="37" t="str">
        <f t="shared" si="22"/>
        <v/>
      </c>
      <c r="O265" s="37" t="str">
        <f t="shared" si="24"/>
        <v/>
      </c>
      <c r="P265" s="37" t="str">
        <f t="shared" si="23"/>
        <v>19年月日</v>
      </c>
    </row>
    <row r="266" spans="12:16" x14ac:dyDescent="0.45">
      <c r="L266" s="37" t="str">
        <f t="shared" si="20"/>
        <v/>
      </c>
      <c r="M266" s="37" t="str">
        <f t="shared" si="21"/>
        <v/>
      </c>
      <c r="N266" s="37" t="str">
        <f t="shared" si="22"/>
        <v/>
      </c>
      <c r="O266" s="37" t="str">
        <f t="shared" si="24"/>
        <v/>
      </c>
      <c r="P266" s="37" t="str">
        <f t="shared" si="23"/>
        <v>19年月日</v>
      </c>
    </row>
    <row r="267" spans="12:16" x14ac:dyDescent="0.45">
      <c r="L267" s="37" t="str">
        <f t="shared" si="20"/>
        <v/>
      </c>
      <c r="M267" s="37" t="str">
        <f t="shared" si="21"/>
        <v/>
      </c>
      <c r="N267" s="37" t="str">
        <f t="shared" si="22"/>
        <v/>
      </c>
      <c r="O267" s="37" t="str">
        <f t="shared" si="24"/>
        <v/>
      </c>
      <c r="P267" s="37" t="str">
        <f t="shared" si="23"/>
        <v>19年月日</v>
      </c>
    </row>
    <row r="268" spans="12:16" x14ac:dyDescent="0.45">
      <c r="L268" s="37" t="str">
        <f t="shared" si="20"/>
        <v/>
      </c>
      <c r="M268" s="37" t="str">
        <f t="shared" si="21"/>
        <v/>
      </c>
      <c r="N268" s="37" t="str">
        <f t="shared" si="22"/>
        <v/>
      </c>
      <c r="O268" s="37" t="str">
        <f t="shared" si="24"/>
        <v/>
      </c>
      <c r="P268" s="37" t="str">
        <f t="shared" si="23"/>
        <v>19年月日</v>
      </c>
    </row>
    <row r="269" spans="12:16" x14ac:dyDescent="0.45">
      <c r="L269" s="37" t="str">
        <f t="shared" si="20"/>
        <v/>
      </c>
      <c r="M269" s="37" t="str">
        <f t="shared" si="21"/>
        <v/>
      </c>
      <c r="N269" s="37" t="str">
        <f t="shared" si="22"/>
        <v/>
      </c>
      <c r="O269" s="37" t="str">
        <f t="shared" si="24"/>
        <v/>
      </c>
      <c r="P269" s="37" t="str">
        <f t="shared" si="23"/>
        <v>19年月日</v>
      </c>
    </row>
    <row r="270" spans="12:16" x14ac:dyDescent="0.45">
      <c r="L270" s="37" t="str">
        <f t="shared" si="20"/>
        <v/>
      </c>
      <c r="M270" s="37" t="str">
        <f t="shared" si="21"/>
        <v/>
      </c>
      <c r="N270" s="37" t="str">
        <f t="shared" si="22"/>
        <v/>
      </c>
      <c r="O270" s="37" t="str">
        <f t="shared" si="24"/>
        <v/>
      </c>
      <c r="P270" s="37" t="str">
        <f t="shared" si="23"/>
        <v>19年月日</v>
      </c>
    </row>
    <row r="271" spans="12:16" x14ac:dyDescent="0.45">
      <c r="L271" s="37" t="str">
        <f t="shared" si="20"/>
        <v/>
      </c>
      <c r="M271" s="37" t="str">
        <f t="shared" si="21"/>
        <v/>
      </c>
      <c r="N271" s="37" t="str">
        <f t="shared" si="22"/>
        <v/>
      </c>
      <c r="O271" s="37" t="str">
        <f t="shared" si="24"/>
        <v/>
      </c>
      <c r="P271" s="37" t="str">
        <f t="shared" si="23"/>
        <v>19年月日</v>
      </c>
    </row>
    <row r="272" spans="12:16" x14ac:dyDescent="0.45">
      <c r="L272" s="37" t="str">
        <f t="shared" si="20"/>
        <v/>
      </c>
      <c r="M272" s="37" t="str">
        <f t="shared" si="21"/>
        <v/>
      </c>
      <c r="N272" s="37" t="str">
        <f t="shared" si="22"/>
        <v/>
      </c>
      <c r="O272" s="37" t="str">
        <f t="shared" si="24"/>
        <v/>
      </c>
      <c r="P272" s="37" t="str">
        <f t="shared" si="23"/>
        <v>19年月日</v>
      </c>
    </row>
    <row r="273" spans="12:16" x14ac:dyDescent="0.45">
      <c r="L273" s="37" t="str">
        <f t="shared" si="20"/>
        <v/>
      </c>
      <c r="M273" s="37" t="str">
        <f t="shared" si="21"/>
        <v/>
      </c>
      <c r="N273" s="37" t="str">
        <f t="shared" si="22"/>
        <v/>
      </c>
      <c r="O273" s="37" t="str">
        <f t="shared" si="24"/>
        <v/>
      </c>
      <c r="P273" s="37" t="str">
        <f t="shared" si="23"/>
        <v>19年月日</v>
      </c>
    </row>
    <row r="274" spans="12:16" x14ac:dyDescent="0.45">
      <c r="L274" s="37" t="str">
        <f t="shared" si="20"/>
        <v/>
      </c>
      <c r="M274" s="37" t="str">
        <f t="shared" si="21"/>
        <v/>
      </c>
      <c r="N274" s="37" t="str">
        <f t="shared" si="22"/>
        <v/>
      </c>
      <c r="O274" s="37" t="str">
        <f t="shared" si="24"/>
        <v/>
      </c>
      <c r="P274" s="37" t="str">
        <f t="shared" si="23"/>
        <v>19年月日</v>
      </c>
    </row>
    <row r="275" spans="12:16" x14ac:dyDescent="0.45">
      <c r="L275" s="37" t="str">
        <f t="shared" si="20"/>
        <v/>
      </c>
      <c r="M275" s="37" t="str">
        <f t="shared" si="21"/>
        <v/>
      </c>
      <c r="N275" s="37" t="str">
        <f t="shared" si="22"/>
        <v/>
      </c>
      <c r="O275" s="37" t="str">
        <f t="shared" si="24"/>
        <v/>
      </c>
      <c r="P275" s="37" t="str">
        <f t="shared" si="23"/>
        <v>19年月日</v>
      </c>
    </row>
    <row r="276" spans="12:16" x14ac:dyDescent="0.45">
      <c r="L276" s="37" t="str">
        <f t="shared" si="20"/>
        <v/>
      </c>
      <c r="M276" s="37" t="str">
        <f t="shared" si="21"/>
        <v/>
      </c>
      <c r="N276" s="37" t="str">
        <f t="shared" si="22"/>
        <v/>
      </c>
      <c r="O276" s="37" t="str">
        <f t="shared" si="24"/>
        <v/>
      </c>
      <c r="P276" s="37" t="str">
        <f t="shared" si="23"/>
        <v>19年月日</v>
      </c>
    </row>
    <row r="277" spans="12:16" x14ac:dyDescent="0.45">
      <c r="L277" s="37" t="str">
        <f t="shared" si="20"/>
        <v/>
      </c>
      <c r="M277" s="37" t="str">
        <f t="shared" si="21"/>
        <v/>
      </c>
      <c r="N277" s="37" t="str">
        <f t="shared" si="22"/>
        <v/>
      </c>
      <c r="O277" s="37" t="str">
        <f t="shared" si="24"/>
        <v/>
      </c>
      <c r="P277" s="37" t="str">
        <f t="shared" si="23"/>
        <v>19年月日</v>
      </c>
    </row>
    <row r="278" spans="12:16" x14ac:dyDescent="0.45">
      <c r="L278" s="37" t="str">
        <f t="shared" si="20"/>
        <v/>
      </c>
      <c r="M278" s="37" t="str">
        <f t="shared" si="21"/>
        <v/>
      </c>
      <c r="N278" s="37" t="str">
        <f t="shared" si="22"/>
        <v/>
      </c>
      <c r="O278" s="37" t="str">
        <f t="shared" si="24"/>
        <v/>
      </c>
      <c r="P278" s="37" t="str">
        <f t="shared" si="23"/>
        <v>19年月日</v>
      </c>
    </row>
    <row r="279" spans="12:16" x14ac:dyDescent="0.45">
      <c r="L279" s="37" t="str">
        <f t="shared" si="20"/>
        <v/>
      </c>
      <c r="M279" s="37" t="str">
        <f t="shared" si="21"/>
        <v/>
      </c>
      <c r="N279" s="37" t="str">
        <f t="shared" si="22"/>
        <v/>
      </c>
      <c r="O279" s="37" t="str">
        <f t="shared" si="24"/>
        <v/>
      </c>
      <c r="P279" s="37" t="str">
        <f t="shared" si="23"/>
        <v>19年月日</v>
      </c>
    </row>
    <row r="280" spans="12:16" x14ac:dyDescent="0.45">
      <c r="L280" s="37" t="str">
        <f t="shared" si="20"/>
        <v/>
      </c>
      <c r="M280" s="37" t="str">
        <f t="shared" si="21"/>
        <v/>
      </c>
      <c r="N280" s="37" t="str">
        <f t="shared" si="22"/>
        <v/>
      </c>
      <c r="O280" s="37" t="str">
        <f t="shared" si="24"/>
        <v/>
      </c>
      <c r="P280" s="37" t="str">
        <f t="shared" si="23"/>
        <v>19年月日</v>
      </c>
    </row>
    <row r="281" spans="12:16" x14ac:dyDescent="0.45">
      <c r="L281" s="37" t="str">
        <f t="shared" si="20"/>
        <v/>
      </c>
      <c r="M281" s="37" t="str">
        <f t="shared" si="21"/>
        <v/>
      </c>
      <c r="N281" s="37" t="str">
        <f t="shared" si="22"/>
        <v/>
      </c>
      <c r="O281" s="37" t="str">
        <f t="shared" si="24"/>
        <v/>
      </c>
      <c r="P281" s="37" t="str">
        <f t="shared" si="23"/>
        <v>19年月日</v>
      </c>
    </row>
    <row r="282" spans="12:16" x14ac:dyDescent="0.45">
      <c r="L282" s="37" t="str">
        <f t="shared" si="20"/>
        <v/>
      </c>
      <c r="M282" s="37" t="str">
        <f t="shared" si="21"/>
        <v/>
      </c>
      <c r="N282" s="37" t="str">
        <f t="shared" si="22"/>
        <v/>
      </c>
      <c r="O282" s="37" t="str">
        <f t="shared" si="24"/>
        <v/>
      </c>
      <c r="P282" s="37" t="str">
        <f t="shared" si="23"/>
        <v>19年月日</v>
      </c>
    </row>
    <row r="283" spans="12:16" x14ac:dyDescent="0.45">
      <c r="L283" s="37" t="str">
        <f t="shared" si="20"/>
        <v/>
      </c>
      <c r="M283" s="37" t="str">
        <f t="shared" si="21"/>
        <v/>
      </c>
      <c r="N283" s="37" t="str">
        <f t="shared" si="22"/>
        <v/>
      </c>
      <c r="O283" s="37" t="str">
        <f t="shared" si="24"/>
        <v/>
      </c>
      <c r="P283" s="37" t="str">
        <f t="shared" si="23"/>
        <v>19年月日</v>
      </c>
    </row>
    <row r="284" spans="12:16" x14ac:dyDescent="0.45">
      <c r="L284" s="37" t="str">
        <f t="shared" si="20"/>
        <v/>
      </c>
      <c r="M284" s="37" t="str">
        <f t="shared" si="21"/>
        <v/>
      </c>
      <c r="N284" s="37" t="str">
        <f t="shared" si="22"/>
        <v/>
      </c>
      <c r="O284" s="37" t="str">
        <f t="shared" si="24"/>
        <v/>
      </c>
      <c r="P284" s="37" t="str">
        <f t="shared" si="23"/>
        <v>19年月日</v>
      </c>
    </row>
    <row r="285" spans="12:16" x14ac:dyDescent="0.45">
      <c r="L285" s="37" t="str">
        <f t="shared" si="20"/>
        <v/>
      </c>
      <c r="M285" s="37" t="str">
        <f t="shared" si="21"/>
        <v/>
      </c>
      <c r="N285" s="37" t="str">
        <f t="shared" si="22"/>
        <v/>
      </c>
      <c r="O285" s="37" t="str">
        <f t="shared" si="24"/>
        <v/>
      </c>
      <c r="P285" s="37" t="str">
        <f t="shared" si="23"/>
        <v>19年月日</v>
      </c>
    </row>
    <row r="286" spans="12:16" x14ac:dyDescent="0.45">
      <c r="L286" s="37" t="str">
        <f t="shared" si="20"/>
        <v/>
      </c>
      <c r="M286" s="37" t="str">
        <f t="shared" si="21"/>
        <v/>
      </c>
      <c r="N286" s="37" t="str">
        <f t="shared" si="22"/>
        <v/>
      </c>
      <c r="O286" s="37" t="str">
        <f t="shared" si="24"/>
        <v/>
      </c>
      <c r="P286" s="37" t="str">
        <f t="shared" si="23"/>
        <v>19年月日</v>
      </c>
    </row>
    <row r="287" spans="12:16" x14ac:dyDescent="0.45">
      <c r="L287" s="37" t="str">
        <f t="shared" si="20"/>
        <v/>
      </c>
      <c r="M287" s="37" t="str">
        <f t="shared" si="21"/>
        <v/>
      </c>
      <c r="N287" s="37" t="str">
        <f t="shared" si="22"/>
        <v/>
      </c>
      <c r="O287" s="37" t="str">
        <f t="shared" si="24"/>
        <v/>
      </c>
      <c r="P287" s="37" t="str">
        <f t="shared" si="23"/>
        <v>19年月日</v>
      </c>
    </row>
    <row r="288" spans="12:16" x14ac:dyDescent="0.45">
      <c r="L288" s="37" t="str">
        <f t="shared" si="20"/>
        <v/>
      </c>
      <c r="M288" s="37" t="str">
        <f t="shared" si="21"/>
        <v/>
      </c>
      <c r="N288" s="37" t="str">
        <f t="shared" si="22"/>
        <v/>
      </c>
      <c r="O288" s="37" t="str">
        <f t="shared" si="24"/>
        <v/>
      </c>
      <c r="P288" s="37" t="str">
        <f t="shared" si="23"/>
        <v>19年月日</v>
      </c>
    </row>
    <row r="289" spans="12:16" x14ac:dyDescent="0.45">
      <c r="L289" s="37" t="str">
        <f t="shared" si="20"/>
        <v/>
      </c>
      <c r="M289" s="37" t="str">
        <f t="shared" si="21"/>
        <v/>
      </c>
      <c r="N289" s="37" t="str">
        <f t="shared" si="22"/>
        <v/>
      </c>
      <c r="O289" s="37" t="str">
        <f t="shared" si="24"/>
        <v/>
      </c>
      <c r="P289" s="37" t="str">
        <f t="shared" si="23"/>
        <v>19年月日</v>
      </c>
    </row>
    <row r="290" spans="12:16" x14ac:dyDescent="0.45">
      <c r="L290" s="37" t="str">
        <f t="shared" si="20"/>
        <v/>
      </c>
      <c r="M290" s="37" t="str">
        <f t="shared" si="21"/>
        <v/>
      </c>
      <c r="N290" s="37" t="str">
        <f t="shared" si="22"/>
        <v/>
      </c>
      <c r="O290" s="37" t="str">
        <f t="shared" si="24"/>
        <v/>
      </c>
      <c r="P290" s="37" t="str">
        <f t="shared" si="23"/>
        <v>19年月日</v>
      </c>
    </row>
    <row r="291" spans="12:16" x14ac:dyDescent="0.45">
      <c r="L291" s="37" t="str">
        <f t="shared" si="20"/>
        <v/>
      </c>
      <c r="M291" s="37" t="str">
        <f t="shared" si="21"/>
        <v/>
      </c>
      <c r="N291" s="37" t="str">
        <f t="shared" si="22"/>
        <v/>
      </c>
      <c r="O291" s="37" t="str">
        <f t="shared" si="24"/>
        <v/>
      </c>
      <c r="P291" s="37" t="str">
        <f t="shared" si="23"/>
        <v>19年月日</v>
      </c>
    </row>
    <row r="292" spans="12:16" x14ac:dyDescent="0.45">
      <c r="L292" s="37" t="str">
        <f t="shared" si="20"/>
        <v/>
      </c>
      <c r="M292" s="37" t="str">
        <f t="shared" si="21"/>
        <v/>
      </c>
      <c r="N292" s="37" t="str">
        <f t="shared" si="22"/>
        <v/>
      </c>
      <c r="O292" s="37" t="str">
        <f t="shared" si="24"/>
        <v/>
      </c>
      <c r="P292" s="37" t="str">
        <f t="shared" si="23"/>
        <v>19年月日</v>
      </c>
    </row>
    <row r="293" spans="12:16" x14ac:dyDescent="0.45">
      <c r="L293" s="37" t="str">
        <f t="shared" si="20"/>
        <v/>
      </c>
      <c r="M293" s="37" t="str">
        <f t="shared" si="21"/>
        <v/>
      </c>
      <c r="N293" s="37" t="str">
        <f t="shared" si="22"/>
        <v/>
      </c>
      <c r="O293" s="37" t="str">
        <f t="shared" si="24"/>
        <v/>
      </c>
      <c r="P293" s="37" t="str">
        <f t="shared" si="23"/>
        <v>19年月日</v>
      </c>
    </row>
    <row r="294" spans="12:16" x14ac:dyDescent="0.45">
      <c r="L294" s="37" t="str">
        <f t="shared" si="20"/>
        <v/>
      </c>
      <c r="M294" s="37" t="str">
        <f t="shared" si="21"/>
        <v/>
      </c>
      <c r="N294" s="37" t="str">
        <f t="shared" si="22"/>
        <v/>
      </c>
      <c r="O294" s="37" t="str">
        <f t="shared" si="24"/>
        <v/>
      </c>
      <c r="P294" s="37" t="str">
        <f t="shared" si="23"/>
        <v>19年月日</v>
      </c>
    </row>
    <row r="295" spans="12:16" x14ac:dyDescent="0.45">
      <c r="L295" s="37" t="str">
        <f t="shared" si="20"/>
        <v/>
      </c>
      <c r="M295" s="37" t="str">
        <f t="shared" si="21"/>
        <v/>
      </c>
      <c r="N295" s="37" t="str">
        <f t="shared" si="22"/>
        <v/>
      </c>
      <c r="O295" s="37" t="str">
        <f t="shared" si="24"/>
        <v/>
      </c>
      <c r="P295" s="37" t="str">
        <f t="shared" si="23"/>
        <v>19年月日</v>
      </c>
    </row>
    <row r="296" spans="12:16" x14ac:dyDescent="0.45">
      <c r="L296" s="37" t="str">
        <f t="shared" si="20"/>
        <v/>
      </c>
      <c r="M296" s="37" t="str">
        <f t="shared" si="21"/>
        <v/>
      </c>
      <c r="N296" s="37" t="str">
        <f t="shared" si="22"/>
        <v/>
      </c>
      <c r="O296" s="37" t="str">
        <f t="shared" si="24"/>
        <v/>
      </c>
      <c r="P296" s="37" t="str">
        <f t="shared" si="23"/>
        <v>19年月日</v>
      </c>
    </row>
    <row r="297" spans="12:16" x14ac:dyDescent="0.45">
      <c r="L297" s="37" t="str">
        <f t="shared" si="20"/>
        <v/>
      </c>
      <c r="M297" s="37" t="str">
        <f t="shared" si="21"/>
        <v/>
      </c>
      <c r="N297" s="37" t="str">
        <f t="shared" si="22"/>
        <v/>
      </c>
      <c r="O297" s="37" t="str">
        <f t="shared" si="24"/>
        <v/>
      </c>
      <c r="P297" s="37" t="str">
        <f t="shared" si="23"/>
        <v>19年月日</v>
      </c>
    </row>
    <row r="298" spans="12:16" x14ac:dyDescent="0.45">
      <c r="L298" s="37" t="str">
        <f t="shared" si="20"/>
        <v/>
      </c>
      <c r="M298" s="37" t="str">
        <f t="shared" si="21"/>
        <v/>
      </c>
      <c r="N298" s="37" t="str">
        <f t="shared" si="22"/>
        <v/>
      </c>
      <c r="O298" s="37" t="str">
        <f t="shared" si="24"/>
        <v/>
      </c>
      <c r="P298" s="37" t="str">
        <f t="shared" si="23"/>
        <v>19年月日</v>
      </c>
    </row>
    <row r="299" spans="12:16" x14ac:dyDescent="0.45">
      <c r="L299" s="37" t="str">
        <f t="shared" si="20"/>
        <v/>
      </c>
      <c r="M299" s="37" t="str">
        <f t="shared" si="21"/>
        <v/>
      </c>
      <c r="N299" s="37" t="str">
        <f t="shared" si="22"/>
        <v/>
      </c>
      <c r="O299" s="37" t="str">
        <f t="shared" si="24"/>
        <v/>
      </c>
      <c r="P299" s="37" t="str">
        <f t="shared" si="23"/>
        <v>19年月日</v>
      </c>
    </row>
    <row r="300" spans="12:16" x14ac:dyDescent="0.45">
      <c r="L300" s="37" t="str">
        <f t="shared" si="20"/>
        <v/>
      </c>
      <c r="M300" s="37" t="str">
        <f t="shared" si="21"/>
        <v/>
      </c>
      <c r="N300" s="37" t="str">
        <f t="shared" si="22"/>
        <v/>
      </c>
      <c r="O300" s="37" t="str">
        <f t="shared" si="24"/>
        <v/>
      </c>
      <c r="P300" s="37" t="str">
        <f t="shared" si="23"/>
        <v>19年月日</v>
      </c>
    </row>
    <row r="301" spans="12:16" x14ac:dyDescent="0.45">
      <c r="L301" s="37" t="str">
        <f t="shared" si="20"/>
        <v/>
      </c>
      <c r="M301" s="37" t="str">
        <f t="shared" si="21"/>
        <v/>
      </c>
      <c r="N301" s="37" t="str">
        <f t="shared" si="22"/>
        <v/>
      </c>
      <c r="O301" s="37" t="str">
        <f t="shared" si="24"/>
        <v/>
      </c>
      <c r="P301" s="37" t="str">
        <f t="shared" si="23"/>
        <v>19年月日</v>
      </c>
    </row>
    <row r="302" spans="12:16" x14ac:dyDescent="0.45">
      <c r="L302" s="37" t="str">
        <f t="shared" si="20"/>
        <v/>
      </c>
      <c r="M302" s="37" t="str">
        <f t="shared" si="21"/>
        <v/>
      </c>
      <c r="N302" s="37" t="str">
        <f t="shared" si="22"/>
        <v/>
      </c>
      <c r="O302" s="37" t="str">
        <f t="shared" si="24"/>
        <v/>
      </c>
      <c r="P302" s="37" t="str">
        <f t="shared" si="23"/>
        <v>19年月日</v>
      </c>
    </row>
    <row r="303" spans="12:16" x14ac:dyDescent="0.45">
      <c r="L303" s="37" t="str">
        <f t="shared" si="20"/>
        <v/>
      </c>
      <c r="M303" s="37" t="str">
        <f t="shared" si="21"/>
        <v/>
      </c>
      <c r="N303" s="37" t="str">
        <f t="shared" si="22"/>
        <v/>
      </c>
      <c r="O303" s="37" t="str">
        <f t="shared" si="24"/>
        <v/>
      </c>
      <c r="P303" s="37" t="str">
        <f t="shared" si="23"/>
        <v>19年月日</v>
      </c>
    </row>
    <row r="304" spans="12:16" x14ac:dyDescent="0.45">
      <c r="L304" s="37" t="str">
        <f t="shared" si="20"/>
        <v/>
      </c>
      <c r="M304" s="37" t="str">
        <f t="shared" si="21"/>
        <v/>
      </c>
      <c r="N304" s="37" t="str">
        <f t="shared" si="22"/>
        <v/>
      </c>
      <c r="O304" s="37" t="str">
        <f t="shared" si="24"/>
        <v/>
      </c>
      <c r="P304" s="37" t="str">
        <f t="shared" si="23"/>
        <v>19年月日</v>
      </c>
    </row>
    <row r="305" spans="12:16" x14ac:dyDescent="0.45">
      <c r="L305" s="37" t="str">
        <f t="shared" si="20"/>
        <v/>
      </c>
      <c r="M305" s="37" t="str">
        <f t="shared" si="21"/>
        <v/>
      </c>
      <c r="N305" s="37" t="str">
        <f t="shared" si="22"/>
        <v/>
      </c>
      <c r="O305" s="37" t="str">
        <f t="shared" si="24"/>
        <v/>
      </c>
      <c r="P305" s="37" t="str">
        <f t="shared" si="23"/>
        <v>19年月日</v>
      </c>
    </row>
    <row r="306" spans="12:16" x14ac:dyDescent="0.45">
      <c r="L306" s="37" t="str">
        <f t="shared" si="20"/>
        <v/>
      </c>
      <c r="M306" s="37" t="str">
        <f t="shared" si="21"/>
        <v/>
      </c>
      <c r="N306" s="37" t="str">
        <f t="shared" si="22"/>
        <v/>
      </c>
      <c r="O306" s="37" t="str">
        <f t="shared" si="24"/>
        <v/>
      </c>
      <c r="P306" s="37" t="str">
        <f t="shared" si="23"/>
        <v>19年月日</v>
      </c>
    </row>
    <row r="307" spans="12:16" x14ac:dyDescent="0.45">
      <c r="L307" s="37" t="str">
        <f t="shared" si="20"/>
        <v/>
      </c>
      <c r="M307" s="37" t="str">
        <f t="shared" si="21"/>
        <v/>
      </c>
      <c r="N307" s="37" t="str">
        <f t="shared" si="22"/>
        <v/>
      </c>
      <c r="O307" s="37" t="str">
        <f t="shared" si="24"/>
        <v/>
      </c>
      <c r="P307" s="37" t="str">
        <f t="shared" si="23"/>
        <v>19年月日</v>
      </c>
    </row>
    <row r="308" spans="12:16" x14ac:dyDescent="0.45">
      <c r="L308" s="37" t="str">
        <f t="shared" si="20"/>
        <v/>
      </c>
      <c r="M308" s="37" t="str">
        <f t="shared" si="21"/>
        <v/>
      </c>
      <c r="N308" s="37" t="str">
        <f t="shared" si="22"/>
        <v/>
      </c>
      <c r="O308" s="37" t="str">
        <f t="shared" si="24"/>
        <v/>
      </c>
      <c r="P308" s="37" t="str">
        <f t="shared" si="23"/>
        <v>19年月日</v>
      </c>
    </row>
    <row r="309" spans="12:16" x14ac:dyDescent="0.45">
      <c r="L309" s="37" t="str">
        <f t="shared" si="20"/>
        <v/>
      </c>
      <c r="M309" s="37" t="str">
        <f t="shared" si="21"/>
        <v/>
      </c>
      <c r="N309" s="37" t="str">
        <f t="shared" si="22"/>
        <v/>
      </c>
      <c r="O309" s="37" t="str">
        <f t="shared" si="24"/>
        <v/>
      </c>
      <c r="P309" s="37" t="str">
        <f t="shared" si="23"/>
        <v>19年月日</v>
      </c>
    </row>
    <row r="310" spans="12:16" x14ac:dyDescent="0.45">
      <c r="L310" s="37" t="str">
        <f t="shared" si="20"/>
        <v/>
      </c>
      <c r="M310" s="37" t="str">
        <f t="shared" si="21"/>
        <v/>
      </c>
      <c r="N310" s="37" t="str">
        <f t="shared" si="22"/>
        <v/>
      </c>
      <c r="O310" s="37" t="str">
        <f t="shared" si="24"/>
        <v/>
      </c>
      <c r="P310" s="37" t="str">
        <f t="shared" si="23"/>
        <v>19年月日</v>
      </c>
    </row>
    <row r="311" spans="12:16" x14ac:dyDescent="0.45">
      <c r="L311" s="37" t="str">
        <f t="shared" si="20"/>
        <v/>
      </c>
      <c r="M311" s="37" t="str">
        <f t="shared" si="21"/>
        <v/>
      </c>
      <c r="N311" s="37" t="str">
        <f t="shared" si="22"/>
        <v/>
      </c>
      <c r="O311" s="37" t="str">
        <f t="shared" si="24"/>
        <v/>
      </c>
      <c r="P311" s="37" t="str">
        <f t="shared" si="23"/>
        <v>19年月日</v>
      </c>
    </row>
    <row r="312" spans="12:16" x14ac:dyDescent="0.45">
      <c r="L312" s="37" t="str">
        <f t="shared" si="20"/>
        <v/>
      </c>
      <c r="M312" s="37" t="str">
        <f t="shared" si="21"/>
        <v/>
      </c>
      <c r="N312" s="37" t="str">
        <f t="shared" si="22"/>
        <v/>
      </c>
      <c r="O312" s="37" t="str">
        <f t="shared" si="24"/>
        <v/>
      </c>
      <c r="P312" s="37" t="str">
        <f t="shared" si="23"/>
        <v>19年月日</v>
      </c>
    </row>
    <row r="313" spans="12:16" x14ac:dyDescent="0.45">
      <c r="L313" s="37" t="str">
        <f t="shared" si="20"/>
        <v/>
      </c>
      <c r="M313" s="37" t="str">
        <f t="shared" si="21"/>
        <v/>
      </c>
      <c r="N313" s="37" t="str">
        <f t="shared" si="22"/>
        <v/>
      </c>
      <c r="O313" s="37" t="str">
        <f t="shared" si="24"/>
        <v/>
      </c>
      <c r="P313" s="37" t="str">
        <f t="shared" si="23"/>
        <v>19年月日</v>
      </c>
    </row>
    <row r="314" spans="12:16" x14ac:dyDescent="0.45">
      <c r="L314" s="37" t="str">
        <f t="shared" si="20"/>
        <v/>
      </c>
      <c r="M314" s="37" t="str">
        <f t="shared" si="21"/>
        <v/>
      </c>
      <c r="N314" s="37" t="str">
        <f t="shared" si="22"/>
        <v/>
      </c>
      <c r="O314" s="37" t="str">
        <f t="shared" si="24"/>
        <v/>
      </c>
      <c r="P314" s="37" t="str">
        <f t="shared" si="23"/>
        <v>19年月日</v>
      </c>
    </row>
    <row r="315" spans="12:16" x14ac:dyDescent="0.45">
      <c r="L315" s="37" t="str">
        <f t="shared" si="20"/>
        <v/>
      </c>
      <c r="M315" s="37" t="str">
        <f t="shared" si="21"/>
        <v/>
      </c>
      <c r="N315" s="37" t="str">
        <f t="shared" si="22"/>
        <v/>
      </c>
      <c r="O315" s="37" t="str">
        <f t="shared" si="24"/>
        <v/>
      </c>
      <c r="P315" s="37" t="str">
        <f t="shared" si="23"/>
        <v>19年月日</v>
      </c>
    </row>
    <row r="316" spans="12:16" x14ac:dyDescent="0.45">
      <c r="L316" s="37" t="str">
        <f t="shared" si="20"/>
        <v/>
      </c>
      <c r="M316" s="37" t="str">
        <f t="shared" si="21"/>
        <v/>
      </c>
      <c r="N316" s="37" t="str">
        <f t="shared" si="22"/>
        <v/>
      </c>
      <c r="O316" s="37" t="str">
        <f t="shared" si="24"/>
        <v/>
      </c>
      <c r="P316" s="37" t="str">
        <f t="shared" si="23"/>
        <v>19年月日</v>
      </c>
    </row>
    <row r="317" spans="12:16" x14ac:dyDescent="0.45">
      <c r="L317" s="37" t="str">
        <f t="shared" si="20"/>
        <v/>
      </c>
      <c r="M317" s="37" t="str">
        <f t="shared" si="21"/>
        <v/>
      </c>
      <c r="N317" s="37" t="str">
        <f t="shared" si="22"/>
        <v/>
      </c>
      <c r="O317" s="37" t="str">
        <f t="shared" si="24"/>
        <v/>
      </c>
      <c r="P317" s="37" t="str">
        <f t="shared" si="23"/>
        <v>19年月日</v>
      </c>
    </row>
    <row r="318" spans="12:16" x14ac:dyDescent="0.45">
      <c r="L318" s="37" t="str">
        <f t="shared" si="20"/>
        <v/>
      </c>
      <c r="M318" s="37" t="str">
        <f t="shared" si="21"/>
        <v/>
      </c>
      <c r="N318" s="37" t="str">
        <f t="shared" si="22"/>
        <v/>
      </c>
      <c r="O318" s="37" t="str">
        <f t="shared" si="24"/>
        <v/>
      </c>
      <c r="P318" s="37" t="str">
        <f t="shared" si="23"/>
        <v>19年月日</v>
      </c>
    </row>
    <row r="319" spans="12:16" x14ac:dyDescent="0.45">
      <c r="L319" s="37" t="str">
        <f t="shared" si="20"/>
        <v/>
      </c>
      <c r="M319" s="37" t="str">
        <f t="shared" si="21"/>
        <v/>
      </c>
      <c r="N319" s="37" t="str">
        <f t="shared" si="22"/>
        <v/>
      </c>
      <c r="O319" s="37" t="str">
        <f t="shared" si="24"/>
        <v/>
      </c>
      <c r="P319" s="37" t="str">
        <f t="shared" si="23"/>
        <v>19年月日</v>
      </c>
    </row>
    <row r="320" spans="12:16" x14ac:dyDescent="0.45">
      <c r="L320" s="37" t="str">
        <f t="shared" si="20"/>
        <v/>
      </c>
      <c r="M320" s="37" t="str">
        <f t="shared" si="21"/>
        <v/>
      </c>
      <c r="N320" s="37" t="str">
        <f t="shared" si="22"/>
        <v/>
      </c>
      <c r="O320" s="37" t="str">
        <f t="shared" si="24"/>
        <v/>
      </c>
      <c r="P320" s="37" t="str">
        <f t="shared" si="23"/>
        <v>19年月日</v>
      </c>
    </row>
    <row r="321" spans="12:16" x14ac:dyDescent="0.45">
      <c r="L321" s="37" t="str">
        <f t="shared" si="20"/>
        <v/>
      </c>
      <c r="M321" s="37" t="str">
        <f t="shared" si="21"/>
        <v/>
      </c>
      <c r="N321" s="37" t="str">
        <f t="shared" si="22"/>
        <v/>
      </c>
      <c r="O321" s="37" t="str">
        <f t="shared" si="24"/>
        <v/>
      </c>
      <c r="P321" s="37" t="str">
        <f t="shared" si="23"/>
        <v>19年月日</v>
      </c>
    </row>
    <row r="322" spans="12:16" x14ac:dyDescent="0.45">
      <c r="L322" s="37" t="str">
        <f t="shared" si="20"/>
        <v/>
      </c>
      <c r="M322" s="37" t="str">
        <f t="shared" si="21"/>
        <v/>
      </c>
      <c r="N322" s="37" t="str">
        <f t="shared" si="22"/>
        <v/>
      </c>
      <c r="O322" s="37" t="str">
        <f t="shared" si="24"/>
        <v/>
      </c>
      <c r="P322" s="37" t="str">
        <f t="shared" si="23"/>
        <v>19年月日</v>
      </c>
    </row>
    <row r="323" spans="12:16" x14ac:dyDescent="0.45">
      <c r="L323" s="37" t="str">
        <f t="shared" ref="L323:L386" si="25">IF($A323="","",$D323&amp;" ("&amp;$G323&amp;")")</f>
        <v/>
      </c>
      <c r="M323" s="37" t="str">
        <f t="shared" ref="M323:M386" si="26">IF($A323="","",LEFT($F323,2))</f>
        <v/>
      </c>
      <c r="N323" s="37" t="str">
        <f t="shared" ref="N323:N386" si="27">IF($A323="","",$J323&amp;" "&amp;$I323&amp;" ("&amp;$M323&amp;")")</f>
        <v/>
      </c>
      <c r="O323" s="37" t="str">
        <f t="shared" si="24"/>
        <v/>
      </c>
      <c r="P323" s="37" t="str">
        <f t="shared" ref="P323:P386" si="28">IF(LEFT($F323,1)="0","20","19")&amp;LEFT($F323,2)&amp;"年"&amp;MID($F323,3,2)&amp;"月"&amp;RIGHT($F323,2)&amp;"日"</f>
        <v>19年月日</v>
      </c>
    </row>
    <row r="324" spans="12:16" x14ac:dyDescent="0.45">
      <c r="L324" s="37" t="str">
        <f t="shared" si="25"/>
        <v/>
      </c>
      <c r="M324" s="37" t="str">
        <f t="shared" si="26"/>
        <v/>
      </c>
      <c r="N324" s="37" t="str">
        <f t="shared" si="27"/>
        <v/>
      </c>
      <c r="O324" s="37" t="str">
        <f t="shared" ref="O324:O387" si="29">IF($A324="","",$O323+1)</f>
        <v/>
      </c>
      <c r="P324" s="37" t="str">
        <f t="shared" si="28"/>
        <v>19年月日</v>
      </c>
    </row>
    <row r="325" spans="12:16" x14ac:dyDescent="0.45">
      <c r="L325" s="37" t="str">
        <f t="shared" si="25"/>
        <v/>
      </c>
      <c r="M325" s="37" t="str">
        <f t="shared" si="26"/>
        <v/>
      </c>
      <c r="N325" s="37" t="str">
        <f t="shared" si="27"/>
        <v/>
      </c>
      <c r="O325" s="37" t="str">
        <f t="shared" si="29"/>
        <v/>
      </c>
      <c r="P325" s="37" t="str">
        <f t="shared" si="28"/>
        <v>19年月日</v>
      </c>
    </row>
    <row r="326" spans="12:16" x14ac:dyDescent="0.45">
      <c r="L326" s="37" t="str">
        <f t="shared" si="25"/>
        <v/>
      </c>
      <c r="M326" s="37" t="str">
        <f t="shared" si="26"/>
        <v/>
      </c>
      <c r="N326" s="37" t="str">
        <f t="shared" si="27"/>
        <v/>
      </c>
      <c r="O326" s="37" t="str">
        <f t="shared" si="29"/>
        <v/>
      </c>
      <c r="P326" s="37" t="str">
        <f t="shared" si="28"/>
        <v>19年月日</v>
      </c>
    </row>
    <row r="327" spans="12:16" x14ac:dyDescent="0.45">
      <c r="L327" s="37" t="str">
        <f t="shared" si="25"/>
        <v/>
      </c>
      <c r="M327" s="37" t="str">
        <f t="shared" si="26"/>
        <v/>
      </c>
      <c r="N327" s="37" t="str">
        <f t="shared" si="27"/>
        <v/>
      </c>
      <c r="O327" s="37" t="str">
        <f t="shared" si="29"/>
        <v/>
      </c>
      <c r="P327" s="37" t="str">
        <f t="shared" si="28"/>
        <v>19年月日</v>
      </c>
    </row>
    <row r="328" spans="12:16" x14ac:dyDescent="0.45">
      <c r="L328" s="37" t="str">
        <f t="shared" si="25"/>
        <v/>
      </c>
      <c r="M328" s="37" t="str">
        <f t="shared" si="26"/>
        <v/>
      </c>
      <c r="N328" s="37" t="str">
        <f t="shared" si="27"/>
        <v/>
      </c>
      <c r="O328" s="37" t="str">
        <f t="shared" si="29"/>
        <v/>
      </c>
      <c r="P328" s="37" t="str">
        <f t="shared" si="28"/>
        <v>19年月日</v>
      </c>
    </row>
    <row r="329" spans="12:16" x14ac:dyDescent="0.45">
      <c r="L329" s="37" t="str">
        <f t="shared" si="25"/>
        <v/>
      </c>
      <c r="M329" s="37" t="str">
        <f t="shared" si="26"/>
        <v/>
      </c>
      <c r="N329" s="37" t="str">
        <f t="shared" si="27"/>
        <v/>
      </c>
      <c r="O329" s="37" t="str">
        <f t="shared" si="29"/>
        <v/>
      </c>
      <c r="P329" s="37" t="str">
        <f t="shared" si="28"/>
        <v>19年月日</v>
      </c>
    </row>
    <row r="330" spans="12:16" x14ac:dyDescent="0.45">
      <c r="L330" s="37" t="str">
        <f t="shared" si="25"/>
        <v/>
      </c>
      <c r="M330" s="37" t="str">
        <f t="shared" si="26"/>
        <v/>
      </c>
      <c r="N330" s="37" t="str">
        <f t="shared" si="27"/>
        <v/>
      </c>
      <c r="O330" s="37" t="str">
        <f t="shared" si="29"/>
        <v/>
      </c>
      <c r="P330" s="37" t="str">
        <f t="shared" si="28"/>
        <v>19年月日</v>
      </c>
    </row>
    <row r="331" spans="12:16" x14ac:dyDescent="0.45">
      <c r="L331" s="37" t="str">
        <f t="shared" si="25"/>
        <v/>
      </c>
      <c r="M331" s="37" t="str">
        <f t="shared" si="26"/>
        <v/>
      </c>
      <c r="N331" s="37" t="str">
        <f t="shared" si="27"/>
        <v/>
      </c>
      <c r="O331" s="37" t="str">
        <f t="shared" si="29"/>
        <v/>
      </c>
      <c r="P331" s="37" t="str">
        <f t="shared" si="28"/>
        <v>19年月日</v>
      </c>
    </row>
    <row r="332" spans="12:16" x14ac:dyDescent="0.45">
      <c r="L332" s="37" t="str">
        <f t="shared" si="25"/>
        <v/>
      </c>
      <c r="M332" s="37" t="str">
        <f t="shared" si="26"/>
        <v/>
      </c>
      <c r="N332" s="37" t="str">
        <f t="shared" si="27"/>
        <v/>
      </c>
      <c r="O332" s="37" t="str">
        <f t="shared" si="29"/>
        <v/>
      </c>
      <c r="P332" s="37" t="str">
        <f t="shared" si="28"/>
        <v>19年月日</v>
      </c>
    </row>
    <row r="333" spans="12:16" x14ac:dyDescent="0.45">
      <c r="L333" s="37" t="str">
        <f t="shared" si="25"/>
        <v/>
      </c>
      <c r="M333" s="37" t="str">
        <f t="shared" si="26"/>
        <v/>
      </c>
      <c r="N333" s="37" t="str">
        <f t="shared" si="27"/>
        <v/>
      </c>
      <c r="O333" s="37" t="str">
        <f t="shared" si="29"/>
        <v/>
      </c>
      <c r="P333" s="37" t="str">
        <f t="shared" si="28"/>
        <v>19年月日</v>
      </c>
    </row>
    <row r="334" spans="12:16" x14ac:dyDescent="0.45">
      <c r="L334" s="37" t="str">
        <f t="shared" si="25"/>
        <v/>
      </c>
      <c r="M334" s="37" t="str">
        <f t="shared" si="26"/>
        <v/>
      </c>
      <c r="N334" s="37" t="str">
        <f t="shared" si="27"/>
        <v/>
      </c>
      <c r="O334" s="37" t="str">
        <f t="shared" si="29"/>
        <v/>
      </c>
      <c r="P334" s="37" t="str">
        <f t="shared" si="28"/>
        <v>19年月日</v>
      </c>
    </row>
    <row r="335" spans="12:16" x14ac:dyDescent="0.45">
      <c r="L335" s="37" t="str">
        <f t="shared" si="25"/>
        <v/>
      </c>
      <c r="M335" s="37" t="str">
        <f t="shared" si="26"/>
        <v/>
      </c>
      <c r="N335" s="37" t="str">
        <f t="shared" si="27"/>
        <v/>
      </c>
      <c r="O335" s="37" t="str">
        <f t="shared" si="29"/>
        <v/>
      </c>
      <c r="P335" s="37" t="str">
        <f t="shared" si="28"/>
        <v>19年月日</v>
      </c>
    </row>
    <row r="336" spans="12:16" x14ac:dyDescent="0.45">
      <c r="L336" s="37" t="str">
        <f t="shared" si="25"/>
        <v/>
      </c>
      <c r="M336" s="37" t="str">
        <f t="shared" si="26"/>
        <v/>
      </c>
      <c r="N336" s="37" t="str">
        <f t="shared" si="27"/>
        <v/>
      </c>
      <c r="O336" s="37" t="str">
        <f t="shared" si="29"/>
        <v/>
      </c>
      <c r="P336" s="37" t="str">
        <f t="shared" si="28"/>
        <v>19年月日</v>
      </c>
    </row>
    <row r="337" spans="12:16" x14ac:dyDescent="0.45">
      <c r="L337" s="37" t="str">
        <f t="shared" si="25"/>
        <v/>
      </c>
      <c r="M337" s="37" t="str">
        <f t="shared" si="26"/>
        <v/>
      </c>
      <c r="N337" s="37" t="str">
        <f t="shared" si="27"/>
        <v/>
      </c>
      <c r="O337" s="37" t="str">
        <f t="shared" si="29"/>
        <v/>
      </c>
      <c r="P337" s="37" t="str">
        <f t="shared" si="28"/>
        <v>19年月日</v>
      </c>
    </row>
    <row r="338" spans="12:16" x14ac:dyDescent="0.45">
      <c r="L338" s="37" t="str">
        <f t="shared" si="25"/>
        <v/>
      </c>
      <c r="M338" s="37" t="str">
        <f t="shared" si="26"/>
        <v/>
      </c>
      <c r="N338" s="37" t="str">
        <f t="shared" si="27"/>
        <v/>
      </c>
      <c r="O338" s="37" t="str">
        <f t="shared" si="29"/>
        <v/>
      </c>
      <c r="P338" s="37" t="str">
        <f t="shared" si="28"/>
        <v>19年月日</v>
      </c>
    </row>
    <row r="339" spans="12:16" x14ac:dyDescent="0.45">
      <c r="L339" s="37" t="str">
        <f t="shared" si="25"/>
        <v/>
      </c>
      <c r="M339" s="37" t="str">
        <f t="shared" si="26"/>
        <v/>
      </c>
      <c r="N339" s="37" t="str">
        <f t="shared" si="27"/>
        <v/>
      </c>
      <c r="O339" s="37" t="str">
        <f t="shared" si="29"/>
        <v/>
      </c>
      <c r="P339" s="37" t="str">
        <f t="shared" si="28"/>
        <v>19年月日</v>
      </c>
    </row>
    <row r="340" spans="12:16" x14ac:dyDescent="0.45">
      <c r="L340" s="37" t="str">
        <f t="shared" si="25"/>
        <v/>
      </c>
      <c r="M340" s="37" t="str">
        <f t="shared" si="26"/>
        <v/>
      </c>
      <c r="N340" s="37" t="str">
        <f t="shared" si="27"/>
        <v/>
      </c>
      <c r="O340" s="37" t="str">
        <f t="shared" si="29"/>
        <v/>
      </c>
      <c r="P340" s="37" t="str">
        <f t="shared" si="28"/>
        <v>19年月日</v>
      </c>
    </row>
    <row r="341" spans="12:16" x14ac:dyDescent="0.45">
      <c r="L341" s="37" t="str">
        <f t="shared" si="25"/>
        <v/>
      </c>
      <c r="M341" s="37" t="str">
        <f t="shared" si="26"/>
        <v/>
      </c>
      <c r="N341" s="37" t="str">
        <f t="shared" si="27"/>
        <v/>
      </c>
      <c r="O341" s="37" t="str">
        <f t="shared" si="29"/>
        <v/>
      </c>
      <c r="P341" s="37" t="str">
        <f t="shared" si="28"/>
        <v>19年月日</v>
      </c>
    </row>
    <row r="342" spans="12:16" x14ac:dyDescent="0.45">
      <c r="L342" s="37" t="str">
        <f t="shared" si="25"/>
        <v/>
      </c>
      <c r="M342" s="37" t="str">
        <f t="shared" si="26"/>
        <v/>
      </c>
      <c r="N342" s="37" t="str">
        <f t="shared" si="27"/>
        <v/>
      </c>
      <c r="O342" s="37" t="str">
        <f t="shared" si="29"/>
        <v/>
      </c>
      <c r="P342" s="37" t="str">
        <f t="shared" si="28"/>
        <v>19年月日</v>
      </c>
    </row>
    <row r="343" spans="12:16" x14ac:dyDescent="0.45">
      <c r="L343" s="37" t="str">
        <f t="shared" si="25"/>
        <v/>
      </c>
      <c r="M343" s="37" t="str">
        <f t="shared" si="26"/>
        <v/>
      </c>
      <c r="N343" s="37" t="str">
        <f t="shared" si="27"/>
        <v/>
      </c>
      <c r="O343" s="37" t="str">
        <f t="shared" si="29"/>
        <v/>
      </c>
      <c r="P343" s="37" t="str">
        <f t="shared" si="28"/>
        <v>19年月日</v>
      </c>
    </row>
    <row r="344" spans="12:16" x14ac:dyDescent="0.45">
      <c r="L344" s="37" t="str">
        <f t="shared" si="25"/>
        <v/>
      </c>
      <c r="M344" s="37" t="str">
        <f t="shared" si="26"/>
        <v/>
      </c>
      <c r="N344" s="37" t="str">
        <f t="shared" si="27"/>
        <v/>
      </c>
      <c r="O344" s="37" t="str">
        <f t="shared" si="29"/>
        <v/>
      </c>
      <c r="P344" s="37" t="str">
        <f t="shared" si="28"/>
        <v>19年月日</v>
      </c>
    </row>
    <row r="345" spans="12:16" x14ac:dyDescent="0.45">
      <c r="L345" s="37" t="str">
        <f t="shared" si="25"/>
        <v/>
      </c>
      <c r="M345" s="37" t="str">
        <f t="shared" si="26"/>
        <v/>
      </c>
      <c r="N345" s="37" t="str">
        <f t="shared" si="27"/>
        <v/>
      </c>
      <c r="O345" s="37" t="str">
        <f t="shared" si="29"/>
        <v/>
      </c>
      <c r="P345" s="37" t="str">
        <f t="shared" si="28"/>
        <v>19年月日</v>
      </c>
    </row>
    <row r="346" spans="12:16" x14ac:dyDescent="0.45">
      <c r="L346" s="37" t="str">
        <f t="shared" si="25"/>
        <v/>
      </c>
      <c r="M346" s="37" t="str">
        <f t="shared" si="26"/>
        <v/>
      </c>
      <c r="N346" s="37" t="str">
        <f t="shared" si="27"/>
        <v/>
      </c>
      <c r="O346" s="37" t="str">
        <f t="shared" si="29"/>
        <v/>
      </c>
      <c r="P346" s="37" t="str">
        <f t="shared" si="28"/>
        <v>19年月日</v>
      </c>
    </row>
    <row r="347" spans="12:16" x14ac:dyDescent="0.45">
      <c r="L347" s="37" t="str">
        <f t="shared" si="25"/>
        <v/>
      </c>
      <c r="M347" s="37" t="str">
        <f t="shared" si="26"/>
        <v/>
      </c>
      <c r="N347" s="37" t="str">
        <f t="shared" si="27"/>
        <v/>
      </c>
      <c r="O347" s="37" t="str">
        <f t="shared" si="29"/>
        <v/>
      </c>
      <c r="P347" s="37" t="str">
        <f t="shared" si="28"/>
        <v>19年月日</v>
      </c>
    </row>
    <row r="348" spans="12:16" x14ac:dyDescent="0.45">
      <c r="L348" s="37" t="str">
        <f t="shared" si="25"/>
        <v/>
      </c>
      <c r="M348" s="37" t="str">
        <f t="shared" si="26"/>
        <v/>
      </c>
      <c r="N348" s="37" t="str">
        <f t="shared" si="27"/>
        <v/>
      </c>
      <c r="O348" s="37" t="str">
        <f t="shared" si="29"/>
        <v/>
      </c>
      <c r="P348" s="37" t="str">
        <f t="shared" si="28"/>
        <v>19年月日</v>
      </c>
    </row>
    <row r="349" spans="12:16" x14ac:dyDescent="0.45">
      <c r="L349" s="37" t="str">
        <f t="shared" si="25"/>
        <v/>
      </c>
      <c r="M349" s="37" t="str">
        <f t="shared" si="26"/>
        <v/>
      </c>
      <c r="N349" s="37" t="str">
        <f t="shared" si="27"/>
        <v/>
      </c>
      <c r="O349" s="37" t="str">
        <f t="shared" si="29"/>
        <v/>
      </c>
      <c r="P349" s="37" t="str">
        <f t="shared" si="28"/>
        <v>19年月日</v>
      </c>
    </row>
    <row r="350" spans="12:16" x14ac:dyDescent="0.45">
      <c r="L350" s="37" t="str">
        <f t="shared" si="25"/>
        <v/>
      </c>
      <c r="M350" s="37" t="str">
        <f t="shared" si="26"/>
        <v/>
      </c>
      <c r="N350" s="37" t="str">
        <f t="shared" si="27"/>
        <v/>
      </c>
      <c r="O350" s="37" t="str">
        <f t="shared" si="29"/>
        <v/>
      </c>
      <c r="P350" s="37" t="str">
        <f t="shared" si="28"/>
        <v>19年月日</v>
      </c>
    </row>
    <row r="351" spans="12:16" x14ac:dyDescent="0.45">
      <c r="L351" s="37" t="str">
        <f t="shared" si="25"/>
        <v/>
      </c>
      <c r="M351" s="37" t="str">
        <f t="shared" si="26"/>
        <v/>
      </c>
      <c r="N351" s="37" t="str">
        <f t="shared" si="27"/>
        <v/>
      </c>
      <c r="O351" s="37" t="str">
        <f t="shared" si="29"/>
        <v/>
      </c>
      <c r="P351" s="37" t="str">
        <f t="shared" si="28"/>
        <v>19年月日</v>
      </c>
    </row>
    <row r="352" spans="12:16" x14ac:dyDescent="0.45">
      <c r="L352" s="37" t="str">
        <f t="shared" si="25"/>
        <v/>
      </c>
      <c r="M352" s="37" t="str">
        <f t="shared" si="26"/>
        <v/>
      </c>
      <c r="N352" s="37" t="str">
        <f t="shared" si="27"/>
        <v/>
      </c>
      <c r="O352" s="37" t="str">
        <f t="shared" si="29"/>
        <v/>
      </c>
      <c r="P352" s="37" t="str">
        <f t="shared" si="28"/>
        <v>19年月日</v>
      </c>
    </row>
    <row r="353" spans="12:16" x14ac:dyDescent="0.45">
      <c r="L353" s="37" t="str">
        <f t="shared" si="25"/>
        <v/>
      </c>
      <c r="M353" s="37" t="str">
        <f t="shared" si="26"/>
        <v/>
      </c>
      <c r="N353" s="37" t="str">
        <f t="shared" si="27"/>
        <v/>
      </c>
      <c r="O353" s="37" t="str">
        <f t="shared" si="29"/>
        <v/>
      </c>
      <c r="P353" s="37" t="str">
        <f t="shared" si="28"/>
        <v>19年月日</v>
      </c>
    </row>
    <row r="354" spans="12:16" x14ac:dyDescent="0.45">
      <c r="L354" s="37" t="str">
        <f t="shared" si="25"/>
        <v/>
      </c>
      <c r="M354" s="37" t="str">
        <f t="shared" si="26"/>
        <v/>
      </c>
      <c r="N354" s="37" t="str">
        <f t="shared" si="27"/>
        <v/>
      </c>
      <c r="O354" s="37" t="str">
        <f t="shared" si="29"/>
        <v/>
      </c>
      <c r="P354" s="37" t="str">
        <f t="shared" si="28"/>
        <v>19年月日</v>
      </c>
    </row>
    <row r="355" spans="12:16" x14ac:dyDescent="0.45">
      <c r="L355" s="37" t="str">
        <f t="shared" si="25"/>
        <v/>
      </c>
      <c r="M355" s="37" t="str">
        <f t="shared" si="26"/>
        <v/>
      </c>
      <c r="N355" s="37" t="str">
        <f t="shared" si="27"/>
        <v/>
      </c>
      <c r="O355" s="37" t="str">
        <f t="shared" si="29"/>
        <v/>
      </c>
      <c r="P355" s="37" t="str">
        <f t="shared" si="28"/>
        <v>19年月日</v>
      </c>
    </row>
    <row r="356" spans="12:16" x14ac:dyDescent="0.45">
      <c r="L356" s="37" t="str">
        <f t="shared" si="25"/>
        <v/>
      </c>
      <c r="M356" s="37" t="str">
        <f t="shared" si="26"/>
        <v/>
      </c>
      <c r="N356" s="37" t="str">
        <f t="shared" si="27"/>
        <v/>
      </c>
      <c r="O356" s="37" t="str">
        <f t="shared" si="29"/>
        <v/>
      </c>
      <c r="P356" s="37" t="str">
        <f t="shared" si="28"/>
        <v>19年月日</v>
      </c>
    </row>
    <row r="357" spans="12:16" x14ac:dyDescent="0.45">
      <c r="L357" s="37" t="str">
        <f t="shared" si="25"/>
        <v/>
      </c>
      <c r="M357" s="37" t="str">
        <f t="shared" si="26"/>
        <v/>
      </c>
      <c r="N357" s="37" t="str">
        <f t="shared" si="27"/>
        <v/>
      </c>
      <c r="O357" s="37" t="str">
        <f t="shared" si="29"/>
        <v/>
      </c>
      <c r="P357" s="37" t="str">
        <f t="shared" si="28"/>
        <v>19年月日</v>
      </c>
    </row>
    <row r="358" spans="12:16" x14ac:dyDescent="0.45">
      <c r="L358" s="37" t="str">
        <f t="shared" si="25"/>
        <v/>
      </c>
      <c r="M358" s="37" t="str">
        <f t="shared" si="26"/>
        <v/>
      </c>
      <c r="N358" s="37" t="str">
        <f t="shared" si="27"/>
        <v/>
      </c>
      <c r="O358" s="37" t="str">
        <f t="shared" si="29"/>
        <v/>
      </c>
      <c r="P358" s="37" t="str">
        <f t="shared" si="28"/>
        <v>19年月日</v>
      </c>
    </row>
    <row r="359" spans="12:16" x14ac:dyDescent="0.45">
      <c r="L359" s="37" t="str">
        <f t="shared" si="25"/>
        <v/>
      </c>
      <c r="M359" s="37" t="str">
        <f t="shared" si="26"/>
        <v/>
      </c>
      <c r="N359" s="37" t="str">
        <f t="shared" si="27"/>
        <v/>
      </c>
      <c r="O359" s="37" t="str">
        <f t="shared" si="29"/>
        <v/>
      </c>
      <c r="P359" s="37" t="str">
        <f t="shared" si="28"/>
        <v>19年月日</v>
      </c>
    </row>
    <row r="360" spans="12:16" x14ac:dyDescent="0.45">
      <c r="L360" s="37" t="str">
        <f t="shared" si="25"/>
        <v/>
      </c>
      <c r="M360" s="37" t="str">
        <f t="shared" si="26"/>
        <v/>
      </c>
      <c r="N360" s="37" t="str">
        <f t="shared" si="27"/>
        <v/>
      </c>
      <c r="O360" s="37" t="str">
        <f t="shared" si="29"/>
        <v/>
      </c>
      <c r="P360" s="37" t="str">
        <f t="shared" si="28"/>
        <v>19年月日</v>
      </c>
    </row>
    <row r="361" spans="12:16" x14ac:dyDescent="0.45">
      <c r="L361" s="37" t="str">
        <f t="shared" si="25"/>
        <v/>
      </c>
      <c r="M361" s="37" t="str">
        <f t="shared" si="26"/>
        <v/>
      </c>
      <c r="N361" s="37" t="str">
        <f t="shared" si="27"/>
        <v/>
      </c>
      <c r="O361" s="37" t="str">
        <f t="shared" si="29"/>
        <v/>
      </c>
      <c r="P361" s="37" t="str">
        <f t="shared" si="28"/>
        <v>19年月日</v>
      </c>
    </row>
    <row r="362" spans="12:16" x14ac:dyDescent="0.45">
      <c r="L362" s="37" t="str">
        <f t="shared" si="25"/>
        <v/>
      </c>
      <c r="M362" s="37" t="str">
        <f t="shared" si="26"/>
        <v/>
      </c>
      <c r="N362" s="37" t="str">
        <f t="shared" si="27"/>
        <v/>
      </c>
      <c r="O362" s="37" t="str">
        <f t="shared" si="29"/>
        <v/>
      </c>
      <c r="P362" s="37" t="str">
        <f t="shared" si="28"/>
        <v>19年月日</v>
      </c>
    </row>
    <row r="363" spans="12:16" x14ac:dyDescent="0.45">
      <c r="L363" s="37" t="str">
        <f t="shared" si="25"/>
        <v/>
      </c>
      <c r="M363" s="37" t="str">
        <f t="shared" si="26"/>
        <v/>
      </c>
      <c r="N363" s="37" t="str">
        <f t="shared" si="27"/>
        <v/>
      </c>
      <c r="O363" s="37" t="str">
        <f t="shared" si="29"/>
        <v/>
      </c>
      <c r="P363" s="37" t="str">
        <f t="shared" si="28"/>
        <v>19年月日</v>
      </c>
    </row>
    <row r="364" spans="12:16" x14ac:dyDescent="0.45">
      <c r="L364" s="37" t="str">
        <f t="shared" si="25"/>
        <v/>
      </c>
      <c r="M364" s="37" t="str">
        <f t="shared" si="26"/>
        <v/>
      </c>
      <c r="N364" s="37" t="str">
        <f t="shared" si="27"/>
        <v/>
      </c>
      <c r="O364" s="37" t="str">
        <f t="shared" si="29"/>
        <v/>
      </c>
      <c r="P364" s="37" t="str">
        <f t="shared" si="28"/>
        <v>19年月日</v>
      </c>
    </row>
    <row r="365" spans="12:16" x14ac:dyDescent="0.45">
      <c r="L365" s="37" t="str">
        <f t="shared" si="25"/>
        <v/>
      </c>
      <c r="M365" s="37" t="str">
        <f t="shared" si="26"/>
        <v/>
      </c>
      <c r="N365" s="37" t="str">
        <f t="shared" si="27"/>
        <v/>
      </c>
      <c r="O365" s="37" t="str">
        <f t="shared" si="29"/>
        <v/>
      </c>
      <c r="P365" s="37" t="str">
        <f t="shared" si="28"/>
        <v>19年月日</v>
      </c>
    </row>
    <row r="366" spans="12:16" x14ac:dyDescent="0.45">
      <c r="L366" s="37" t="str">
        <f t="shared" si="25"/>
        <v/>
      </c>
      <c r="M366" s="37" t="str">
        <f t="shared" si="26"/>
        <v/>
      </c>
      <c r="N366" s="37" t="str">
        <f t="shared" si="27"/>
        <v/>
      </c>
      <c r="O366" s="37" t="str">
        <f t="shared" si="29"/>
        <v/>
      </c>
      <c r="P366" s="37" t="str">
        <f t="shared" si="28"/>
        <v>19年月日</v>
      </c>
    </row>
    <row r="367" spans="12:16" x14ac:dyDescent="0.45">
      <c r="L367" s="37" t="str">
        <f t="shared" si="25"/>
        <v/>
      </c>
      <c r="M367" s="37" t="str">
        <f t="shared" si="26"/>
        <v/>
      </c>
      <c r="N367" s="37" t="str">
        <f t="shared" si="27"/>
        <v/>
      </c>
      <c r="O367" s="37" t="str">
        <f t="shared" si="29"/>
        <v/>
      </c>
      <c r="P367" s="37" t="str">
        <f t="shared" si="28"/>
        <v>19年月日</v>
      </c>
    </row>
    <row r="368" spans="12:16" x14ac:dyDescent="0.45">
      <c r="L368" s="37" t="str">
        <f t="shared" si="25"/>
        <v/>
      </c>
      <c r="M368" s="37" t="str">
        <f t="shared" si="26"/>
        <v/>
      </c>
      <c r="N368" s="37" t="str">
        <f t="shared" si="27"/>
        <v/>
      </c>
      <c r="O368" s="37" t="str">
        <f t="shared" si="29"/>
        <v/>
      </c>
      <c r="P368" s="37" t="str">
        <f t="shared" si="28"/>
        <v>19年月日</v>
      </c>
    </row>
    <row r="369" spans="12:16" x14ac:dyDescent="0.45">
      <c r="L369" s="37" t="str">
        <f t="shared" si="25"/>
        <v/>
      </c>
      <c r="M369" s="37" t="str">
        <f t="shared" si="26"/>
        <v/>
      </c>
      <c r="N369" s="37" t="str">
        <f t="shared" si="27"/>
        <v/>
      </c>
      <c r="O369" s="37" t="str">
        <f t="shared" si="29"/>
        <v/>
      </c>
      <c r="P369" s="37" t="str">
        <f t="shared" si="28"/>
        <v>19年月日</v>
      </c>
    </row>
    <row r="370" spans="12:16" x14ac:dyDescent="0.45">
      <c r="L370" s="37" t="str">
        <f t="shared" si="25"/>
        <v/>
      </c>
      <c r="M370" s="37" t="str">
        <f t="shared" si="26"/>
        <v/>
      </c>
      <c r="N370" s="37" t="str">
        <f t="shared" si="27"/>
        <v/>
      </c>
      <c r="O370" s="37" t="str">
        <f t="shared" si="29"/>
        <v/>
      </c>
      <c r="P370" s="37" t="str">
        <f t="shared" si="28"/>
        <v>19年月日</v>
      </c>
    </row>
    <row r="371" spans="12:16" x14ac:dyDescent="0.45">
      <c r="L371" s="37" t="str">
        <f t="shared" si="25"/>
        <v/>
      </c>
      <c r="M371" s="37" t="str">
        <f t="shared" si="26"/>
        <v/>
      </c>
      <c r="N371" s="37" t="str">
        <f t="shared" si="27"/>
        <v/>
      </c>
      <c r="O371" s="37" t="str">
        <f t="shared" si="29"/>
        <v/>
      </c>
      <c r="P371" s="37" t="str">
        <f t="shared" si="28"/>
        <v>19年月日</v>
      </c>
    </row>
    <row r="372" spans="12:16" x14ac:dyDescent="0.45">
      <c r="L372" s="37" t="str">
        <f t="shared" si="25"/>
        <v/>
      </c>
      <c r="M372" s="37" t="str">
        <f t="shared" si="26"/>
        <v/>
      </c>
      <c r="N372" s="37" t="str">
        <f t="shared" si="27"/>
        <v/>
      </c>
      <c r="O372" s="37" t="str">
        <f t="shared" si="29"/>
        <v/>
      </c>
      <c r="P372" s="37" t="str">
        <f t="shared" si="28"/>
        <v>19年月日</v>
      </c>
    </row>
    <row r="373" spans="12:16" x14ac:dyDescent="0.45">
      <c r="L373" s="37" t="str">
        <f t="shared" si="25"/>
        <v/>
      </c>
      <c r="M373" s="37" t="str">
        <f t="shared" si="26"/>
        <v/>
      </c>
      <c r="N373" s="37" t="str">
        <f t="shared" si="27"/>
        <v/>
      </c>
      <c r="O373" s="37" t="str">
        <f t="shared" si="29"/>
        <v/>
      </c>
      <c r="P373" s="37" t="str">
        <f t="shared" si="28"/>
        <v>19年月日</v>
      </c>
    </row>
    <row r="374" spans="12:16" x14ac:dyDescent="0.45">
      <c r="L374" s="37" t="str">
        <f t="shared" si="25"/>
        <v/>
      </c>
      <c r="M374" s="37" t="str">
        <f t="shared" si="26"/>
        <v/>
      </c>
      <c r="N374" s="37" t="str">
        <f t="shared" si="27"/>
        <v/>
      </c>
      <c r="O374" s="37" t="str">
        <f t="shared" si="29"/>
        <v/>
      </c>
      <c r="P374" s="37" t="str">
        <f t="shared" si="28"/>
        <v>19年月日</v>
      </c>
    </row>
    <row r="375" spans="12:16" x14ac:dyDescent="0.45">
      <c r="L375" s="37" t="str">
        <f t="shared" si="25"/>
        <v/>
      </c>
      <c r="M375" s="37" t="str">
        <f t="shared" si="26"/>
        <v/>
      </c>
      <c r="N375" s="37" t="str">
        <f t="shared" si="27"/>
        <v/>
      </c>
      <c r="O375" s="37" t="str">
        <f t="shared" si="29"/>
        <v/>
      </c>
      <c r="P375" s="37" t="str">
        <f t="shared" si="28"/>
        <v>19年月日</v>
      </c>
    </row>
    <row r="376" spans="12:16" x14ac:dyDescent="0.45">
      <c r="L376" s="37" t="str">
        <f t="shared" si="25"/>
        <v/>
      </c>
      <c r="M376" s="37" t="str">
        <f t="shared" si="26"/>
        <v/>
      </c>
      <c r="N376" s="37" t="str">
        <f t="shared" si="27"/>
        <v/>
      </c>
      <c r="O376" s="37" t="str">
        <f t="shared" si="29"/>
        <v/>
      </c>
      <c r="P376" s="37" t="str">
        <f t="shared" si="28"/>
        <v>19年月日</v>
      </c>
    </row>
    <row r="377" spans="12:16" x14ac:dyDescent="0.45">
      <c r="L377" s="37" t="str">
        <f t="shared" si="25"/>
        <v/>
      </c>
      <c r="M377" s="37" t="str">
        <f t="shared" si="26"/>
        <v/>
      </c>
      <c r="N377" s="37" t="str">
        <f t="shared" si="27"/>
        <v/>
      </c>
      <c r="O377" s="37" t="str">
        <f t="shared" si="29"/>
        <v/>
      </c>
      <c r="P377" s="37" t="str">
        <f t="shared" si="28"/>
        <v>19年月日</v>
      </c>
    </row>
    <row r="378" spans="12:16" x14ac:dyDescent="0.45">
      <c r="L378" s="37" t="str">
        <f t="shared" si="25"/>
        <v/>
      </c>
      <c r="M378" s="37" t="str">
        <f t="shared" si="26"/>
        <v/>
      </c>
      <c r="N378" s="37" t="str">
        <f t="shared" si="27"/>
        <v/>
      </c>
      <c r="O378" s="37" t="str">
        <f t="shared" si="29"/>
        <v/>
      </c>
      <c r="P378" s="37" t="str">
        <f t="shared" si="28"/>
        <v>19年月日</v>
      </c>
    </row>
    <row r="379" spans="12:16" x14ac:dyDescent="0.45">
      <c r="L379" s="37" t="str">
        <f t="shared" si="25"/>
        <v/>
      </c>
      <c r="M379" s="37" t="str">
        <f t="shared" si="26"/>
        <v/>
      </c>
      <c r="N379" s="37" t="str">
        <f t="shared" si="27"/>
        <v/>
      </c>
      <c r="O379" s="37" t="str">
        <f t="shared" si="29"/>
        <v/>
      </c>
      <c r="P379" s="37" t="str">
        <f t="shared" si="28"/>
        <v>19年月日</v>
      </c>
    </row>
    <row r="380" spans="12:16" x14ac:dyDescent="0.45">
      <c r="L380" s="37" t="str">
        <f t="shared" si="25"/>
        <v/>
      </c>
      <c r="M380" s="37" t="str">
        <f t="shared" si="26"/>
        <v/>
      </c>
      <c r="N380" s="37" t="str">
        <f t="shared" si="27"/>
        <v/>
      </c>
      <c r="O380" s="37" t="str">
        <f t="shared" si="29"/>
        <v/>
      </c>
      <c r="P380" s="37" t="str">
        <f t="shared" si="28"/>
        <v>19年月日</v>
      </c>
    </row>
    <row r="381" spans="12:16" x14ac:dyDescent="0.45">
      <c r="L381" s="37" t="str">
        <f t="shared" si="25"/>
        <v/>
      </c>
      <c r="M381" s="37" t="str">
        <f t="shared" si="26"/>
        <v/>
      </c>
      <c r="N381" s="37" t="str">
        <f t="shared" si="27"/>
        <v/>
      </c>
      <c r="O381" s="37" t="str">
        <f t="shared" si="29"/>
        <v/>
      </c>
      <c r="P381" s="37" t="str">
        <f t="shared" si="28"/>
        <v>19年月日</v>
      </c>
    </row>
    <row r="382" spans="12:16" x14ac:dyDescent="0.45">
      <c r="L382" s="37" t="str">
        <f t="shared" si="25"/>
        <v/>
      </c>
      <c r="M382" s="37" t="str">
        <f t="shared" si="26"/>
        <v/>
      </c>
      <c r="N382" s="37" t="str">
        <f t="shared" si="27"/>
        <v/>
      </c>
      <c r="O382" s="37" t="str">
        <f t="shared" si="29"/>
        <v/>
      </c>
      <c r="P382" s="37" t="str">
        <f t="shared" si="28"/>
        <v>19年月日</v>
      </c>
    </row>
    <row r="383" spans="12:16" x14ac:dyDescent="0.45">
      <c r="L383" s="37" t="str">
        <f t="shared" si="25"/>
        <v/>
      </c>
      <c r="M383" s="37" t="str">
        <f t="shared" si="26"/>
        <v/>
      </c>
      <c r="N383" s="37" t="str">
        <f t="shared" si="27"/>
        <v/>
      </c>
      <c r="O383" s="37" t="str">
        <f t="shared" si="29"/>
        <v/>
      </c>
      <c r="P383" s="37" t="str">
        <f t="shared" si="28"/>
        <v>19年月日</v>
      </c>
    </row>
    <row r="384" spans="12:16" x14ac:dyDescent="0.45">
      <c r="L384" s="37" t="str">
        <f t="shared" si="25"/>
        <v/>
      </c>
      <c r="M384" s="37" t="str">
        <f t="shared" si="26"/>
        <v/>
      </c>
      <c r="N384" s="37" t="str">
        <f t="shared" si="27"/>
        <v/>
      </c>
      <c r="O384" s="37" t="str">
        <f t="shared" si="29"/>
        <v/>
      </c>
      <c r="P384" s="37" t="str">
        <f t="shared" si="28"/>
        <v>19年月日</v>
      </c>
    </row>
    <row r="385" spans="12:16" x14ac:dyDescent="0.45">
      <c r="L385" s="37" t="str">
        <f t="shared" si="25"/>
        <v/>
      </c>
      <c r="M385" s="37" t="str">
        <f t="shared" si="26"/>
        <v/>
      </c>
      <c r="N385" s="37" t="str">
        <f t="shared" si="27"/>
        <v/>
      </c>
      <c r="O385" s="37" t="str">
        <f t="shared" si="29"/>
        <v/>
      </c>
      <c r="P385" s="37" t="str">
        <f t="shared" si="28"/>
        <v>19年月日</v>
      </c>
    </row>
    <row r="386" spans="12:16" x14ac:dyDescent="0.45">
      <c r="L386" s="37" t="str">
        <f t="shared" si="25"/>
        <v/>
      </c>
      <c r="M386" s="37" t="str">
        <f t="shared" si="26"/>
        <v/>
      </c>
      <c r="N386" s="37" t="str">
        <f t="shared" si="27"/>
        <v/>
      </c>
      <c r="O386" s="37" t="str">
        <f t="shared" si="29"/>
        <v/>
      </c>
      <c r="P386" s="37" t="str">
        <f t="shared" si="28"/>
        <v>19年月日</v>
      </c>
    </row>
    <row r="387" spans="12:16" x14ac:dyDescent="0.45">
      <c r="L387" s="37" t="str">
        <f t="shared" ref="L387:L450" si="30">IF($A387="","",$D387&amp;" ("&amp;$G387&amp;")")</f>
        <v/>
      </c>
      <c r="M387" s="37" t="str">
        <f t="shared" ref="M387:M450" si="31">IF($A387="","",LEFT($F387,2))</f>
        <v/>
      </c>
      <c r="N387" s="37" t="str">
        <f t="shared" ref="N387:N450" si="32">IF($A387="","",$J387&amp;" "&amp;$I387&amp;" ("&amp;$M387&amp;")")</f>
        <v/>
      </c>
      <c r="O387" s="37" t="str">
        <f t="shared" si="29"/>
        <v/>
      </c>
      <c r="P387" s="37" t="str">
        <f t="shared" ref="P387:P450" si="33">IF(LEFT($F387,1)="0","20","19")&amp;LEFT($F387,2)&amp;"年"&amp;MID($F387,3,2)&amp;"月"&amp;RIGHT($F387,2)&amp;"日"</f>
        <v>19年月日</v>
      </c>
    </row>
    <row r="388" spans="12:16" x14ac:dyDescent="0.45">
      <c r="L388" s="37" t="str">
        <f t="shared" si="30"/>
        <v/>
      </c>
      <c r="M388" s="37" t="str">
        <f t="shared" si="31"/>
        <v/>
      </c>
      <c r="N388" s="37" t="str">
        <f t="shared" si="32"/>
        <v/>
      </c>
      <c r="O388" s="37" t="str">
        <f t="shared" ref="O388:O451" si="34">IF($A388="","",$O387+1)</f>
        <v/>
      </c>
      <c r="P388" s="37" t="str">
        <f t="shared" si="33"/>
        <v>19年月日</v>
      </c>
    </row>
    <row r="389" spans="12:16" x14ac:dyDescent="0.45">
      <c r="L389" s="37" t="str">
        <f t="shared" si="30"/>
        <v/>
      </c>
      <c r="M389" s="37" t="str">
        <f t="shared" si="31"/>
        <v/>
      </c>
      <c r="N389" s="37" t="str">
        <f t="shared" si="32"/>
        <v/>
      </c>
      <c r="O389" s="37" t="str">
        <f t="shared" si="34"/>
        <v/>
      </c>
      <c r="P389" s="37" t="str">
        <f t="shared" si="33"/>
        <v>19年月日</v>
      </c>
    </row>
    <row r="390" spans="12:16" x14ac:dyDescent="0.45">
      <c r="L390" s="37" t="str">
        <f t="shared" si="30"/>
        <v/>
      </c>
      <c r="M390" s="37" t="str">
        <f t="shared" si="31"/>
        <v/>
      </c>
      <c r="N390" s="37" t="str">
        <f t="shared" si="32"/>
        <v/>
      </c>
      <c r="O390" s="37" t="str">
        <f t="shared" si="34"/>
        <v/>
      </c>
      <c r="P390" s="37" t="str">
        <f t="shared" si="33"/>
        <v>19年月日</v>
      </c>
    </row>
    <row r="391" spans="12:16" x14ac:dyDescent="0.45">
      <c r="L391" s="37" t="str">
        <f t="shared" si="30"/>
        <v/>
      </c>
      <c r="M391" s="37" t="str">
        <f t="shared" si="31"/>
        <v/>
      </c>
      <c r="N391" s="37" t="str">
        <f t="shared" si="32"/>
        <v/>
      </c>
      <c r="O391" s="37" t="str">
        <f t="shared" si="34"/>
        <v/>
      </c>
      <c r="P391" s="37" t="str">
        <f t="shared" si="33"/>
        <v>19年月日</v>
      </c>
    </row>
    <row r="392" spans="12:16" x14ac:dyDescent="0.45">
      <c r="L392" s="37" t="str">
        <f t="shared" si="30"/>
        <v/>
      </c>
      <c r="M392" s="37" t="str">
        <f t="shared" si="31"/>
        <v/>
      </c>
      <c r="N392" s="37" t="str">
        <f t="shared" si="32"/>
        <v/>
      </c>
      <c r="O392" s="37" t="str">
        <f t="shared" si="34"/>
        <v/>
      </c>
      <c r="P392" s="37" t="str">
        <f t="shared" si="33"/>
        <v>19年月日</v>
      </c>
    </row>
    <row r="393" spans="12:16" x14ac:dyDescent="0.45">
      <c r="L393" s="37" t="str">
        <f t="shared" si="30"/>
        <v/>
      </c>
      <c r="M393" s="37" t="str">
        <f t="shared" si="31"/>
        <v/>
      </c>
      <c r="N393" s="37" t="str">
        <f t="shared" si="32"/>
        <v/>
      </c>
      <c r="O393" s="37" t="str">
        <f t="shared" si="34"/>
        <v/>
      </c>
      <c r="P393" s="37" t="str">
        <f t="shared" si="33"/>
        <v>19年月日</v>
      </c>
    </row>
    <row r="394" spans="12:16" x14ac:dyDescent="0.45">
      <c r="L394" s="37" t="str">
        <f t="shared" si="30"/>
        <v/>
      </c>
      <c r="M394" s="37" t="str">
        <f t="shared" si="31"/>
        <v/>
      </c>
      <c r="N394" s="37" t="str">
        <f t="shared" si="32"/>
        <v/>
      </c>
      <c r="O394" s="37" t="str">
        <f t="shared" si="34"/>
        <v/>
      </c>
      <c r="P394" s="37" t="str">
        <f t="shared" si="33"/>
        <v>19年月日</v>
      </c>
    </row>
    <row r="395" spans="12:16" x14ac:dyDescent="0.45">
      <c r="L395" s="37" t="str">
        <f t="shared" si="30"/>
        <v/>
      </c>
      <c r="M395" s="37" t="str">
        <f t="shared" si="31"/>
        <v/>
      </c>
      <c r="N395" s="37" t="str">
        <f t="shared" si="32"/>
        <v/>
      </c>
      <c r="O395" s="37" t="str">
        <f t="shared" si="34"/>
        <v/>
      </c>
      <c r="P395" s="37" t="str">
        <f t="shared" si="33"/>
        <v>19年月日</v>
      </c>
    </row>
    <row r="396" spans="12:16" x14ac:dyDescent="0.45">
      <c r="L396" s="37" t="str">
        <f t="shared" si="30"/>
        <v/>
      </c>
      <c r="M396" s="37" t="str">
        <f t="shared" si="31"/>
        <v/>
      </c>
      <c r="N396" s="37" t="str">
        <f t="shared" si="32"/>
        <v/>
      </c>
      <c r="O396" s="37" t="str">
        <f t="shared" si="34"/>
        <v/>
      </c>
      <c r="P396" s="37" t="str">
        <f t="shared" si="33"/>
        <v>19年月日</v>
      </c>
    </row>
    <row r="397" spans="12:16" x14ac:dyDescent="0.45">
      <c r="L397" s="37" t="str">
        <f t="shared" si="30"/>
        <v/>
      </c>
      <c r="M397" s="37" t="str">
        <f t="shared" si="31"/>
        <v/>
      </c>
      <c r="N397" s="37" t="str">
        <f t="shared" si="32"/>
        <v/>
      </c>
      <c r="O397" s="37" t="str">
        <f t="shared" si="34"/>
        <v/>
      </c>
      <c r="P397" s="37" t="str">
        <f t="shared" si="33"/>
        <v>19年月日</v>
      </c>
    </row>
    <row r="398" spans="12:16" x14ac:dyDescent="0.45">
      <c r="L398" s="37" t="str">
        <f t="shared" si="30"/>
        <v/>
      </c>
      <c r="M398" s="37" t="str">
        <f t="shared" si="31"/>
        <v/>
      </c>
      <c r="N398" s="37" t="str">
        <f t="shared" si="32"/>
        <v/>
      </c>
      <c r="O398" s="37" t="str">
        <f t="shared" si="34"/>
        <v/>
      </c>
      <c r="P398" s="37" t="str">
        <f t="shared" si="33"/>
        <v>19年月日</v>
      </c>
    </row>
    <row r="399" spans="12:16" x14ac:dyDescent="0.45">
      <c r="L399" s="37" t="str">
        <f t="shared" si="30"/>
        <v/>
      </c>
      <c r="M399" s="37" t="str">
        <f t="shared" si="31"/>
        <v/>
      </c>
      <c r="N399" s="37" t="str">
        <f t="shared" si="32"/>
        <v/>
      </c>
      <c r="O399" s="37" t="str">
        <f t="shared" si="34"/>
        <v/>
      </c>
      <c r="P399" s="37" t="str">
        <f t="shared" si="33"/>
        <v>19年月日</v>
      </c>
    </row>
    <row r="400" spans="12:16" x14ac:dyDescent="0.45">
      <c r="L400" s="37" t="str">
        <f t="shared" si="30"/>
        <v/>
      </c>
      <c r="M400" s="37" t="str">
        <f t="shared" si="31"/>
        <v/>
      </c>
      <c r="N400" s="37" t="str">
        <f t="shared" si="32"/>
        <v/>
      </c>
      <c r="O400" s="37" t="str">
        <f t="shared" si="34"/>
        <v/>
      </c>
      <c r="P400" s="37" t="str">
        <f t="shared" si="33"/>
        <v>19年月日</v>
      </c>
    </row>
    <row r="401" spans="12:16" x14ac:dyDescent="0.45">
      <c r="L401" s="37" t="str">
        <f t="shared" si="30"/>
        <v/>
      </c>
      <c r="M401" s="37" t="str">
        <f t="shared" si="31"/>
        <v/>
      </c>
      <c r="N401" s="37" t="str">
        <f t="shared" si="32"/>
        <v/>
      </c>
      <c r="O401" s="37" t="str">
        <f t="shared" si="34"/>
        <v/>
      </c>
      <c r="P401" s="37" t="str">
        <f t="shared" si="33"/>
        <v>19年月日</v>
      </c>
    </row>
    <row r="402" spans="12:16" x14ac:dyDescent="0.45">
      <c r="L402" s="37" t="str">
        <f t="shared" si="30"/>
        <v/>
      </c>
      <c r="M402" s="37" t="str">
        <f t="shared" si="31"/>
        <v/>
      </c>
      <c r="N402" s="37" t="str">
        <f t="shared" si="32"/>
        <v/>
      </c>
      <c r="O402" s="37" t="str">
        <f t="shared" si="34"/>
        <v/>
      </c>
      <c r="P402" s="37" t="str">
        <f t="shared" si="33"/>
        <v>19年月日</v>
      </c>
    </row>
    <row r="403" spans="12:16" x14ac:dyDescent="0.45">
      <c r="L403" s="37" t="str">
        <f t="shared" si="30"/>
        <v/>
      </c>
      <c r="M403" s="37" t="str">
        <f t="shared" si="31"/>
        <v/>
      </c>
      <c r="N403" s="37" t="str">
        <f t="shared" si="32"/>
        <v/>
      </c>
      <c r="O403" s="37" t="str">
        <f t="shared" si="34"/>
        <v/>
      </c>
      <c r="P403" s="37" t="str">
        <f t="shared" si="33"/>
        <v>19年月日</v>
      </c>
    </row>
    <row r="404" spans="12:16" x14ac:dyDescent="0.45">
      <c r="L404" s="37" t="str">
        <f t="shared" si="30"/>
        <v/>
      </c>
      <c r="M404" s="37" t="str">
        <f t="shared" si="31"/>
        <v/>
      </c>
      <c r="N404" s="37" t="str">
        <f t="shared" si="32"/>
        <v/>
      </c>
      <c r="O404" s="37" t="str">
        <f t="shared" si="34"/>
        <v/>
      </c>
      <c r="P404" s="37" t="str">
        <f t="shared" si="33"/>
        <v>19年月日</v>
      </c>
    </row>
    <row r="405" spans="12:16" x14ac:dyDescent="0.45">
      <c r="L405" s="37" t="str">
        <f t="shared" si="30"/>
        <v/>
      </c>
      <c r="M405" s="37" t="str">
        <f t="shared" si="31"/>
        <v/>
      </c>
      <c r="N405" s="37" t="str">
        <f t="shared" si="32"/>
        <v/>
      </c>
      <c r="O405" s="37" t="str">
        <f t="shared" si="34"/>
        <v/>
      </c>
      <c r="P405" s="37" t="str">
        <f t="shared" si="33"/>
        <v>19年月日</v>
      </c>
    </row>
    <row r="406" spans="12:16" x14ac:dyDescent="0.45">
      <c r="L406" s="37" t="str">
        <f t="shared" si="30"/>
        <v/>
      </c>
      <c r="M406" s="37" t="str">
        <f t="shared" si="31"/>
        <v/>
      </c>
      <c r="N406" s="37" t="str">
        <f t="shared" si="32"/>
        <v/>
      </c>
      <c r="O406" s="37" t="str">
        <f t="shared" si="34"/>
        <v/>
      </c>
      <c r="P406" s="37" t="str">
        <f t="shared" si="33"/>
        <v>19年月日</v>
      </c>
    </row>
    <row r="407" spans="12:16" x14ac:dyDescent="0.45">
      <c r="L407" s="37" t="str">
        <f t="shared" si="30"/>
        <v/>
      </c>
      <c r="M407" s="37" t="str">
        <f t="shared" si="31"/>
        <v/>
      </c>
      <c r="N407" s="37" t="str">
        <f t="shared" si="32"/>
        <v/>
      </c>
      <c r="O407" s="37" t="str">
        <f t="shared" si="34"/>
        <v/>
      </c>
      <c r="P407" s="37" t="str">
        <f t="shared" si="33"/>
        <v>19年月日</v>
      </c>
    </row>
    <row r="408" spans="12:16" x14ac:dyDescent="0.45">
      <c r="L408" s="37" t="str">
        <f t="shared" si="30"/>
        <v/>
      </c>
      <c r="M408" s="37" t="str">
        <f t="shared" si="31"/>
        <v/>
      </c>
      <c r="N408" s="37" t="str">
        <f t="shared" si="32"/>
        <v/>
      </c>
      <c r="O408" s="37" t="str">
        <f t="shared" si="34"/>
        <v/>
      </c>
      <c r="P408" s="37" t="str">
        <f t="shared" si="33"/>
        <v>19年月日</v>
      </c>
    </row>
    <row r="409" spans="12:16" x14ac:dyDescent="0.45">
      <c r="L409" s="37" t="str">
        <f t="shared" si="30"/>
        <v/>
      </c>
      <c r="M409" s="37" t="str">
        <f t="shared" si="31"/>
        <v/>
      </c>
      <c r="N409" s="37" t="str">
        <f t="shared" si="32"/>
        <v/>
      </c>
      <c r="O409" s="37" t="str">
        <f t="shared" si="34"/>
        <v/>
      </c>
      <c r="P409" s="37" t="str">
        <f t="shared" si="33"/>
        <v>19年月日</v>
      </c>
    </row>
    <row r="410" spans="12:16" x14ac:dyDescent="0.45">
      <c r="L410" s="37" t="str">
        <f t="shared" si="30"/>
        <v/>
      </c>
      <c r="M410" s="37" t="str">
        <f t="shared" si="31"/>
        <v/>
      </c>
      <c r="N410" s="37" t="str">
        <f t="shared" si="32"/>
        <v/>
      </c>
      <c r="O410" s="37" t="str">
        <f t="shared" si="34"/>
        <v/>
      </c>
      <c r="P410" s="37" t="str">
        <f t="shared" si="33"/>
        <v>19年月日</v>
      </c>
    </row>
    <row r="411" spans="12:16" x14ac:dyDescent="0.45">
      <c r="L411" s="37" t="str">
        <f t="shared" si="30"/>
        <v/>
      </c>
      <c r="M411" s="37" t="str">
        <f t="shared" si="31"/>
        <v/>
      </c>
      <c r="N411" s="37" t="str">
        <f t="shared" si="32"/>
        <v/>
      </c>
      <c r="O411" s="37" t="str">
        <f t="shared" si="34"/>
        <v/>
      </c>
      <c r="P411" s="37" t="str">
        <f t="shared" si="33"/>
        <v>19年月日</v>
      </c>
    </row>
    <row r="412" spans="12:16" x14ac:dyDescent="0.45">
      <c r="L412" s="37" t="str">
        <f t="shared" si="30"/>
        <v/>
      </c>
      <c r="M412" s="37" t="str">
        <f t="shared" si="31"/>
        <v/>
      </c>
      <c r="N412" s="37" t="str">
        <f t="shared" si="32"/>
        <v/>
      </c>
      <c r="O412" s="37" t="str">
        <f t="shared" si="34"/>
        <v/>
      </c>
      <c r="P412" s="37" t="str">
        <f t="shared" si="33"/>
        <v>19年月日</v>
      </c>
    </row>
    <row r="413" spans="12:16" x14ac:dyDescent="0.45">
      <c r="L413" s="37" t="str">
        <f t="shared" si="30"/>
        <v/>
      </c>
      <c r="M413" s="37" t="str">
        <f t="shared" si="31"/>
        <v/>
      </c>
      <c r="N413" s="37" t="str">
        <f t="shared" si="32"/>
        <v/>
      </c>
      <c r="O413" s="37" t="str">
        <f t="shared" si="34"/>
        <v/>
      </c>
      <c r="P413" s="37" t="str">
        <f t="shared" si="33"/>
        <v>19年月日</v>
      </c>
    </row>
    <row r="414" spans="12:16" x14ac:dyDescent="0.45">
      <c r="L414" s="37" t="str">
        <f t="shared" si="30"/>
        <v/>
      </c>
      <c r="M414" s="37" t="str">
        <f t="shared" si="31"/>
        <v/>
      </c>
      <c r="N414" s="37" t="str">
        <f t="shared" si="32"/>
        <v/>
      </c>
      <c r="O414" s="37" t="str">
        <f t="shared" si="34"/>
        <v/>
      </c>
      <c r="P414" s="37" t="str">
        <f t="shared" si="33"/>
        <v>19年月日</v>
      </c>
    </row>
    <row r="415" spans="12:16" x14ac:dyDescent="0.45">
      <c r="L415" s="37" t="str">
        <f t="shared" si="30"/>
        <v/>
      </c>
      <c r="M415" s="37" t="str">
        <f t="shared" si="31"/>
        <v/>
      </c>
      <c r="N415" s="37" t="str">
        <f t="shared" si="32"/>
        <v/>
      </c>
      <c r="O415" s="37" t="str">
        <f t="shared" si="34"/>
        <v/>
      </c>
      <c r="P415" s="37" t="str">
        <f t="shared" si="33"/>
        <v>19年月日</v>
      </c>
    </row>
    <row r="416" spans="12:16" x14ac:dyDescent="0.45">
      <c r="L416" s="37" t="str">
        <f t="shared" si="30"/>
        <v/>
      </c>
      <c r="M416" s="37" t="str">
        <f t="shared" si="31"/>
        <v/>
      </c>
      <c r="N416" s="37" t="str">
        <f t="shared" si="32"/>
        <v/>
      </c>
      <c r="O416" s="37" t="str">
        <f t="shared" si="34"/>
        <v/>
      </c>
      <c r="P416" s="37" t="str">
        <f t="shared" si="33"/>
        <v>19年月日</v>
      </c>
    </row>
    <row r="417" spans="12:16" x14ac:dyDescent="0.45">
      <c r="L417" s="37" t="str">
        <f t="shared" si="30"/>
        <v/>
      </c>
      <c r="M417" s="37" t="str">
        <f t="shared" si="31"/>
        <v/>
      </c>
      <c r="N417" s="37" t="str">
        <f t="shared" si="32"/>
        <v/>
      </c>
      <c r="O417" s="37" t="str">
        <f t="shared" si="34"/>
        <v/>
      </c>
      <c r="P417" s="37" t="str">
        <f t="shared" si="33"/>
        <v>19年月日</v>
      </c>
    </row>
    <row r="418" spans="12:16" x14ac:dyDescent="0.45">
      <c r="L418" s="37" t="str">
        <f t="shared" si="30"/>
        <v/>
      </c>
      <c r="M418" s="37" t="str">
        <f t="shared" si="31"/>
        <v/>
      </c>
      <c r="N418" s="37" t="str">
        <f t="shared" si="32"/>
        <v/>
      </c>
      <c r="O418" s="37" t="str">
        <f t="shared" si="34"/>
        <v/>
      </c>
      <c r="P418" s="37" t="str">
        <f t="shared" si="33"/>
        <v>19年月日</v>
      </c>
    </row>
    <row r="419" spans="12:16" x14ac:dyDescent="0.45">
      <c r="L419" s="37" t="str">
        <f t="shared" si="30"/>
        <v/>
      </c>
      <c r="M419" s="37" t="str">
        <f t="shared" si="31"/>
        <v/>
      </c>
      <c r="N419" s="37" t="str">
        <f t="shared" si="32"/>
        <v/>
      </c>
      <c r="O419" s="37" t="str">
        <f t="shared" si="34"/>
        <v/>
      </c>
      <c r="P419" s="37" t="str">
        <f t="shared" si="33"/>
        <v>19年月日</v>
      </c>
    </row>
    <row r="420" spans="12:16" x14ac:dyDescent="0.45">
      <c r="L420" s="37" t="str">
        <f t="shared" si="30"/>
        <v/>
      </c>
      <c r="M420" s="37" t="str">
        <f t="shared" si="31"/>
        <v/>
      </c>
      <c r="N420" s="37" t="str">
        <f t="shared" si="32"/>
        <v/>
      </c>
      <c r="O420" s="37" t="str">
        <f t="shared" si="34"/>
        <v/>
      </c>
      <c r="P420" s="37" t="str">
        <f t="shared" si="33"/>
        <v>19年月日</v>
      </c>
    </row>
    <row r="421" spans="12:16" x14ac:dyDescent="0.45">
      <c r="L421" s="37" t="str">
        <f t="shared" si="30"/>
        <v/>
      </c>
      <c r="M421" s="37" t="str">
        <f t="shared" si="31"/>
        <v/>
      </c>
      <c r="N421" s="37" t="str">
        <f t="shared" si="32"/>
        <v/>
      </c>
      <c r="O421" s="37" t="str">
        <f t="shared" si="34"/>
        <v/>
      </c>
      <c r="P421" s="37" t="str">
        <f t="shared" si="33"/>
        <v>19年月日</v>
      </c>
    </row>
    <row r="422" spans="12:16" x14ac:dyDescent="0.45">
      <c r="L422" s="37" t="str">
        <f t="shared" si="30"/>
        <v/>
      </c>
      <c r="M422" s="37" t="str">
        <f t="shared" si="31"/>
        <v/>
      </c>
      <c r="N422" s="37" t="str">
        <f t="shared" si="32"/>
        <v/>
      </c>
      <c r="O422" s="37" t="str">
        <f t="shared" si="34"/>
        <v/>
      </c>
      <c r="P422" s="37" t="str">
        <f t="shared" si="33"/>
        <v>19年月日</v>
      </c>
    </row>
    <row r="423" spans="12:16" x14ac:dyDescent="0.45">
      <c r="L423" s="37" t="str">
        <f t="shared" si="30"/>
        <v/>
      </c>
      <c r="M423" s="37" t="str">
        <f t="shared" si="31"/>
        <v/>
      </c>
      <c r="N423" s="37" t="str">
        <f t="shared" si="32"/>
        <v/>
      </c>
      <c r="O423" s="37" t="str">
        <f t="shared" si="34"/>
        <v/>
      </c>
      <c r="P423" s="37" t="str">
        <f t="shared" si="33"/>
        <v>19年月日</v>
      </c>
    </row>
    <row r="424" spans="12:16" x14ac:dyDescent="0.45">
      <c r="L424" s="37" t="str">
        <f t="shared" si="30"/>
        <v/>
      </c>
      <c r="M424" s="37" t="str">
        <f t="shared" si="31"/>
        <v/>
      </c>
      <c r="N424" s="37" t="str">
        <f t="shared" si="32"/>
        <v/>
      </c>
      <c r="O424" s="37" t="str">
        <f t="shared" si="34"/>
        <v/>
      </c>
      <c r="P424" s="37" t="str">
        <f t="shared" si="33"/>
        <v>19年月日</v>
      </c>
    </row>
    <row r="425" spans="12:16" x14ac:dyDescent="0.45">
      <c r="L425" s="37" t="str">
        <f t="shared" si="30"/>
        <v/>
      </c>
      <c r="M425" s="37" t="str">
        <f t="shared" si="31"/>
        <v/>
      </c>
      <c r="N425" s="37" t="str">
        <f t="shared" si="32"/>
        <v/>
      </c>
      <c r="O425" s="37" t="str">
        <f t="shared" si="34"/>
        <v/>
      </c>
      <c r="P425" s="37" t="str">
        <f t="shared" si="33"/>
        <v>19年月日</v>
      </c>
    </row>
    <row r="426" spans="12:16" x14ac:dyDescent="0.45">
      <c r="L426" s="37" t="str">
        <f t="shared" si="30"/>
        <v/>
      </c>
      <c r="M426" s="37" t="str">
        <f t="shared" si="31"/>
        <v/>
      </c>
      <c r="N426" s="37" t="str">
        <f t="shared" si="32"/>
        <v/>
      </c>
      <c r="O426" s="37" t="str">
        <f t="shared" si="34"/>
        <v/>
      </c>
      <c r="P426" s="37" t="str">
        <f t="shared" si="33"/>
        <v>19年月日</v>
      </c>
    </row>
    <row r="427" spans="12:16" x14ac:dyDescent="0.45">
      <c r="L427" s="37" t="str">
        <f t="shared" si="30"/>
        <v/>
      </c>
      <c r="M427" s="37" t="str">
        <f t="shared" si="31"/>
        <v/>
      </c>
      <c r="N427" s="37" t="str">
        <f t="shared" si="32"/>
        <v/>
      </c>
      <c r="O427" s="37" t="str">
        <f t="shared" si="34"/>
        <v/>
      </c>
      <c r="P427" s="37" t="str">
        <f t="shared" si="33"/>
        <v>19年月日</v>
      </c>
    </row>
    <row r="428" spans="12:16" x14ac:dyDescent="0.45">
      <c r="L428" s="37" t="str">
        <f t="shared" si="30"/>
        <v/>
      </c>
      <c r="M428" s="37" t="str">
        <f t="shared" si="31"/>
        <v/>
      </c>
      <c r="N428" s="37" t="str">
        <f t="shared" si="32"/>
        <v/>
      </c>
      <c r="O428" s="37" t="str">
        <f t="shared" si="34"/>
        <v/>
      </c>
      <c r="P428" s="37" t="str">
        <f t="shared" si="33"/>
        <v>19年月日</v>
      </c>
    </row>
    <row r="429" spans="12:16" x14ac:dyDescent="0.45">
      <c r="L429" s="37" t="str">
        <f t="shared" si="30"/>
        <v/>
      </c>
      <c r="M429" s="37" t="str">
        <f t="shared" si="31"/>
        <v/>
      </c>
      <c r="N429" s="37" t="str">
        <f t="shared" si="32"/>
        <v/>
      </c>
      <c r="O429" s="37" t="str">
        <f t="shared" si="34"/>
        <v/>
      </c>
      <c r="P429" s="37" t="str">
        <f t="shared" si="33"/>
        <v>19年月日</v>
      </c>
    </row>
    <row r="430" spans="12:16" x14ac:dyDescent="0.45">
      <c r="L430" s="37" t="str">
        <f t="shared" si="30"/>
        <v/>
      </c>
      <c r="M430" s="37" t="str">
        <f t="shared" si="31"/>
        <v/>
      </c>
      <c r="N430" s="37" t="str">
        <f t="shared" si="32"/>
        <v/>
      </c>
      <c r="O430" s="37" t="str">
        <f t="shared" si="34"/>
        <v/>
      </c>
      <c r="P430" s="37" t="str">
        <f t="shared" si="33"/>
        <v>19年月日</v>
      </c>
    </row>
    <row r="431" spans="12:16" x14ac:dyDescent="0.45">
      <c r="L431" s="37" t="str">
        <f t="shared" si="30"/>
        <v/>
      </c>
      <c r="M431" s="37" t="str">
        <f t="shared" si="31"/>
        <v/>
      </c>
      <c r="N431" s="37" t="str">
        <f t="shared" si="32"/>
        <v/>
      </c>
      <c r="O431" s="37" t="str">
        <f t="shared" si="34"/>
        <v/>
      </c>
      <c r="P431" s="37" t="str">
        <f t="shared" si="33"/>
        <v>19年月日</v>
      </c>
    </row>
    <row r="432" spans="12:16" x14ac:dyDescent="0.45">
      <c r="L432" s="37" t="str">
        <f t="shared" si="30"/>
        <v/>
      </c>
      <c r="M432" s="37" t="str">
        <f t="shared" si="31"/>
        <v/>
      </c>
      <c r="N432" s="37" t="str">
        <f t="shared" si="32"/>
        <v/>
      </c>
      <c r="O432" s="37" t="str">
        <f t="shared" si="34"/>
        <v/>
      </c>
      <c r="P432" s="37" t="str">
        <f t="shared" si="33"/>
        <v>19年月日</v>
      </c>
    </row>
    <row r="433" spans="12:16" x14ac:dyDescent="0.45">
      <c r="L433" s="37" t="str">
        <f t="shared" si="30"/>
        <v/>
      </c>
      <c r="M433" s="37" t="str">
        <f t="shared" si="31"/>
        <v/>
      </c>
      <c r="N433" s="37" t="str">
        <f t="shared" si="32"/>
        <v/>
      </c>
      <c r="O433" s="37" t="str">
        <f t="shared" si="34"/>
        <v/>
      </c>
      <c r="P433" s="37" t="str">
        <f t="shared" si="33"/>
        <v>19年月日</v>
      </c>
    </row>
    <row r="434" spans="12:16" x14ac:dyDescent="0.45">
      <c r="L434" s="37" t="str">
        <f t="shared" si="30"/>
        <v/>
      </c>
      <c r="M434" s="37" t="str">
        <f t="shared" si="31"/>
        <v/>
      </c>
      <c r="N434" s="37" t="str">
        <f t="shared" si="32"/>
        <v/>
      </c>
      <c r="O434" s="37" t="str">
        <f t="shared" si="34"/>
        <v/>
      </c>
      <c r="P434" s="37" t="str">
        <f t="shared" si="33"/>
        <v>19年月日</v>
      </c>
    </row>
    <row r="435" spans="12:16" x14ac:dyDescent="0.45">
      <c r="L435" s="37" t="str">
        <f t="shared" si="30"/>
        <v/>
      </c>
      <c r="M435" s="37" t="str">
        <f t="shared" si="31"/>
        <v/>
      </c>
      <c r="N435" s="37" t="str">
        <f t="shared" si="32"/>
        <v/>
      </c>
      <c r="O435" s="37" t="str">
        <f t="shared" si="34"/>
        <v/>
      </c>
      <c r="P435" s="37" t="str">
        <f t="shared" si="33"/>
        <v>19年月日</v>
      </c>
    </row>
    <row r="436" spans="12:16" x14ac:dyDescent="0.45">
      <c r="L436" s="37" t="str">
        <f t="shared" si="30"/>
        <v/>
      </c>
      <c r="M436" s="37" t="str">
        <f t="shared" si="31"/>
        <v/>
      </c>
      <c r="N436" s="37" t="str">
        <f t="shared" si="32"/>
        <v/>
      </c>
      <c r="O436" s="37" t="str">
        <f t="shared" si="34"/>
        <v/>
      </c>
      <c r="P436" s="37" t="str">
        <f t="shared" si="33"/>
        <v>19年月日</v>
      </c>
    </row>
    <row r="437" spans="12:16" x14ac:dyDescent="0.45">
      <c r="L437" s="37" t="str">
        <f t="shared" si="30"/>
        <v/>
      </c>
      <c r="M437" s="37" t="str">
        <f t="shared" si="31"/>
        <v/>
      </c>
      <c r="N437" s="37" t="str">
        <f t="shared" si="32"/>
        <v/>
      </c>
      <c r="O437" s="37" t="str">
        <f t="shared" si="34"/>
        <v/>
      </c>
      <c r="P437" s="37" t="str">
        <f t="shared" si="33"/>
        <v>19年月日</v>
      </c>
    </row>
    <row r="438" spans="12:16" x14ac:dyDescent="0.45">
      <c r="L438" s="37" t="str">
        <f t="shared" si="30"/>
        <v/>
      </c>
      <c r="M438" s="37" t="str">
        <f t="shared" si="31"/>
        <v/>
      </c>
      <c r="N438" s="37" t="str">
        <f t="shared" si="32"/>
        <v/>
      </c>
      <c r="O438" s="37" t="str">
        <f t="shared" si="34"/>
        <v/>
      </c>
      <c r="P438" s="37" t="str">
        <f t="shared" si="33"/>
        <v>19年月日</v>
      </c>
    </row>
    <row r="439" spans="12:16" x14ac:dyDescent="0.45">
      <c r="L439" s="37" t="str">
        <f t="shared" si="30"/>
        <v/>
      </c>
      <c r="M439" s="37" t="str">
        <f t="shared" si="31"/>
        <v/>
      </c>
      <c r="N439" s="37" t="str">
        <f t="shared" si="32"/>
        <v/>
      </c>
      <c r="O439" s="37" t="str">
        <f t="shared" si="34"/>
        <v/>
      </c>
      <c r="P439" s="37" t="str">
        <f t="shared" si="33"/>
        <v>19年月日</v>
      </c>
    </row>
    <row r="440" spans="12:16" x14ac:dyDescent="0.45">
      <c r="L440" s="37" t="str">
        <f t="shared" si="30"/>
        <v/>
      </c>
      <c r="M440" s="37" t="str">
        <f t="shared" si="31"/>
        <v/>
      </c>
      <c r="N440" s="37" t="str">
        <f t="shared" si="32"/>
        <v/>
      </c>
      <c r="O440" s="37" t="str">
        <f t="shared" si="34"/>
        <v/>
      </c>
      <c r="P440" s="37" t="str">
        <f t="shared" si="33"/>
        <v>19年月日</v>
      </c>
    </row>
    <row r="441" spans="12:16" x14ac:dyDescent="0.45">
      <c r="L441" s="37" t="str">
        <f t="shared" si="30"/>
        <v/>
      </c>
      <c r="M441" s="37" t="str">
        <f t="shared" si="31"/>
        <v/>
      </c>
      <c r="N441" s="37" t="str">
        <f t="shared" si="32"/>
        <v/>
      </c>
      <c r="O441" s="37" t="str">
        <f t="shared" si="34"/>
        <v/>
      </c>
      <c r="P441" s="37" t="str">
        <f t="shared" si="33"/>
        <v>19年月日</v>
      </c>
    </row>
    <row r="442" spans="12:16" x14ac:dyDescent="0.45">
      <c r="L442" s="37" t="str">
        <f t="shared" si="30"/>
        <v/>
      </c>
      <c r="M442" s="37" t="str">
        <f t="shared" si="31"/>
        <v/>
      </c>
      <c r="N442" s="37" t="str">
        <f t="shared" si="32"/>
        <v/>
      </c>
      <c r="O442" s="37" t="str">
        <f t="shared" si="34"/>
        <v/>
      </c>
      <c r="P442" s="37" t="str">
        <f t="shared" si="33"/>
        <v>19年月日</v>
      </c>
    </row>
    <row r="443" spans="12:16" x14ac:dyDescent="0.45">
      <c r="L443" s="37" t="str">
        <f t="shared" si="30"/>
        <v/>
      </c>
      <c r="M443" s="37" t="str">
        <f t="shared" si="31"/>
        <v/>
      </c>
      <c r="N443" s="37" t="str">
        <f t="shared" si="32"/>
        <v/>
      </c>
      <c r="O443" s="37" t="str">
        <f t="shared" si="34"/>
        <v/>
      </c>
      <c r="P443" s="37" t="str">
        <f t="shared" si="33"/>
        <v>19年月日</v>
      </c>
    </row>
    <row r="444" spans="12:16" x14ac:dyDescent="0.45">
      <c r="L444" s="37" t="str">
        <f t="shared" si="30"/>
        <v/>
      </c>
      <c r="M444" s="37" t="str">
        <f t="shared" si="31"/>
        <v/>
      </c>
      <c r="N444" s="37" t="str">
        <f t="shared" si="32"/>
        <v/>
      </c>
      <c r="O444" s="37" t="str">
        <f t="shared" si="34"/>
        <v/>
      </c>
      <c r="P444" s="37" t="str">
        <f t="shared" si="33"/>
        <v>19年月日</v>
      </c>
    </row>
    <row r="445" spans="12:16" x14ac:dyDescent="0.45">
      <c r="L445" s="37" t="str">
        <f t="shared" si="30"/>
        <v/>
      </c>
      <c r="M445" s="37" t="str">
        <f t="shared" si="31"/>
        <v/>
      </c>
      <c r="N445" s="37" t="str">
        <f t="shared" si="32"/>
        <v/>
      </c>
      <c r="O445" s="37" t="str">
        <f t="shared" si="34"/>
        <v/>
      </c>
      <c r="P445" s="37" t="str">
        <f t="shared" si="33"/>
        <v>19年月日</v>
      </c>
    </row>
    <row r="446" spans="12:16" x14ac:dyDescent="0.45">
      <c r="L446" s="37" t="str">
        <f t="shared" si="30"/>
        <v/>
      </c>
      <c r="M446" s="37" t="str">
        <f t="shared" si="31"/>
        <v/>
      </c>
      <c r="N446" s="37" t="str">
        <f t="shared" si="32"/>
        <v/>
      </c>
      <c r="O446" s="37" t="str">
        <f t="shared" si="34"/>
        <v/>
      </c>
      <c r="P446" s="37" t="str">
        <f t="shared" si="33"/>
        <v>19年月日</v>
      </c>
    </row>
    <row r="447" spans="12:16" x14ac:dyDescent="0.45">
      <c r="L447" s="37" t="str">
        <f t="shared" si="30"/>
        <v/>
      </c>
      <c r="M447" s="37" t="str">
        <f t="shared" si="31"/>
        <v/>
      </c>
      <c r="N447" s="37" t="str">
        <f t="shared" si="32"/>
        <v/>
      </c>
      <c r="O447" s="37" t="str">
        <f t="shared" si="34"/>
        <v/>
      </c>
      <c r="P447" s="37" t="str">
        <f t="shared" si="33"/>
        <v>19年月日</v>
      </c>
    </row>
    <row r="448" spans="12:16" x14ac:dyDescent="0.45">
      <c r="L448" s="37" t="str">
        <f t="shared" si="30"/>
        <v/>
      </c>
      <c r="M448" s="37" t="str">
        <f t="shared" si="31"/>
        <v/>
      </c>
      <c r="N448" s="37" t="str">
        <f t="shared" si="32"/>
        <v/>
      </c>
      <c r="O448" s="37" t="str">
        <f t="shared" si="34"/>
        <v/>
      </c>
      <c r="P448" s="37" t="str">
        <f t="shared" si="33"/>
        <v>19年月日</v>
      </c>
    </row>
    <row r="449" spans="12:16" x14ac:dyDescent="0.45">
      <c r="L449" s="37" t="str">
        <f t="shared" si="30"/>
        <v/>
      </c>
      <c r="M449" s="37" t="str">
        <f t="shared" si="31"/>
        <v/>
      </c>
      <c r="N449" s="37" t="str">
        <f t="shared" si="32"/>
        <v/>
      </c>
      <c r="O449" s="37" t="str">
        <f t="shared" si="34"/>
        <v/>
      </c>
      <c r="P449" s="37" t="str">
        <f t="shared" si="33"/>
        <v>19年月日</v>
      </c>
    </row>
    <row r="450" spans="12:16" x14ac:dyDescent="0.45">
      <c r="L450" s="37" t="str">
        <f t="shared" si="30"/>
        <v/>
      </c>
      <c r="M450" s="37" t="str">
        <f t="shared" si="31"/>
        <v/>
      </c>
      <c r="N450" s="37" t="str">
        <f t="shared" si="32"/>
        <v/>
      </c>
      <c r="O450" s="37" t="str">
        <f t="shared" si="34"/>
        <v/>
      </c>
      <c r="P450" s="37" t="str">
        <f t="shared" si="33"/>
        <v>19年月日</v>
      </c>
    </row>
    <row r="451" spans="12:16" x14ac:dyDescent="0.45">
      <c r="L451" s="37" t="str">
        <f t="shared" ref="L451:L514" si="35">IF($A451="","",$D451&amp;" ("&amp;$G451&amp;")")</f>
        <v/>
      </c>
      <c r="M451" s="37" t="str">
        <f t="shared" ref="M451:M514" si="36">IF($A451="","",LEFT($F451,2))</f>
        <v/>
      </c>
      <c r="N451" s="37" t="str">
        <f t="shared" ref="N451:N514" si="37">IF($A451="","",$J451&amp;" "&amp;$I451&amp;" ("&amp;$M451&amp;")")</f>
        <v/>
      </c>
      <c r="O451" s="37" t="str">
        <f t="shared" si="34"/>
        <v/>
      </c>
      <c r="P451" s="37" t="str">
        <f t="shared" ref="P451:P514" si="38">IF(LEFT($F451,1)="0","20","19")&amp;LEFT($F451,2)&amp;"年"&amp;MID($F451,3,2)&amp;"月"&amp;RIGHT($F451,2)&amp;"日"</f>
        <v>19年月日</v>
      </c>
    </row>
    <row r="452" spans="12:16" x14ac:dyDescent="0.45">
      <c r="L452" s="37" t="str">
        <f t="shared" si="35"/>
        <v/>
      </c>
      <c r="M452" s="37" t="str">
        <f t="shared" si="36"/>
        <v/>
      </c>
      <c r="N452" s="37" t="str">
        <f t="shared" si="37"/>
        <v/>
      </c>
      <c r="O452" s="37" t="str">
        <f t="shared" ref="O452:O515" si="39">IF($A452="","",$O451+1)</f>
        <v/>
      </c>
      <c r="P452" s="37" t="str">
        <f t="shared" si="38"/>
        <v>19年月日</v>
      </c>
    </row>
    <row r="453" spans="12:16" x14ac:dyDescent="0.45">
      <c r="L453" s="37" t="str">
        <f t="shared" si="35"/>
        <v/>
      </c>
      <c r="M453" s="37" t="str">
        <f t="shared" si="36"/>
        <v/>
      </c>
      <c r="N453" s="37" t="str">
        <f t="shared" si="37"/>
        <v/>
      </c>
      <c r="O453" s="37" t="str">
        <f t="shared" si="39"/>
        <v/>
      </c>
      <c r="P453" s="37" t="str">
        <f t="shared" si="38"/>
        <v>19年月日</v>
      </c>
    </row>
    <row r="454" spans="12:16" x14ac:dyDescent="0.45">
      <c r="L454" s="37" t="str">
        <f t="shared" si="35"/>
        <v/>
      </c>
      <c r="M454" s="37" t="str">
        <f t="shared" si="36"/>
        <v/>
      </c>
      <c r="N454" s="37" t="str">
        <f t="shared" si="37"/>
        <v/>
      </c>
      <c r="O454" s="37" t="str">
        <f t="shared" si="39"/>
        <v/>
      </c>
      <c r="P454" s="37" t="str">
        <f t="shared" si="38"/>
        <v>19年月日</v>
      </c>
    </row>
    <row r="455" spans="12:16" x14ac:dyDescent="0.45">
      <c r="L455" s="37" t="str">
        <f t="shared" si="35"/>
        <v/>
      </c>
      <c r="M455" s="37" t="str">
        <f t="shared" si="36"/>
        <v/>
      </c>
      <c r="N455" s="37" t="str">
        <f t="shared" si="37"/>
        <v/>
      </c>
      <c r="O455" s="37" t="str">
        <f t="shared" si="39"/>
        <v/>
      </c>
      <c r="P455" s="37" t="str">
        <f t="shared" si="38"/>
        <v>19年月日</v>
      </c>
    </row>
    <row r="456" spans="12:16" x14ac:dyDescent="0.45">
      <c r="L456" s="37" t="str">
        <f t="shared" si="35"/>
        <v/>
      </c>
      <c r="M456" s="37" t="str">
        <f t="shared" si="36"/>
        <v/>
      </c>
      <c r="N456" s="37" t="str">
        <f t="shared" si="37"/>
        <v/>
      </c>
      <c r="O456" s="37" t="str">
        <f t="shared" si="39"/>
        <v/>
      </c>
      <c r="P456" s="37" t="str">
        <f t="shared" si="38"/>
        <v>19年月日</v>
      </c>
    </row>
    <row r="457" spans="12:16" x14ac:dyDescent="0.45">
      <c r="L457" s="37" t="str">
        <f t="shared" si="35"/>
        <v/>
      </c>
      <c r="M457" s="37" t="str">
        <f t="shared" si="36"/>
        <v/>
      </c>
      <c r="N457" s="37" t="str">
        <f t="shared" si="37"/>
        <v/>
      </c>
      <c r="O457" s="37" t="str">
        <f t="shared" si="39"/>
        <v/>
      </c>
      <c r="P457" s="37" t="str">
        <f t="shared" si="38"/>
        <v>19年月日</v>
      </c>
    </row>
    <row r="458" spans="12:16" x14ac:dyDescent="0.45">
      <c r="L458" s="37" t="str">
        <f t="shared" si="35"/>
        <v/>
      </c>
      <c r="M458" s="37" t="str">
        <f t="shared" si="36"/>
        <v/>
      </c>
      <c r="N458" s="37" t="str">
        <f t="shared" si="37"/>
        <v/>
      </c>
      <c r="O458" s="37" t="str">
        <f t="shared" si="39"/>
        <v/>
      </c>
      <c r="P458" s="37" t="str">
        <f t="shared" si="38"/>
        <v>19年月日</v>
      </c>
    </row>
    <row r="459" spans="12:16" x14ac:dyDescent="0.45">
      <c r="L459" s="37" t="str">
        <f t="shared" si="35"/>
        <v/>
      </c>
      <c r="M459" s="37" t="str">
        <f t="shared" si="36"/>
        <v/>
      </c>
      <c r="N459" s="37" t="str">
        <f t="shared" si="37"/>
        <v/>
      </c>
      <c r="O459" s="37" t="str">
        <f t="shared" si="39"/>
        <v/>
      </c>
      <c r="P459" s="37" t="str">
        <f t="shared" si="38"/>
        <v>19年月日</v>
      </c>
    </row>
    <row r="460" spans="12:16" x14ac:dyDescent="0.45">
      <c r="L460" s="37" t="str">
        <f t="shared" si="35"/>
        <v/>
      </c>
      <c r="M460" s="37" t="str">
        <f t="shared" si="36"/>
        <v/>
      </c>
      <c r="N460" s="37" t="str">
        <f t="shared" si="37"/>
        <v/>
      </c>
      <c r="O460" s="37" t="str">
        <f t="shared" si="39"/>
        <v/>
      </c>
      <c r="P460" s="37" t="str">
        <f t="shared" si="38"/>
        <v>19年月日</v>
      </c>
    </row>
    <row r="461" spans="12:16" x14ac:dyDescent="0.45">
      <c r="L461" s="37" t="str">
        <f t="shared" si="35"/>
        <v/>
      </c>
      <c r="M461" s="37" t="str">
        <f t="shared" si="36"/>
        <v/>
      </c>
      <c r="N461" s="37" t="str">
        <f t="shared" si="37"/>
        <v/>
      </c>
      <c r="O461" s="37" t="str">
        <f t="shared" si="39"/>
        <v/>
      </c>
      <c r="P461" s="37" t="str">
        <f t="shared" si="38"/>
        <v>19年月日</v>
      </c>
    </row>
    <row r="462" spans="12:16" x14ac:dyDescent="0.45">
      <c r="L462" s="37" t="str">
        <f t="shared" si="35"/>
        <v/>
      </c>
      <c r="M462" s="37" t="str">
        <f t="shared" si="36"/>
        <v/>
      </c>
      <c r="N462" s="37" t="str">
        <f t="shared" si="37"/>
        <v/>
      </c>
      <c r="O462" s="37" t="str">
        <f t="shared" si="39"/>
        <v/>
      </c>
      <c r="P462" s="37" t="str">
        <f t="shared" si="38"/>
        <v>19年月日</v>
      </c>
    </row>
    <row r="463" spans="12:16" x14ac:dyDescent="0.45">
      <c r="L463" s="37" t="str">
        <f t="shared" si="35"/>
        <v/>
      </c>
      <c r="M463" s="37" t="str">
        <f t="shared" si="36"/>
        <v/>
      </c>
      <c r="N463" s="37" t="str">
        <f t="shared" si="37"/>
        <v/>
      </c>
      <c r="O463" s="37" t="str">
        <f t="shared" si="39"/>
        <v/>
      </c>
      <c r="P463" s="37" t="str">
        <f t="shared" si="38"/>
        <v>19年月日</v>
      </c>
    </row>
    <row r="464" spans="12:16" x14ac:dyDescent="0.45">
      <c r="L464" s="37" t="str">
        <f t="shared" si="35"/>
        <v/>
      </c>
      <c r="M464" s="37" t="str">
        <f t="shared" si="36"/>
        <v/>
      </c>
      <c r="N464" s="37" t="str">
        <f t="shared" si="37"/>
        <v/>
      </c>
      <c r="O464" s="37" t="str">
        <f t="shared" si="39"/>
        <v/>
      </c>
      <c r="P464" s="37" t="str">
        <f t="shared" si="38"/>
        <v>19年月日</v>
      </c>
    </row>
    <row r="465" spans="12:16" x14ac:dyDescent="0.45">
      <c r="L465" s="37" t="str">
        <f t="shared" si="35"/>
        <v/>
      </c>
      <c r="M465" s="37" t="str">
        <f t="shared" si="36"/>
        <v/>
      </c>
      <c r="N465" s="37" t="str">
        <f t="shared" si="37"/>
        <v/>
      </c>
      <c r="O465" s="37" t="str">
        <f t="shared" si="39"/>
        <v/>
      </c>
      <c r="P465" s="37" t="str">
        <f t="shared" si="38"/>
        <v>19年月日</v>
      </c>
    </row>
    <row r="466" spans="12:16" x14ac:dyDescent="0.45">
      <c r="L466" s="37" t="str">
        <f t="shared" si="35"/>
        <v/>
      </c>
      <c r="M466" s="37" t="str">
        <f t="shared" si="36"/>
        <v/>
      </c>
      <c r="N466" s="37" t="str">
        <f t="shared" si="37"/>
        <v/>
      </c>
      <c r="O466" s="37" t="str">
        <f t="shared" si="39"/>
        <v/>
      </c>
      <c r="P466" s="37" t="str">
        <f t="shared" si="38"/>
        <v>19年月日</v>
      </c>
    </row>
    <row r="467" spans="12:16" x14ac:dyDescent="0.45">
      <c r="L467" s="37" t="str">
        <f t="shared" si="35"/>
        <v/>
      </c>
      <c r="M467" s="37" t="str">
        <f t="shared" si="36"/>
        <v/>
      </c>
      <c r="N467" s="37" t="str">
        <f t="shared" si="37"/>
        <v/>
      </c>
      <c r="O467" s="37" t="str">
        <f t="shared" si="39"/>
        <v/>
      </c>
      <c r="P467" s="37" t="str">
        <f t="shared" si="38"/>
        <v>19年月日</v>
      </c>
    </row>
    <row r="468" spans="12:16" x14ac:dyDescent="0.45">
      <c r="L468" s="37" t="str">
        <f t="shared" si="35"/>
        <v/>
      </c>
      <c r="M468" s="37" t="str">
        <f t="shared" si="36"/>
        <v/>
      </c>
      <c r="N468" s="37" t="str">
        <f t="shared" si="37"/>
        <v/>
      </c>
      <c r="O468" s="37" t="str">
        <f t="shared" si="39"/>
        <v/>
      </c>
      <c r="P468" s="37" t="str">
        <f t="shared" si="38"/>
        <v>19年月日</v>
      </c>
    </row>
    <row r="469" spans="12:16" x14ac:dyDescent="0.45">
      <c r="L469" s="37" t="str">
        <f t="shared" si="35"/>
        <v/>
      </c>
      <c r="M469" s="37" t="str">
        <f t="shared" si="36"/>
        <v/>
      </c>
      <c r="N469" s="37" t="str">
        <f t="shared" si="37"/>
        <v/>
      </c>
      <c r="O469" s="37" t="str">
        <f t="shared" si="39"/>
        <v/>
      </c>
      <c r="P469" s="37" t="str">
        <f t="shared" si="38"/>
        <v>19年月日</v>
      </c>
    </row>
    <row r="470" spans="12:16" x14ac:dyDescent="0.45">
      <c r="L470" s="37" t="str">
        <f t="shared" si="35"/>
        <v/>
      </c>
      <c r="M470" s="37" t="str">
        <f t="shared" si="36"/>
        <v/>
      </c>
      <c r="N470" s="37" t="str">
        <f t="shared" si="37"/>
        <v/>
      </c>
      <c r="O470" s="37" t="str">
        <f t="shared" si="39"/>
        <v/>
      </c>
      <c r="P470" s="37" t="str">
        <f t="shared" si="38"/>
        <v>19年月日</v>
      </c>
    </row>
    <row r="471" spans="12:16" x14ac:dyDescent="0.45">
      <c r="L471" s="37" t="str">
        <f t="shared" si="35"/>
        <v/>
      </c>
      <c r="M471" s="37" t="str">
        <f t="shared" si="36"/>
        <v/>
      </c>
      <c r="N471" s="37" t="str">
        <f t="shared" si="37"/>
        <v/>
      </c>
      <c r="O471" s="37" t="str">
        <f t="shared" si="39"/>
        <v/>
      </c>
      <c r="P471" s="37" t="str">
        <f t="shared" si="38"/>
        <v>19年月日</v>
      </c>
    </row>
    <row r="472" spans="12:16" x14ac:dyDescent="0.45">
      <c r="L472" s="37" t="str">
        <f t="shared" si="35"/>
        <v/>
      </c>
      <c r="M472" s="37" t="str">
        <f t="shared" si="36"/>
        <v/>
      </c>
      <c r="N472" s="37" t="str">
        <f t="shared" si="37"/>
        <v/>
      </c>
      <c r="O472" s="37" t="str">
        <f t="shared" si="39"/>
        <v/>
      </c>
      <c r="P472" s="37" t="str">
        <f t="shared" si="38"/>
        <v>19年月日</v>
      </c>
    </row>
    <row r="473" spans="12:16" x14ac:dyDescent="0.45">
      <c r="L473" s="37" t="str">
        <f t="shared" si="35"/>
        <v/>
      </c>
      <c r="M473" s="37" t="str">
        <f t="shared" si="36"/>
        <v/>
      </c>
      <c r="N473" s="37" t="str">
        <f t="shared" si="37"/>
        <v/>
      </c>
      <c r="O473" s="37" t="str">
        <f t="shared" si="39"/>
        <v/>
      </c>
      <c r="P473" s="37" t="str">
        <f t="shared" si="38"/>
        <v>19年月日</v>
      </c>
    </row>
    <row r="474" spans="12:16" x14ac:dyDescent="0.45">
      <c r="L474" s="37" t="str">
        <f t="shared" si="35"/>
        <v/>
      </c>
      <c r="M474" s="37" t="str">
        <f t="shared" si="36"/>
        <v/>
      </c>
      <c r="N474" s="37" t="str">
        <f t="shared" si="37"/>
        <v/>
      </c>
      <c r="O474" s="37" t="str">
        <f t="shared" si="39"/>
        <v/>
      </c>
      <c r="P474" s="37" t="str">
        <f t="shared" si="38"/>
        <v>19年月日</v>
      </c>
    </row>
    <row r="475" spans="12:16" x14ac:dyDescent="0.45">
      <c r="L475" s="37" t="str">
        <f t="shared" si="35"/>
        <v/>
      </c>
      <c r="M475" s="37" t="str">
        <f t="shared" si="36"/>
        <v/>
      </c>
      <c r="N475" s="37" t="str">
        <f t="shared" si="37"/>
        <v/>
      </c>
      <c r="O475" s="37" t="str">
        <f t="shared" si="39"/>
        <v/>
      </c>
      <c r="P475" s="37" t="str">
        <f t="shared" si="38"/>
        <v>19年月日</v>
      </c>
    </row>
    <row r="476" spans="12:16" x14ac:dyDescent="0.45">
      <c r="L476" s="37" t="str">
        <f t="shared" si="35"/>
        <v/>
      </c>
      <c r="M476" s="37" t="str">
        <f t="shared" si="36"/>
        <v/>
      </c>
      <c r="N476" s="37" t="str">
        <f t="shared" si="37"/>
        <v/>
      </c>
      <c r="O476" s="37" t="str">
        <f t="shared" si="39"/>
        <v/>
      </c>
      <c r="P476" s="37" t="str">
        <f t="shared" si="38"/>
        <v>19年月日</v>
      </c>
    </row>
    <row r="477" spans="12:16" x14ac:dyDescent="0.45">
      <c r="L477" s="37" t="str">
        <f t="shared" si="35"/>
        <v/>
      </c>
      <c r="M477" s="37" t="str">
        <f t="shared" si="36"/>
        <v/>
      </c>
      <c r="N477" s="37" t="str">
        <f t="shared" si="37"/>
        <v/>
      </c>
      <c r="O477" s="37" t="str">
        <f t="shared" si="39"/>
        <v/>
      </c>
      <c r="P477" s="37" t="str">
        <f t="shared" si="38"/>
        <v>19年月日</v>
      </c>
    </row>
    <row r="478" spans="12:16" x14ac:dyDescent="0.45">
      <c r="L478" s="37" t="str">
        <f t="shared" si="35"/>
        <v/>
      </c>
      <c r="M478" s="37" t="str">
        <f t="shared" si="36"/>
        <v/>
      </c>
      <c r="N478" s="37" t="str">
        <f t="shared" si="37"/>
        <v/>
      </c>
      <c r="O478" s="37" t="str">
        <f t="shared" si="39"/>
        <v/>
      </c>
      <c r="P478" s="37" t="str">
        <f t="shared" si="38"/>
        <v>19年月日</v>
      </c>
    </row>
    <row r="479" spans="12:16" x14ac:dyDescent="0.45">
      <c r="L479" s="37" t="str">
        <f t="shared" si="35"/>
        <v/>
      </c>
      <c r="M479" s="37" t="str">
        <f t="shared" si="36"/>
        <v/>
      </c>
      <c r="N479" s="37" t="str">
        <f t="shared" si="37"/>
        <v/>
      </c>
      <c r="O479" s="37" t="str">
        <f t="shared" si="39"/>
        <v/>
      </c>
      <c r="P479" s="37" t="str">
        <f t="shared" si="38"/>
        <v>19年月日</v>
      </c>
    </row>
    <row r="480" spans="12:16" x14ac:dyDescent="0.45">
      <c r="L480" s="37" t="str">
        <f t="shared" si="35"/>
        <v/>
      </c>
      <c r="M480" s="37" t="str">
        <f t="shared" si="36"/>
        <v/>
      </c>
      <c r="N480" s="37" t="str">
        <f t="shared" si="37"/>
        <v/>
      </c>
      <c r="O480" s="37" t="str">
        <f t="shared" si="39"/>
        <v/>
      </c>
      <c r="P480" s="37" t="str">
        <f t="shared" si="38"/>
        <v>19年月日</v>
      </c>
    </row>
    <row r="481" spans="12:16" x14ac:dyDescent="0.45">
      <c r="L481" s="37" t="str">
        <f t="shared" si="35"/>
        <v/>
      </c>
      <c r="M481" s="37" t="str">
        <f t="shared" si="36"/>
        <v/>
      </c>
      <c r="N481" s="37" t="str">
        <f t="shared" si="37"/>
        <v/>
      </c>
      <c r="O481" s="37" t="str">
        <f t="shared" si="39"/>
        <v/>
      </c>
      <c r="P481" s="37" t="str">
        <f t="shared" si="38"/>
        <v>19年月日</v>
      </c>
    </row>
    <row r="482" spans="12:16" x14ac:dyDescent="0.45">
      <c r="L482" s="37" t="str">
        <f t="shared" si="35"/>
        <v/>
      </c>
      <c r="M482" s="37" t="str">
        <f t="shared" si="36"/>
        <v/>
      </c>
      <c r="N482" s="37" t="str">
        <f t="shared" si="37"/>
        <v/>
      </c>
      <c r="O482" s="37" t="str">
        <f t="shared" si="39"/>
        <v/>
      </c>
      <c r="P482" s="37" t="str">
        <f t="shared" si="38"/>
        <v>19年月日</v>
      </c>
    </row>
    <row r="483" spans="12:16" x14ac:dyDescent="0.45">
      <c r="L483" s="37" t="str">
        <f t="shared" si="35"/>
        <v/>
      </c>
      <c r="M483" s="37" t="str">
        <f t="shared" si="36"/>
        <v/>
      </c>
      <c r="N483" s="37" t="str">
        <f t="shared" si="37"/>
        <v/>
      </c>
      <c r="O483" s="37" t="str">
        <f t="shared" si="39"/>
        <v/>
      </c>
      <c r="P483" s="37" t="str">
        <f t="shared" si="38"/>
        <v>19年月日</v>
      </c>
    </row>
    <row r="484" spans="12:16" x14ac:dyDescent="0.45">
      <c r="L484" s="37" t="str">
        <f t="shared" si="35"/>
        <v/>
      </c>
      <c r="M484" s="37" t="str">
        <f t="shared" si="36"/>
        <v/>
      </c>
      <c r="N484" s="37" t="str">
        <f t="shared" si="37"/>
        <v/>
      </c>
      <c r="O484" s="37" t="str">
        <f t="shared" si="39"/>
        <v/>
      </c>
      <c r="P484" s="37" t="str">
        <f t="shared" si="38"/>
        <v>19年月日</v>
      </c>
    </row>
    <row r="485" spans="12:16" x14ac:dyDescent="0.45">
      <c r="L485" s="37" t="str">
        <f t="shared" si="35"/>
        <v/>
      </c>
      <c r="M485" s="37" t="str">
        <f t="shared" si="36"/>
        <v/>
      </c>
      <c r="N485" s="37" t="str">
        <f t="shared" si="37"/>
        <v/>
      </c>
      <c r="O485" s="37" t="str">
        <f t="shared" si="39"/>
        <v/>
      </c>
      <c r="P485" s="37" t="str">
        <f t="shared" si="38"/>
        <v>19年月日</v>
      </c>
    </row>
    <row r="486" spans="12:16" x14ac:dyDescent="0.45">
      <c r="L486" s="37" t="str">
        <f t="shared" si="35"/>
        <v/>
      </c>
      <c r="M486" s="37" t="str">
        <f t="shared" si="36"/>
        <v/>
      </c>
      <c r="N486" s="37" t="str">
        <f t="shared" si="37"/>
        <v/>
      </c>
      <c r="O486" s="37" t="str">
        <f t="shared" si="39"/>
        <v/>
      </c>
      <c r="P486" s="37" t="str">
        <f t="shared" si="38"/>
        <v>19年月日</v>
      </c>
    </row>
    <row r="487" spans="12:16" x14ac:dyDescent="0.45">
      <c r="L487" s="37" t="str">
        <f t="shared" si="35"/>
        <v/>
      </c>
      <c r="M487" s="37" t="str">
        <f t="shared" si="36"/>
        <v/>
      </c>
      <c r="N487" s="37" t="str">
        <f t="shared" si="37"/>
        <v/>
      </c>
      <c r="O487" s="37" t="str">
        <f t="shared" si="39"/>
        <v/>
      </c>
      <c r="P487" s="37" t="str">
        <f t="shared" si="38"/>
        <v>19年月日</v>
      </c>
    </row>
    <row r="488" spans="12:16" x14ac:dyDescent="0.45">
      <c r="L488" s="37" t="str">
        <f t="shared" si="35"/>
        <v/>
      </c>
      <c r="M488" s="37" t="str">
        <f t="shared" si="36"/>
        <v/>
      </c>
      <c r="N488" s="37" t="str">
        <f t="shared" si="37"/>
        <v/>
      </c>
      <c r="O488" s="37" t="str">
        <f t="shared" si="39"/>
        <v/>
      </c>
      <c r="P488" s="37" t="str">
        <f t="shared" si="38"/>
        <v>19年月日</v>
      </c>
    </row>
    <row r="489" spans="12:16" x14ac:dyDescent="0.45">
      <c r="L489" s="37" t="str">
        <f t="shared" si="35"/>
        <v/>
      </c>
      <c r="M489" s="37" t="str">
        <f t="shared" si="36"/>
        <v/>
      </c>
      <c r="N489" s="37" t="str">
        <f t="shared" si="37"/>
        <v/>
      </c>
      <c r="O489" s="37" t="str">
        <f t="shared" si="39"/>
        <v/>
      </c>
      <c r="P489" s="37" t="str">
        <f t="shared" si="38"/>
        <v>19年月日</v>
      </c>
    </row>
    <row r="490" spans="12:16" x14ac:dyDescent="0.45">
      <c r="L490" s="37" t="str">
        <f t="shared" si="35"/>
        <v/>
      </c>
      <c r="M490" s="37" t="str">
        <f t="shared" si="36"/>
        <v/>
      </c>
      <c r="N490" s="37" t="str">
        <f t="shared" si="37"/>
        <v/>
      </c>
      <c r="O490" s="37" t="str">
        <f t="shared" si="39"/>
        <v/>
      </c>
      <c r="P490" s="37" t="str">
        <f t="shared" si="38"/>
        <v>19年月日</v>
      </c>
    </row>
    <row r="491" spans="12:16" x14ac:dyDescent="0.45">
      <c r="L491" s="37" t="str">
        <f t="shared" si="35"/>
        <v/>
      </c>
      <c r="M491" s="37" t="str">
        <f t="shared" si="36"/>
        <v/>
      </c>
      <c r="N491" s="37" t="str">
        <f t="shared" si="37"/>
        <v/>
      </c>
      <c r="O491" s="37" t="str">
        <f t="shared" si="39"/>
        <v/>
      </c>
      <c r="P491" s="37" t="str">
        <f t="shared" si="38"/>
        <v>19年月日</v>
      </c>
    </row>
    <row r="492" spans="12:16" x14ac:dyDescent="0.45">
      <c r="L492" s="37" t="str">
        <f t="shared" si="35"/>
        <v/>
      </c>
      <c r="M492" s="37" t="str">
        <f t="shared" si="36"/>
        <v/>
      </c>
      <c r="N492" s="37" t="str">
        <f t="shared" si="37"/>
        <v/>
      </c>
      <c r="O492" s="37" t="str">
        <f t="shared" si="39"/>
        <v/>
      </c>
      <c r="P492" s="37" t="str">
        <f t="shared" si="38"/>
        <v>19年月日</v>
      </c>
    </row>
    <row r="493" spans="12:16" x14ac:dyDescent="0.45">
      <c r="L493" s="37" t="str">
        <f t="shared" si="35"/>
        <v/>
      </c>
      <c r="M493" s="37" t="str">
        <f t="shared" si="36"/>
        <v/>
      </c>
      <c r="N493" s="37" t="str">
        <f t="shared" si="37"/>
        <v/>
      </c>
      <c r="O493" s="37" t="str">
        <f t="shared" si="39"/>
        <v/>
      </c>
      <c r="P493" s="37" t="str">
        <f t="shared" si="38"/>
        <v>19年月日</v>
      </c>
    </row>
    <row r="494" spans="12:16" x14ac:dyDescent="0.45">
      <c r="L494" s="37" t="str">
        <f t="shared" si="35"/>
        <v/>
      </c>
      <c r="M494" s="37" t="str">
        <f t="shared" si="36"/>
        <v/>
      </c>
      <c r="N494" s="37" t="str">
        <f t="shared" si="37"/>
        <v/>
      </c>
      <c r="O494" s="37" t="str">
        <f t="shared" si="39"/>
        <v/>
      </c>
      <c r="P494" s="37" t="str">
        <f t="shared" si="38"/>
        <v>19年月日</v>
      </c>
    </row>
    <row r="495" spans="12:16" x14ac:dyDescent="0.45">
      <c r="L495" s="37" t="str">
        <f t="shared" si="35"/>
        <v/>
      </c>
      <c r="M495" s="37" t="str">
        <f t="shared" si="36"/>
        <v/>
      </c>
      <c r="N495" s="37" t="str">
        <f t="shared" si="37"/>
        <v/>
      </c>
      <c r="O495" s="37" t="str">
        <f t="shared" si="39"/>
        <v/>
      </c>
      <c r="P495" s="37" t="str">
        <f t="shared" si="38"/>
        <v>19年月日</v>
      </c>
    </row>
    <row r="496" spans="12:16" x14ac:dyDescent="0.45">
      <c r="L496" s="37" t="str">
        <f t="shared" si="35"/>
        <v/>
      </c>
      <c r="M496" s="37" t="str">
        <f t="shared" si="36"/>
        <v/>
      </c>
      <c r="N496" s="37" t="str">
        <f t="shared" si="37"/>
        <v/>
      </c>
      <c r="O496" s="37" t="str">
        <f t="shared" si="39"/>
        <v/>
      </c>
      <c r="P496" s="37" t="str">
        <f t="shared" si="38"/>
        <v>19年月日</v>
      </c>
    </row>
    <row r="497" spans="12:16" x14ac:dyDescent="0.45">
      <c r="L497" s="37" t="str">
        <f t="shared" si="35"/>
        <v/>
      </c>
      <c r="M497" s="37" t="str">
        <f t="shared" si="36"/>
        <v/>
      </c>
      <c r="N497" s="37" t="str">
        <f t="shared" si="37"/>
        <v/>
      </c>
      <c r="O497" s="37" t="str">
        <f t="shared" si="39"/>
        <v/>
      </c>
      <c r="P497" s="37" t="str">
        <f t="shared" si="38"/>
        <v>19年月日</v>
      </c>
    </row>
    <row r="498" spans="12:16" x14ac:dyDescent="0.45">
      <c r="L498" s="37" t="str">
        <f t="shared" si="35"/>
        <v/>
      </c>
      <c r="M498" s="37" t="str">
        <f t="shared" si="36"/>
        <v/>
      </c>
      <c r="N498" s="37" t="str">
        <f t="shared" si="37"/>
        <v/>
      </c>
      <c r="O498" s="37" t="str">
        <f t="shared" si="39"/>
        <v/>
      </c>
      <c r="P498" s="37" t="str">
        <f t="shared" si="38"/>
        <v>19年月日</v>
      </c>
    </row>
    <row r="499" spans="12:16" x14ac:dyDescent="0.45">
      <c r="L499" s="37" t="str">
        <f t="shared" si="35"/>
        <v/>
      </c>
      <c r="M499" s="37" t="str">
        <f t="shared" si="36"/>
        <v/>
      </c>
      <c r="N499" s="37" t="str">
        <f t="shared" si="37"/>
        <v/>
      </c>
      <c r="O499" s="37" t="str">
        <f t="shared" si="39"/>
        <v/>
      </c>
      <c r="P499" s="37" t="str">
        <f t="shared" si="38"/>
        <v>19年月日</v>
      </c>
    </row>
    <row r="500" spans="12:16" x14ac:dyDescent="0.45">
      <c r="L500" s="37" t="str">
        <f t="shared" si="35"/>
        <v/>
      </c>
      <c r="M500" s="37" t="str">
        <f t="shared" si="36"/>
        <v/>
      </c>
      <c r="N500" s="37" t="str">
        <f t="shared" si="37"/>
        <v/>
      </c>
      <c r="O500" s="37" t="str">
        <f t="shared" si="39"/>
        <v/>
      </c>
      <c r="P500" s="37" t="str">
        <f t="shared" si="38"/>
        <v>19年月日</v>
      </c>
    </row>
    <row r="501" spans="12:16" x14ac:dyDescent="0.45">
      <c r="L501" s="37" t="str">
        <f t="shared" si="35"/>
        <v/>
      </c>
      <c r="M501" s="37" t="str">
        <f t="shared" si="36"/>
        <v/>
      </c>
      <c r="N501" s="37" t="str">
        <f t="shared" si="37"/>
        <v/>
      </c>
      <c r="O501" s="37" t="str">
        <f t="shared" si="39"/>
        <v/>
      </c>
      <c r="P501" s="37" t="str">
        <f t="shared" si="38"/>
        <v>19年月日</v>
      </c>
    </row>
    <row r="502" spans="12:16" x14ac:dyDescent="0.45">
      <c r="L502" s="37" t="str">
        <f t="shared" si="35"/>
        <v/>
      </c>
      <c r="M502" s="37" t="str">
        <f t="shared" si="36"/>
        <v/>
      </c>
      <c r="N502" s="37" t="str">
        <f t="shared" si="37"/>
        <v/>
      </c>
      <c r="O502" s="37" t="str">
        <f t="shared" si="39"/>
        <v/>
      </c>
      <c r="P502" s="37" t="str">
        <f t="shared" si="38"/>
        <v>19年月日</v>
      </c>
    </row>
    <row r="503" spans="12:16" x14ac:dyDescent="0.45">
      <c r="L503" s="37" t="str">
        <f t="shared" si="35"/>
        <v/>
      </c>
      <c r="M503" s="37" t="str">
        <f t="shared" si="36"/>
        <v/>
      </c>
      <c r="N503" s="37" t="str">
        <f t="shared" si="37"/>
        <v/>
      </c>
      <c r="O503" s="37" t="str">
        <f t="shared" si="39"/>
        <v/>
      </c>
      <c r="P503" s="37" t="str">
        <f t="shared" si="38"/>
        <v>19年月日</v>
      </c>
    </row>
    <row r="504" spans="12:16" x14ac:dyDescent="0.45">
      <c r="L504" s="37" t="str">
        <f t="shared" si="35"/>
        <v/>
      </c>
      <c r="M504" s="37" t="str">
        <f t="shared" si="36"/>
        <v/>
      </c>
      <c r="N504" s="37" t="str">
        <f t="shared" si="37"/>
        <v/>
      </c>
      <c r="O504" s="37" t="str">
        <f t="shared" si="39"/>
        <v/>
      </c>
      <c r="P504" s="37" t="str">
        <f t="shared" si="38"/>
        <v>19年月日</v>
      </c>
    </row>
    <row r="505" spans="12:16" x14ac:dyDescent="0.45">
      <c r="L505" s="37" t="str">
        <f t="shared" si="35"/>
        <v/>
      </c>
      <c r="M505" s="37" t="str">
        <f t="shared" si="36"/>
        <v/>
      </c>
      <c r="N505" s="37" t="str">
        <f t="shared" si="37"/>
        <v/>
      </c>
      <c r="O505" s="37" t="str">
        <f t="shared" si="39"/>
        <v/>
      </c>
      <c r="P505" s="37" t="str">
        <f t="shared" si="38"/>
        <v>19年月日</v>
      </c>
    </row>
    <row r="506" spans="12:16" x14ac:dyDescent="0.45">
      <c r="L506" s="37" t="str">
        <f t="shared" si="35"/>
        <v/>
      </c>
      <c r="M506" s="37" t="str">
        <f t="shared" si="36"/>
        <v/>
      </c>
      <c r="N506" s="37" t="str">
        <f t="shared" si="37"/>
        <v/>
      </c>
      <c r="O506" s="37" t="str">
        <f t="shared" si="39"/>
        <v/>
      </c>
      <c r="P506" s="37" t="str">
        <f t="shared" si="38"/>
        <v>19年月日</v>
      </c>
    </row>
    <row r="507" spans="12:16" x14ac:dyDescent="0.45">
      <c r="L507" s="37" t="str">
        <f t="shared" si="35"/>
        <v/>
      </c>
      <c r="M507" s="37" t="str">
        <f t="shared" si="36"/>
        <v/>
      </c>
      <c r="N507" s="37" t="str">
        <f t="shared" si="37"/>
        <v/>
      </c>
      <c r="O507" s="37" t="str">
        <f t="shared" si="39"/>
        <v/>
      </c>
      <c r="P507" s="37" t="str">
        <f t="shared" si="38"/>
        <v>19年月日</v>
      </c>
    </row>
    <row r="508" spans="12:16" x14ac:dyDescent="0.45">
      <c r="L508" s="37" t="str">
        <f t="shared" si="35"/>
        <v/>
      </c>
      <c r="M508" s="37" t="str">
        <f t="shared" si="36"/>
        <v/>
      </c>
      <c r="N508" s="37" t="str">
        <f t="shared" si="37"/>
        <v/>
      </c>
      <c r="O508" s="37" t="str">
        <f t="shared" si="39"/>
        <v/>
      </c>
      <c r="P508" s="37" t="str">
        <f t="shared" si="38"/>
        <v>19年月日</v>
      </c>
    </row>
    <row r="509" spans="12:16" x14ac:dyDescent="0.45">
      <c r="L509" s="37" t="str">
        <f t="shared" si="35"/>
        <v/>
      </c>
      <c r="M509" s="37" t="str">
        <f t="shared" si="36"/>
        <v/>
      </c>
      <c r="N509" s="37" t="str">
        <f t="shared" si="37"/>
        <v/>
      </c>
      <c r="O509" s="37" t="str">
        <f t="shared" si="39"/>
        <v/>
      </c>
      <c r="P509" s="37" t="str">
        <f t="shared" si="38"/>
        <v>19年月日</v>
      </c>
    </row>
    <row r="510" spans="12:16" x14ac:dyDescent="0.45">
      <c r="L510" s="37" t="str">
        <f t="shared" si="35"/>
        <v/>
      </c>
      <c r="M510" s="37" t="str">
        <f t="shared" si="36"/>
        <v/>
      </c>
      <c r="N510" s="37" t="str">
        <f t="shared" si="37"/>
        <v/>
      </c>
      <c r="O510" s="37" t="str">
        <f t="shared" si="39"/>
        <v/>
      </c>
      <c r="P510" s="37" t="str">
        <f t="shared" si="38"/>
        <v>19年月日</v>
      </c>
    </row>
    <row r="511" spans="12:16" x14ac:dyDescent="0.45">
      <c r="L511" s="37" t="str">
        <f t="shared" si="35"/>
        <v/>
      </c>
      <c r="M511" s="37" t="str">
        <f t="shared" si="36"/>
        <v/>
      </c>
      <c r="N511" s="37" t="str">
        <f t="shared" si="37"/>
        <v/>
      </c>
      <c r="O511" s="37" t="str">
        <f t="shared" si="39"/>
        <v/>
      </c>
      <c r="P511" s="37" t="str">
        <f t="shared" si="38"/>
        <v>19年月日</v>
      </c>
    </row>
    <row r="512" spans="12:16" x14ac:dyDescent="0.45">
      <c r="L512" s="37" t="str">
        <f t="shared" si="35"/>
        <v/>
      </c>
      <c r="M512" s="37" t="str">
        <f t="shared" si="36"/>
        <v/>
      </c>
      <c r="N512" s="37" t="str">
        <f t="shared" si="37"/>
        <v/>
      </c>
      <c r="O512" s="37" t="str">
        <f t="shared" si="39"/>
        <v/>
      </c>
      <c r="P512" s="37" t="str">
        <f t="shared" si="38"/>
        <v>19年月日</v>
      </c>
    </row>
    <row r="513" spans="12:16" x14ac:dyDescent="0.45">
      <c r="L513" s="37" t="str">
        <f t="shared" si="35"/>
        <v/>
      </c>
      <c r="M513" s="37" t="str">
        <f t="shared" si="36"/>
        <v/>
      </c>
      <c r="N513" s="37" t="str">
        <f t="shared" si="37"/>
        <v/>
      </c>
      <c r="O513" s="37" t="str">
        <f t="shared" si="39"/>
        <v/>
      </c>
      <c r="P513" s="37" t="str">
        <f t="shared" si="38"/>
        <v>19年月日</v>
      </c>
    </row>
    <row r="514" spans="12:16" x14ac:dyDescent="0.45">
      <c r="L514" s="37" t="str">
        <f t="shared" si="35"/>
        <v/>
      </c>
      <c r="M514" s="37" t="str">
        <f t="shared" si="36"/>
        <v/>
      </c>
      <c r="N514" s="37" t="str">
        <f t="shared" si="37"/>
        <v/>
      </c>
      <c r="O514" s="37" t="str">
        <f t="shared" si="39"/>
        <v/>
      </c>
      <c r="P514" s="37" t="str">
        <f t="shared" si="38"/>
        <v>19年月日</v>
      </c>
    </row>
    <row r="515" spans="12:16" x14ac:dyDescent="0.45">
      <c r="L515" s="37" t="str">
        <f t="shared" ref="L515:L578" si="40">IF($A515="","",$D515&amp;" ("&amp;$G515&amp;")")</f>
        <v/>
      </c>
      <c r="M515" s="37" t="str">
        <f t="shared" ref="M515:M578" si="41">IF($A515="","",LEFT($F515,2))</f>
        <v/>
      </c>
      <c r="N515" s="37" t="str">
        <f t="shared" ref="N515:N578" si="42">IF($A515="","",$J515&amp;" "&amp;$I515&amp;" ("&amp;$M515&amp;")")</f>
        <v/>
      </c>
      <c r="O515" s="37" t="str">
        <f t="shared" si="39"/>
        <v/>
      </c>
      <c r="P515" s="37" t="str">
        <f t="shared" ref="P515:P578" si="43">IF(LEFT($F515,1)="0","20","19")&amp;LEFT($F515,2)&amp;"年"&amp;MID($F515,3,2)&amp;"月"&amp;RIGHT($F515,2)&amp;"日"</f>
        <v>19年月日</v>
      </c>
    </row>
    <row r="516" spans="12:16" x14ac:dyDescent="0.45">
      <c r="L516" s="37" t="str">
        <f t="shared" si="40"/>
        <v/>
      </c>
      <c r="M516" s="37" t="str">
        <f t="shared" si="41"/>
        <v/>
      </c>
      <c r="N516" s="37" t="str">
        <f t="shared" si="42"/>
        <v/>
      </c>
      <c r="O516" s="37" t="str">
        <f t="shared" ref="O516:O579" si="44">IF($A516="","",$O515+1)</f>
        <v/>
      </c>
      <c r="P516" s="37" t="str">
        <f t="shared" si="43"/>
        <v>19年月日</v>
      </c>
    </row>
    <row r="517" spans="12:16" x14ac:dyDescent="0.45">
      <c r="L517" s="37" t="str">
        <f t="shared" si="40"/>
        <v/>
      </c>
      <c r="M517" s="37" t="str">
        <f t="shared" si="41"/>
        <v/>
      </c>
      <c r="N517" s="37" t="str">
        <f t="shared" si="42"/>
        <v/>
      </c>
      <c r="O517" s="37" t="str">
        <f t="shared" si="44"/>
        <v/>
      </c>
      <c r="P517" s="37" t="str">
        <f t="shared" si="43"/>
        <v>19年月日</v>
      </c>
    </row>
    <row r="518" spans="12:16" x14ac:dyDescent="0.45">
      <c r="L518" s="37" t="str">
        <f t="shared" si="40"/>
        <v/>
      </c>
      <c r="M518" s="37" t="str">
        <f t="shared" si="41"/>
        <v/>
      </c>
      <c r="N518" s="37" t="str">
        <f t="shared" si="42"/>
        <v/>
      </c>
      <c r="O518" s="37" t="str">
        <f t="shared" si="44"/>
        <v/>
      </c>
      <c r="P518" s="37" t="str">
        <f t="shared" si="43"/>
        <v>19年月日</v>
      </c>
    </row>
    <row r="519" spans="12:16" x14ac:dyDescent="0.45">
      <c r="L519" s="37" t="str">
        <f t="shared" si="40"/>
        <v/>
      </c>
      <c r="M519" s="37" t="str">
        <f t="shared" si="41"/>
        <v/>
      </c>
      <c r="N519" s="37" t="str">
        <f t="shared" si="42"/>
        <v/>
      </c>
      <c r="O519" s="37" t="str">
        <f t="shared" si="44"/>
        <v/>
      </c>
      <c r="P519" s="37" t="str">
        <f t="shared" si="43"/>
        <v>19年月日</v>
      </c>
    </row>
    <row r="520" spans="12:16" x14ac:dyDescent="0.45">
      <c r="L520" s="37" t="str">
        <f t="shared" si="40"/>
        <v/>
      </c>
      <c r="M520" s="37" t="str">
        <f t="shared" si="41"/>
        <v/>
      </c>
      <c r="N520" s="37" t="str">
        <f t="shared" si="42"/>
        <v/>
      </c>
      <c r="O520" s="37" t="str">
        <f t="shared" si="44"/>
        <v/>
      </c>
      <c r="P520" s="37" t="str">
        <f t="shared" si="43"/>
        <v>19年月日</v>
      </c>
    </row>
    <row r="521" spans="12:16" x14ac:dyDescent="0.45">
      <c r="L521" s="37" t="str">
        <f t="shared" si="40"/>
        <v/>
      </c>
      <c r="M521" s="37" t="str">
        <f t="shared" si="41"/>
        <v/>
      </c>
      <c r="N521" s="37" t="str">
        <f t="shared" si="42"/>
        <v/>
      </c>
      <c r="O521" s="37" t="str">
        <f t="shared" si="44"/>
        <v/>
      </c>
      <c r="P521" s="37" t="str">
        <f t="shared" si="43"/>
        <v>19年月日</v>
      </c>
    </row>
    <row r="522" spans="12:16" x14ac:dyDescent="0.45">
      <c r="L522" s="37" t="str">
        <f t="shared" si="40"/>
        <v/>
      </c>
      <c r="M522" s="37" t="str">
        <f t="shared" si="41"/>
        <v/>
      </c>
      <c r="N522" s="37" t="str">
        <f t="shared" si="42"/>
        <v/>
      </c>
      <c r="O522" s="37" t="str">
        <f t="shared" si="44"/>
        <v/>
      </c>
      <c r="P522" s="37" t="str">
        <f t="shared" si="43"/>
        <v>19年月日</v>
      </c>
    </row>
    <row r="523" spans="12:16" x14ac:dyDescent="0.45">
      <c r="L523" s="37" t="str">
        <f t="shared" si="40"/>
        <v/>
      </c>
      <c r="M523" s="37" t="str">
        <f t="shared" si="41"/>
        <v/>
      </c>
      <c r="N523" s="37" t="str">
        <f t="shared" si="42"/>
        <v/>
      </c>
      <c r="O523" s="37" t="str">
        <f t="shared" si="44"/>
        <v/>
      </c>
      <c r="P523" s="37" t="str">
        <f t="shared" si="43"/>
        <v>19年月日</v>
      </c>
    </row>
    <row r="524" spans="12:16" x14ac:dyDescent="0.45">
      <c r="L524" s="37" t="str">
        <f t="shared" si="40"/>
        <v/>
      </c>
      <c r="M524" s="37" t="str">
        <f t="shared" si="41"/>
        <v/>
      </c>
      <c r="N524" s="37" t="str">
        <f t="shared" si="42"/>
        <v/>
      </c>
      <c r="O524" s="37" t="str">
        <f t="shared" si="44"/>
        <v/>
      </c>
      <c r="P524" s="37" t="str">
        <f t="shared" si="43"/>
        <v>19年月日</v>
      </c>
    </row>
    <row r="525" spans="12:16" x14ac:dyDescent="0.45">
      <c r="L525" s="37" t="str">
        <f t="shared" si="40"/>
        <v/>
      </c>
      <c r="M525" s="37" t="str">
        <f t="shared" si="41"/>
        <v/>
      </c>
      <c r="N525" s="37" t="str">
        <f t="shared" si="42"/>
        <v/>
      </c>
      <c r="O525" s="37" t="str">
        <f t="shared" si="44"/>
        <v/>
      </c>
      <c r="P525" s="37" t="str">
        <f t="shared" si="43"/>
        <v>19年月日</v>
      </c>
    </row>
    <row r="526" spans="12:16" x14ac:dyDescent="0.45">
      <c r="L526" s="37" t="str">
        <f t="shared" si="40"/>
        <v/>
      </c>
      <c r="M526" s="37" t="str">
        <f t="shared" si="41"/>
        <v/>
      </c>
      <c r="N526" s="37" t="str">
        <f t="shared" si="42"/>
        <v/>
      </c>
      <c r="O526" s="37" t="str">
        <f t="shared" si="44"/>
        <v/>
      </c>
      <c r="P526" s="37" t="str">
        <f t="shared" si="43"/>
        <v>19年月日</v>
      </c>
    </row>
    <row r="527" spans="12:16" x14ac:dyDescent="0.45">
      <c r="L527" s="37" t="str">
        <f t="shared" si="40"/>
        <v/>
      </c>
      <c r="M527" s="37" t="str">
        <f t="shared" si="41"/>
        <v/>
      </c>
      <c r="N527" s="37" t="str">
        <f t="shared" si="42"/>
        <v/>
      </c>
      <c r="O527" s="37" t="str">
        <f t="shared" si="44"/>
        <v/>
      </c>
      <c r="P527" s="37" t="str">
        <f t="shared" si="43"/>
        <v>19年月日</v>
      </c>
    </row>
    <row r="528" spans="12:16" x14ac:dyDescent="0.45">
      <c r="L528" s="37" t="str">
        <f t="shared" si="40"/>
        <v/>
      </c>
      <c r="M528" s="37" t="str">
        <f t="shared" si="41"/>
        <v/>
      </c>
      <c r="N528" s="37" t="str">
        <f t="shared" si="42"/>
        <v/>
      </c>
      <c r="O528" s="37" t="str">
        <f t="shared" si="44"/>
        <v/>
      </c>
      <c r="P528" s="37" t="str">
        <f t="shared" si="43"/>
        <v>19年月日</v>
      </c>
    </row>
    <row r="529" spans="12:16" x14ac:dyDescent="0.45">
      <c r="L529" s="37" t="str">
        <f t="shared" si="40"/>
        <v/>
      </c>
      <c r="M529" s="37" t="str">
        <f t="shared" si="41"/>
        <v/>
      </c>
      <c r="N529" s="37" t="str">
        <f t="shared" si="42"/>
        <v/>
      </c>
      <c r="O529" s="37" t="str">
        <f t="shared" si="44"/>
        <v/>
      </c>
      <c r="P529" s="37" t="str">
        <f t="shared" si="43"/>
        <v>19年月日</v>
      </c>
    </row>
    <row r="530" spans="12:16" x14ac:dyDescent="0.45">
      <c r="L530" s="37" t="str">
        <f t="shared" si="40"/>
        <v/>
      </c>
      <c r="M530" s="37" t="str">
        <f t="shared" si="41"/>
        <v/>
      </c>
      <c r="N530" s="37" t="str">
        <f t="shared" si="42"/>
        <v/>
      </c>
      <c r="O530" s="37" t="str">
        <f t="shared" si="44"/>
        <v/>
      </c>
      <c r="P530" s="37" t="str">
        <f t="shared" si="43"/>
        <v>19年月日</v>
      </c>
    </row>
    <row r="531" spans="12:16" x14ac:dyDescent="0.45">
      <c r="L531" s="37" t="str">
        <f t="shared" si="40"/>
        <v/>
      </c>
      <c r="M531" s="37" t="str">
        <f t="shared" si="41"/>
        <v/>
      </c>
      <c r="N531" s="37" t="str">
        <f t="shared" si="42"/>
        <v/>
      </c>
      <c r="O531" s="37" t="str">
        <f t="shared" si="44"/>
        <v/>
      </c>
      <c r="P531" s="37" t="str">
        <f t="shared" si="43"/>
        <v>19年月日</v>
      </c>
    </row>
    <row r="532" spans="12:16" x14ac:dyDescent="0.45">
      <c r="L532" s="37" t="str">
        <f t="shared" si="40"/>
        <v/>
      </c>
      <c r="M532" s="37" t="str">
        <f t="shared" si="41"/>
        <v/>
      </c>
      <c r="N532" s="37" t="str">
        <f t="shared" si="42"/>
        <v/>
      </c>
      <c r="O532" s="37" t="str">
        <f t="shared" si="44"/>
        <v/>
      </c>
      <c r="P532" s="37" t="str">
        <f t="shared" si="43"/>
        <v>19年月日</v>
      </c>
    </row>
    <row r="533" spans="12:16" x14ac:dyDescent="0.45">
      <c r="L533" s="37" t="str">
        <f t="shared" si="40"/>
        <v/>
      </c>
      <c r="M533" s="37" t="str">
        <f t="shared" si="41"/>
        <v/>
      </c>
      <c r="N533" s="37" t="str">
        <f t="shared" si="42"/>
        <v/>
      </c>
      <c r="O533" s="37" t="str">
        <f t="shared" si="44"/>
        <v/>
      </c>
      <c r="P533" s="37" t="str">
        <f t="shared" si="43"/>
        <v>19年月日</v>
      </c>
    </row>
    <row r="534" spans="12:16" x14ac:dyDescent="0.45">
      <c r="L534" s="37" t="str">
        <f t="shared" si="40"/>
        <v/>
      </c>
      <c r="M534" s="37" t="str">
        <f t="shared" si="41"/>
        <v/>
      </c>
      <c r="N534" s="37" t="str">
        <f t="shared" si="42"/>
        <v/>
      </c>
      <c r="O534" s="37" t="str">
        <f t="shared" si="44"/>
        <v/>
      </c>
      <c r="P534" s="37" t="str">
        <f t="shared" si="43"/>
        <v>19年月日</v>
      </c>
    </row>
    <row r="535" spans="12:16" x14ac:dyDescent="0.45">
      <c r="L535" s="37" t="str">
        <f t="shared" si="40"/>
        <v/>
      </c>
      <c r="M535" s="37" t="str">
        <f t="shared" si="41"/>
        <v/>
      </c>
      <c r="N535" s="37" t="str">
        <f t="shared" si="42"/>
        <v/>
      </c>
      <c r="O535" s="37" t="str">
        <f t="shared" si="44"/>
        <v/>
      </c>
      <c r="P535" s="37" t="str">
        <f t="shared" si="43"/>
        <v>19年月日</v>
      </c>
    </row>
    <row r="536" spans="12:16" x14ac:dyDescent="0.45">
      <c r="L536" s="37" t="str">
        <f t="shared" si="40"/>
        <v/>
      </c>
      <c r="M536" s="37" t="str">
        <f t="shared" si="41"/>
        <v/>
      </c>
      <c r="N536" s="37" t="str">
        <f t="shared" si="42"/>
        <v/>
      </c>
      <c r="O536" s="37" t="str">
        <f t="shared" si="44"/>
        <v/>
      </c>
      <c r="P536" s="37" t="str">
        <f t="shared" si="43"/>
        <v>19年月日</v>
      </c>
    </row>
    <row r="537" spans="12:16" x14ac:dyDescent="0.45">
      <c r="L537" s="37" t="str">
        <f t="shared" si="40"/>
        <v/>
      </c>
      <c r="M537" s="37" t="str">
        <f t="shared" si="41"/>
        <v/>
      </c>
      <c r="N537" s="37" t="str">
        <f t="shared" si="42"/>
        <v/>
      </c>
      <c r="O537" s="37" t="str">
        <f t="shared" si="44"/>
        <v/>
      </c>
      <c r="P537" s="37" t="str">
        <f t="shared" si="43"/>
        <v>19年月日</v>
      </c>
    </row>
    <row r="538" spans="12:16" x14ac:dyDescent="0.45">
      <c r="L538" s="37" t="str">
        <f t="shared" si="40"/>
        <v/>
      </c>
      <c r="M538" s="37" t="str">
        <f t="shared" si="41"/>
        <v/>
      </c>
      <c r="N538" s="37" t="str">
        <f t="shared" si="42"/>
        <v/>
      </c>
      <c r="O538" s="37" t="str">
        <f t="shared" si="44"/>
        <v/>
      </c>
      <c r="P538" s="37" t="str">
        <f t="shared" si="43"/>
        <v>19年月日</v>
      </c>
    </row>
    <row r="539" spans="12:16" x14ac:dyDescent="0.45">
      <c r="L539" s="37" t="str">
        <f t="shared" si="40"/>
        <v/>
      </c>
      <c r="M539" s="37" t="str">
        <f t="shared" si="41"/>
        <v/>
      </c>
      <c r="N539" s="37" t="str">
        <f t="shared" si="42"/>
        <v/>
      </c>
      <c r="O539" s="37" t="str">
        <f t="shared" si="44"/>
        <v/>
      </c>
      <c r="P539" s="37" t="str">
        <f t="shared" si="43"/>
        <v>19年月日</v>
      </c>
    </row>
    <row r="540" spans="12:16" x14ac:dyDescent="0.45">
      <c r="L540" s="37" t="str">
        <f t="shared" si="40"/>
        <v/>
      </c>
      <c r="M540" s="37" t="str">
        <f t="shared" si="41"/>
        <v/>
      </c>
      <c r="N540" s="37" t="str">
        <f t="shared" si="42"/>
        <v/>
      </c>
      <c r="O540" s="37" t="str">
        <f t="shared" si="44"/>
        <v/>
      </c>
      <c r="P540" s="37" t="str">
        <f t="shared" si="43"/>
        <v>19年月日</v>
      </c>
    </row>
    <row r="541" spans="12:16" x14ac:dyDescent="0.45">
      <c r="L541" s="37" t="str">
        <f t="shared" si="40"/>
        <v/>
      </c>
      <c r="M541" s="37" t="str">
        <f t="shared" si="41"/>
        <v/>
      </c>
      <c r="N541" s="37" t="str">
        <f t="shared" si="42"/>
        <v/>
      </c>
      <c r="O541" s="37" t="str">
        <f t="shared" si="44"/>
        <v/>
      </c>
      <c r="P541" s="37" t="str">
        <f t="shared" si="43"/>
        <v>19年月日</v>
      </c>
    </row>
    <row r="542" spans="12:16" x14ac:dyDescent="0.45">
      <c r="L542" s="37" t="str">
        <f t="shared" si="40"/>
        <v/>
      </c>
      <c r="M542" s="37" t="str">
        <f t="shared" si="41"/>
        <v/>
      </c>
      <c r="N542" s="37" t="str">
        <f t="shared" si="42"/>
        <v/>
      </c>
      <c r="O542" s="37" t="str">
        <f t="shared" si="44"/>
        <v/>
      </c>
      <c r="P542" s="37" t="str">
        <f t="shared" si="43"/>
        <v>19年月日</v>
      </c>
    </row>
    <row r="543" spans="12:16" x14ac:dyDescent="0.45">
      <c r="L543" s="37" t="str">
        <f t="shared" si="40"/>
        <v/>
      </c>
      <c r="M543" s="37" t="str">
        <f t="shared" si="41"/>
        <v/>
      </c>
      <c r="N543" s="37" t="str">
        <f t="shared" si="42"/>
        <v/>
      </c>
      <c r="O543" s="37" t="str">
        <f t="shared" si="44"/>
        <v/>
      </c>
      <c r="P543" s="37" t="str">
        <f t="shared" si="43"/>
        <v>19年月日</v>
      </c>
    </row>
    <row r="544" spans="12:16" x14ac:dyDescent="0.45">
      <c r="L544" s="37" t="str">
        <f t="shared" si="40"/>
        <v/>
      </c>
      <c r="M544" s="37" t="str">
        <f t="shared" si="41"/>
        <v/>
      </c>
      <c r="N544" s="37" t="str">
        <f t="shared" si="42"/>
        <v/>
      </c>
      <c r="O544" s="37" t="str">
        <f t="shared" si="44"/>
        <v/>
      </c>
      <c r="P544" s="37" t="str">
        <f t="shared" si="43"/>
        <v>19年月日</v>
      </c>
    </row>
    <row r="545" spans="12:16" x14ac:dyDescent="0.45">
      <c r="L545" s="37" t="str">
        <f t="shared" si="40"/>
        <v/>
      </c>
      <c r="M545" s="37" t="str">
        <f t="shared" si="41"/>
        <v/>
      </c>
      <c r="N545" s="37" t="str">
        <f t="shared" si="42"/>
        <v/>
      </c>
      <c r="O545" s="37" t="str">
        <f t="shared" si="44"/>
        <v/>
      </c>
      <c r="P545" s="37" t="str">
        <f t="shared" si="43"/>
        <v>19年月日</v>
      </c>
    </row>
    <row r="546" spans="12:16" x14ac:dyDescent="0.45">
      <c r="L546" s="37" t="str">
        <f t="shared" si="40"/>
        <v/>
      </c>
      <c r="M546" s="37" t="str">
        <f t="shared" si="41"/>
        <v/>
      </c>
      <c r="N546" s="37" t="str">
        <f t="shared" si="42"/>
        <v/>
      </c>
      <c r="O546" s="37" t="str">
        <f t="shared" si="44"/>
        <v/>
      </c>
      <c r="P546" s="37" t="str">
        <f t="shared" si="43"/>
        <v>19年月日</v>
      </c>
    </row>
    <row r="547" spans="12:16" x14ac:dyDescent="0.45">
      <c r="L547" s="37" t="str">
        <f t="shared" si="40"/>
        <v/>
      </c>
      <c r="M547" s="37" t="str">
        <f t="shared" si="41"/>
        <v/>
      </c>
      <c r="N547" s="37" t="str">
        <f t="shared" si="42"/>
        <v/>
      </c>
      <c r="O547" s="37" t="str">
        <f t="shared" si="44"/>
        <v/>
      </c>
      <c r="P547" s="37" t="str">
        <f t="shared" si="43"/>
        <v>19年月日</v>
      </c>
    </row>
    <row r="548" spans="12:16" x14ac:dyDescent="0.45">
      <c r="L548" s="37" t="str">
        <f t="shared" si="40"/>
        <v/>
      </c>
      <c r="M548" s="37" t="str">
        <f t="shared" si="41"/>
        <v/>
      </c>
      <c r="N548" s="37" t="str">
        <f t="shared" si="42"/>
        <v/>
      </c>
      <c r="O548" s="37" t="str">
        <f t="shared" si="44"/>
        <v/>
      </c>
      <c r="P548" s="37" t="str">
        <f t="shared" si="43"/>
        <v>19年月日</v>
      </c>
    </row>
    <row r="549" spans="12:16" x14ac:dyDescent="0.45">
      <c r="L549" s="37" t="str">
        <f t="shared" si="40"/>
        <v/>
      </c>
      <c r="M549" s="37" t="str">
        <f t="shared" si="41"/>
        <v/>
      </c>
      <c r="N549" s="37" t="str">
        <f t="shared" si="42"/>
        <v/>
      </c>
      <c r="O549" s="37" t="str">
        <f t="shared" si="44"/>
        <v/>
      </c>
      <c r="P549" s="37" t="str">
        <f t="shared" si="43"/>
        <v>19年月日</v>
      </c>
    </row>
    <row r="550" spans="12:16" x14ac:dyDescent="0.45">
      <c r="L550" s="37" t="str">
        <f t="shared" si="40"/>
        <v/>
      </c>
      <c r="M550" s="37" t="str">
        <f t="shared" si="41"/>
        <v/>
      </c>
      <c r="N550" s="37" t="str">
        <f t="shared" si="42"/>
        <v/>
      </c>
      <c r="O550" s="37" t="str">
        <f t="shared" si="44"/>
        <v/>
      </c>
      <c r="P550" s="37" t="str">
        <f t="shared" si="43"/>
        <v>19年月日</v>
      </c>
    </row>
    <row r="551" spans="12:16" x14ac:dyDescent="0.45">
      <c r="L551" s="37" t="str">
        <f t="shared" si="40"/>
        <v/>
      </c>
      <c r="M551" s="37" t="str">
        <f t="shared" si="41"/>
        <v/>
      </c>
      <c r="N551" s="37" t="str">
        <f t="shared" si="42"/>
        <v/>
      </c>
      <c r="O551" s="37" t="str">
        <f t="shared" si="44"/>
        <v/>
      </c>
      <c r="P551" s="37" t="str">
        <f t="shared" si="43"/>
        <v>19年月日</v>
      </c>
    </row>
    <row r="552" spans="12:16" x14ac:dyDescent="0.45">
      <c r="L552" s="37" t="str">
        <f t="shared" si="40"/>
        <v/>
      </c>
      <c r="M552" s="37" t="str">
        <f t="shared" si="41"/>
        <v/>
      </c>
      <c r="N552" s="37" t="str">
        <f t="shared" si="42"/>
        <v/>
      </c>
      <c r="O552" s="37" t="str">
        <f t="shared" si="44"/>
        <v/>
      </c>
      <c r="P552" s="37" t="str">
        <f t="shared" si="43"/>
        <v>19年月日</v>
      </c>
    </row>
    <row r="553" spans="12:16" x14ac:dyDescent="0.45">
      <c r="L553" s="37" t="str">
        <f t="shared" si="40"/>
        <v/>
      </c>
      <c r="M553" s="37" t="str">
        <f t="shared" si="41"/>
        <v/>
      </c>
      <c r="N553" s="37" t="str">
        <f t="shared" si="42"/>
        <v/>
      </c>
      <c r="O553" s="37" t="str">
        <f t="shared" si="44"/>
        <v/>
      </c>
      <c r="P553" s="37" t="str">
        <f t="shared" si="43"/>
        <v>19年月日</v>
      </c>
    </row>
    <row r="554" spans="12:16" x14ac:dyDescent="0.45">
      <c r="L554" s="37" t="str">
        <f t="shared" si="40"/>
        <v/>
      </c>
      <c r="M554" s="37" t="str">
        <f t="shared" si="41"/>
        <v/>
      </c>
      <c r="N554" s="37" t="str">
        <f t="shared" si="42"/>
        <v/>
      </c>
      <c r="O554" s="37" t="str">
        <f t="shared" si="44"/>
        <v/>
      </c>
      <c r="P554" s="37" t="str">
        <f t="shared" si="43"/>
        <v>19年月日</v>
      </c>
    </row>
    <row r="555" spans="12:16" x14ac:dyDescent="0.45">
      <c r="L555" s="37" t="str">
        <f t="shared" si="40"/>
        <v/>
      </c>
      <c r="M555" s="37" t="str">
        <f t="shared" si="41"/>
        <v/>
      </c>
      <c r="N555" s="37" t="str">
        <f t="shared" si="42"/>
        <v/>
      </c>
      <c r="O555" s="37" t="str">
        <f t="shared" si="44"/>
        <v/>
      </c>
      <c r="P555" s="37" t="str">
        <f t="shared" si="43"/>
        <v>19年月日</v>
      </c>
    </row>
    <row r="556" spans="12:16" x14ac:dyDescent="0.45">
      <c r="L556" s="37" t="str">
        <f t="shared" si="40"/>
        <v/>
      </c>
      <c r="M556" s="37" t="str">
        <f t="shared" si="41"/>
        <v/>
      </c>
      <c r="N556" s="37" t="str">
        <f t="shared" si="42"/>
        <v/>
      </c>
      <c r="O556" s="37" t="str">
        <f t="shared" si="44"/>
        <v/>
      </c>
      <c r="P556" s="37" t="str">
        <f t="shared" si="43"/>
        <v>19年月日</v>
      </c>
    </row>
    <row r="557" spans="12:16" x14ac:dyDescent="0.45">
      <c r="L557" s="37" t="str">
        <f t="shared" si="40"/>
        <v/>
      </c>
      <c r="M557" s="37" t="str">
        <f t="shared" si="41"/>
        <v/>
      </c>
      <c r="N557" s="37" t="str">
        <f t="shared" si="42"/>
        <v/>
      </c>
      <c r="O557" s="37" t="str">
        <f t="shared" si="44"/>
        <v/>
      </c>
      <c r="P557" s="37" t="str">
        <f t="shared" si="43"/>
        <v>19年月日</v>
      </c>
    </row>
    <row r="558" spans="12:16" x14ac:dyDescent="0.45">
      <c r="L558" s="37" t="str">
        <f t="shared" si="40"/>
        <v/>
      </c>
      <c r="M558" s="37" t="str">
        <f t="shared" si="41"/>
        <v/>
      </c>
      <c r="N558" s="37" t="str">
        <f t="shared" si="42"/>
        <v/>
      </c>
      <c r="O558" s="37" t="str">
        <f t="shared" si="44"/>
        <v/>
      </c>
      <c r="P558" s="37" t="str">
        <f t="shared" si="43"/>
        <v>19年月日</v>
      </c>
    </row>
    <row r="559" spans="12:16" x14ac:dyDescent="0.45">
      <c r="L559" s="37" t="str">
        <f t="shared" si="40"/>
        <v/>
      </c>
      <c r="M559" s="37" t="str">
        <f t="shared" si="41"/>
        <v/>
      </c>
      <c r="N559" s="37" t="str">
        <f t="shared" si="42"/>
        <v/>
      </c>
      <c r="O559" s="37" t="str">
        <f t="shared" si="44"/>
        <v/>
      </c>
      <c r="P559" s="37" t="str">
        <f t="shared" si="43"/>
        <v>19年月日</v>
      </c>
    </row>
    <row r="560" spans="12:16" x14ac:dyDescent="0.45">
      <c r="L560" s="37" t="str">
        <f t="shared" si="40"/>
        <v/>
      </c>
      <c r="M560" s="37" t="str">
        <f t="shared" si="41"/>
        <v/>
      </c>
      <c r="N560" s="37" t="str">
        <f t="shared" si="42"/>
        <v/>
      </c>
      <c r="O560" s="37" t="str">
        <f t="shared" si="44"/>
        <v/>
      </c>
      <c r="P560" s="37" t="str">
        <f t="shared" si="43"/>
        <v>19年月日</v>
      </c>
    </row>
    <row r="561" spans="12:16" x14ac:dyDescent="0.45">
      <c r="L561" s="37" t="str">
        <f t="shared" si="40"/>
        <v/>
      </c>
      <c r="M561" s="37" t="str">
        <f t="shared" si="41"/>
        <v/>
      </c>
      <c r="N561" s="37" t="str">
        <f t="shared" si="42"/>
        <v/>
      </c>
      <c r="O561" s="37" t="str">
        <f t="shared" si="44"/>
        <v/>
      </c>
      <c r="P561" s="37" t="str">
        <f t="shared" si="43"/>
        <v>19年月日</v>
      </c>
    </row>
    <row r="562" spans="12:16" x14ac:dyDescent="0.45">
      <c r="L562" s="37" t="str">
        <f t="shared" si="40"/>
        <v/>
      </c>
      <c r="M562" s="37" t="str">
        <f t="shared" si="41"/>
        <v/>
      </c>
      <c r="N562" s="37" t="str">
        <f t="shared" si="42"/>
        <v/>
      </c>
      <c r="O562" s="37" t="str">
        <f t="shared" si="44"/>
        <v/>
      </c>
      <c r="P562" s="37" t="str">
        <f t="shared" si="43"/>
        <v>19年月日</v>
      </c>
    </row>
    <row r="563" spans="12:16" x14ac:dyDescent="0.45">
      <c r="L563" s="37" t="str">
        <f t="shared" si="40"/>
        <v/>
      </c>
      <c r="M563" s="37" t="str">
        <f t="shared" si="41"/>
        <v/>
      </c>
      <c r="N563" s="37" t="str">
        <f t="shared" si="42"/>
        <v/>
      </c>
      <c r="O563" s="37" t="str">
        <f t="shared" si="44"/>
        <v/>
      </c>
      <c r="P563" s="37" t="str">
        <f t="shared" si="43"/>
        <v>19年月日</v>
      </c>
    </row>
    <row r="564" spans="12:16" x14ac:dyDescent="0.45">
      <c r="L564" s="37" t="str">
        <f t="shared" si="40"/>
        <v/>
      </c>
      <c r="M564" s="37" t="str">
        <f t="shared" si="41"/>
        <v/>
      </c>
      <c r="N564" s="37" t="str">
        <f t="shared" si="42"/>
        <v/>
      </c>
      <c r="O564" s="37" t="str">
        <f t="shared" si="44"/>
        <v/>
      </c>
      <c r="P564" s="37" t="str">
        <f t="shared" si="43"/>
        <v>19年月日</v>
      </c>
    </row>
    <row r="565" spans="12:16" x14ac:dyDescent="0.45">
      <c r="L565" s="37" t="str">
        <f t="shared" si="40"/>
        <v/>
      </c>
      <c r="M565" s="37" t="str">
        <f t="shared" si="41"/>
        <v/>
      </c>
      <c r="N565" s="37" t="str">
        <f t="shared" si="42"/>
        <v/>
      </c>
      <c r="O565" s="37" t="str">
        <f t="shared" si="44"/>
        <v/>
      </c>
      <c r="P565" s="37" t="str">
        <f t="shared" si="43"/>
        <v>19年月日</v>
      </c>
    </row>
    <row r="566" spans="12:16" x14ac:dyDescent="0.45">
      <c r="L566" s="37" t="str">
        <f t="shared" si="40"/>
        <v/>
      </c>
      <c r="M566" s="37" t="str">
        <f t="shared" si="41"/>
        <v/>
      </c>
      <c r="N566" s="37" t="str">
        <f t="shared" si="42"/>
        <v/>
      </c>
      <c r="O566" s="37" t="str">
        <f t="shared" si="44"/>
        <v/>
      </c>
      <c r="P566" s="37" t="str">
        <f t="shared" si="43"/>
        <v>19年月日</v>
      </c>
    </row>
    <row r="567" spans="12:16" x14ac:dyDescent="0.45">
      <c r="L567" s="37" t="str">
        <f t="shared" si="40"/>
        <v/>
      </c>
      <c r="M567" s="37" t="str">
        <f t="shared" si="41"/>
        <v/>
      </c>
      <c r="N567" s="37" t="str">
        <f t="shared" si="42"/>
        <v/>
      </c>
      <c r="O567" s="37" t="str">
        <f t="shared" si="44"/>
        <v/>
      </c>
      <c r="P567" s="37" t="str">
        <f t="shared" si="43"/>
        <v>19年月日</v>
      </c>
    </row>
    <row r="568" spans="12:16" x14ac:dyDescent="0.45">
      <c r="L568" s="37" t="str">
        <f t="shared" si="40"/>
        <v/>
      </c>
      <c r="M568" s="37" t="str">
        <f t="shared" si="41"/>
        <v/>
      </c>
      <c r="N568" s="37" t="str">
        <f t="shared" si="42"/>
        <v/>
      </c>
      <c r="O568" s="37" t="str">
        <f t="shared" si="44"/>
        <v/>
      </c>
      <c r="P568" s="37" t="str">
        <f t="shared" si="43"/>
        <v>19年月日</v>
      </c>
    </row>
    <row r="569" spans="12:16" x14ac:dyDescent="0.45">
      <c r="L569" s="37" t="str">
        <f t="shared" si="40"/>
        <v/>
      </c>
      <c r="M569" s="37" t="str">
        <f t="shared" si="41"/>
        <v/>
      </c>
      <c r="N569" s="37" t="str">
        <f t="shared" si="42"/>
        <v/>
      </c>
      <c r="O569" s="37" t="str">
        <f t="shared" si="44"/>
        <v/>
      </c>
      <c r="P569" s="37" t="str">
        <f t="shared" si="43"/>
        <v>19年月日</v>
      </c>
    </row>
    <row r="570" spans="12:16" x14ac:dyDescent="0.45">
      <c r="L570" s="37" t="str">
        <f t="shared" si="40"/>
        <v/>
      </c>
      <c r="M570" s="37" t="str">
        <f t="shared" si="41"/>
        <v/>
      </c>
      <c r="N570" s="37" t="str">
        <f t="shared" si="42"/>
        <v/>
      </c>
      <c r="O570" s="37" t="str">
        <f t="shared" si="44"/>
        <v/>
      </c>
      <c r="P570" s="37" t="str">
        <f t="shared" si="43"/>
        <v>19年月日</v>
      </c>
    </row>
    <row r="571" spans="12:16" x14ac:dyDescent="0.45">
      <c r="L571" s="37" t="str">
        <f t="shared" si="40"/>
        <v/>
      </c>
      <c r="M571" s="37" t="str">
        <f t="shared" si="41"/>
        <v/>
      </c>
      <c r="N571" s="37" t="str">
        <f t="shared" si="42"/>
        <v/>
      </c>
      <c r="O571" s="37" t="str">
        <f t="shared" si="44"/>
        <v/>
      </c>
      <c r="P571" s="37" t="str">
        <f t="shared" si="43"/>
        <v>19年月日</v>
      </c>
    </row>
    <row r="572" spans="12:16" x14ac:dyDescent="0.45">
      <c r="L572" s="37" t="str">
        <f t="shared" si="40"/>
        <v/>
      </c>
      <c r="M572" s="37" t="str">
        <f t="shared" si="41"/>
        <v/>
      </c>
      <c r="N572" s="37" t="str">
        <f t="shared" si="42"/>
        <v/>
      </c>
      <c r="O572" s="37" t="str">
        <f t="shared" si="44"/>
        <v/>
      </c>
      <c r="P572" s="37" t="str">
        <f t="shared" si="43"/>
        <v>19年月日</v>
      </c>
    </row>
    <row r="573" spans="12:16" x14ac:dyDescent="0.45">
      <c r="L573" s="37" t="str">
        <f t="shared" si="40"/>
        <v/>
      </c>
      <c r="M573" s="37" t="str">
        <f t="shared" si="41"/>
        <v/>
      </c>
      <c r="N573" s="37" t="str">
        <f t="shared" si="42"/>
        <v/>
      </c>
      <c r="O573" s="37" t="str">
        <f t="shared" si="44"/>
        <v/>
      </c>
      <c r="P573" s="37" t="str">
        <f t="shared" si="43"/>
        <v>19年月日</v>
      </c>
    </row>
    <row r="574" spans="12:16" x14ac:dyDescent="0.45">
      <c r="L574" s="37" t="str">
        <f t="shared" si="40"/>
        <v/>
      </c>
      <c r="M574" s="37" t="str">
        <f t="shared" si="41"/>
        <v/>
      </c>
      <c r="N574" s="37" t="str">
        <f t="shared" si="42"/>
        <v/>
      </c>
      <c r="O574" s="37" t="str">
        <f t="shared" si="44"/>
        <v/>
      </c>
      <c r="P574" s="37" t="str">
        <f t="shared" si="43"/>
        <v>19年月日</v>
      </c>
    </row>
    <row r="575" spans="12:16" x14ac:dyDescent="0.45">
      <c r="L575" s="37" t="str">
        <f t="shared" si="40"/>
        <v/>
      </c>
      <c r="M575" s="37" t="str">
        <f t="shared" si="41"/>
        <v/>
      </c>
      <c r="N575" s="37" t="str">
        <f t="shared" si="42"/>
        <v/>
      </c>
      <c r="O575" s="37" t="str">
        <f t="shared" si="44"/>
        <v/>
      </c>
      <c r="P575" s="37" t="str">
        <f t="shared" si="43"/>
        <v>19年月日</v>
      </c>
    </row>
    <row r="576" spans="12:16" x14ac:dyDescent="0.45">
      <c r="L576" s="37" t="str">
        <f t="shared" si="40"/>
        <v/>
      </c>
      <c r="M576" s="37" t="str">
        <f t="shared" si="41"/>
        <v/>
      </c>
      <c r="N576" s="37" t="str">
        <f t="shared" si="42"/>
        <v/>
      </c>
      <c r="O576" s="37" t="str">
        <f t="shared" si="44"/>
        <v/>
      </c>
      <c r="P576" s="37" t="str">
        <f t="shared" si="43"/>
        <v>19年月日</v>
      </c>
    </row>
    <row r="577" spans="12:16" x14ac:dyDescent="0.45">
      <c r="L577" s="37" t="str">
        <f t="shared" si="40"/>
        <v/>
      </c>
      <c r="M577" s="37" t="str">
        <f t="shared" si="41"/>
        <v/>
      </c>
      <c r="N577" s="37" t="str">
        <f t="shared" si="42"/>
        <v/>
      </c>
      <c r="O577" s="37" t="str">
        <f t="shared" si="44"/>
        <v/>
      </c>
      <c r="P577" s="37" t="str">
        <f t="shared" si="43"/>
        <v>19年月日</v>
      </c>
    </row>
    <row r="578" spans="12:16" x14ac:dyDescent="0.45">
      <c r="L578" s="37" t="str">
        <f t="shared" si="40"/>
        <v/>
      </c>
      <c r="M578" s="37" t="str">
        <f t="shared" si="41"/>
        <v/>
      </c>
      <c r="N578" s="37" t="str">
        <f t="shared" si="42"/>
        <v/>
      </c>
      <c r="O578" s="37" t="str">
        <f t="shared" si="44"/>
        <v/>
      </c>
      <c r="P578" s="37" t="str">
        <f t="shared" si="43"/>
        <v>19年月日</v>
      </c>
    </row>
    <row r="579" spans="12:16" x14ac:dyDescent="0.45">
      <c r="L579" s="37" t="str">
        <f t="shared" ref="L579:L642" si="45">IF($A579="","",$D579&amp;" ("&amp;$G579&amp;")")</f>
        <v/>
      </c>
      <c r="M579" s="37" t="str">
        <f t="shared" ref="M579:M642" si="46">IF($A579="","",LEFT($F579,2))</f>
        <v/>
      </c>
      <c r="N579" s="37" t="str">
        <f t="shared" ref="N579:N642" si="47">IF($A579="","",$J579&amp;" "&amp;$I579&amp;" ("&amp;$M579&amp;")")</f>
        <v/>
      </c>
      <c r="O579" s="37" t="str">
        <f t="shared" si="44"/>
        <v/>
      </c>
      <c r="P579" s="37" t="str">
        <f t="shared" ref="P579:P642" si="48">IF(LEFT($F579,1)="0","20","19")&amp;LEFT($F579,2)&amp;"年"&amp;MID($F579,3,2)&amp;"月"&amp;RIGHT($F579,2)&amp;"日"</f>
        <v>19年月日</v>
      </c>
    </row>
    <row r="580" spans="12:16" x14ac:dyDescent="0.45">
      <c r="L580" s="37" t="str">
        <f t="shared" si="45"/>
        <v/>
      </c>
      <c r="M580" s="37" t="str">
        <f t="shared" si="46"/>
        <v/>
      </c>
      <c r="N580" s="37" t="str">
        <f t="shared" si="47"/>
        <v/>
      </c>
      <c r="O580" s="37" t="str">
        <f t="shared" ref="O580:O643" si="49">IF($A580="","",$O579+1)</f>
        <v/>
      </c>
      <c r="P580" s="37" t="str">
        <f t="shared" si="48"/>
        <v>19年月日</v>
      </c>
    </row>
    <row r="581" spans="12:16" x14ac:dyDescent="0.45">
      <c r="L581" s="37" t="str">
        <f t="shared" si="45"/>
        <v/>
      </c>
      <c r="M581" s="37" t="str">
        <f t="shared" si="46"/>
        <v/>
      </c>
      <c r="N581" s="37" t="str">
        <f t="shared" si="47"/>
        <v/>
      </c>
      <c r="O581" s="37" t="str">
        <f t="shared" si="49"/>
        <v/>
      </c>
      <c r="P581" s="37" t="str">
        <f t="shared" si="48"/>
        <v>19年月日</v>
      </c>
    </row>
    <row r="582" spans="12:16" x14ac:dyDescent="0.45">
      <c r="L582" s="37" t="str">
        <f t="shared" si="45"/>
        <v/>
      </c>
      <c r="M582" s="37" t="str">
        <f t="shared" si="46"/>
        <v/>
      </c>
      <c r="N582" s="37" t="str">
        <f t="shared" si="47"/>
        <v/>
      </c>
      <c r="O582" s="37" t="str">
        <f t="shared" si="49"/>
        <v/>
      </c>
      <c r="P582" s="37" t="str">
        <f t="shared" si="48"/>
        <v>19年月日</v>
      </c>
    </row>
    <row r="583" spans="12:16" x14ac:dyDescent="0.45">
      <c r="L583" s="37" t="str">
        <f t="shared" si="45"/>
        <v/>
      </c>
      <c r="M583" s="37" t="str">
        <f t="shared" si="46"/>
        <v/>
      </c>
      <c r="N583" s="37" t="str">
        <f t="shared" si="47"/>
        <v/>
      </c>
      <c r="O583" s="37" t="str">
        <f t="shared" si="49"/>
        <v/>
      </c>
      <c r="P583" s="37" t="str">
        <f t="shared" si="48"/>
        <v>19年月日</v>
      </c>
    </row>
    <row r="584" spans="12:16" x14ac:dyDescent="0.45">
      <c r="L584" s="37" t="str">
        <f t="shared" si="45"/>
        <v/>
      </c>
      <c r="M584" s="37" t="str">
        <f t="shared" si="46"/>
        <v/>
      </c>
      <c r="N584" s="37" t="str">
        <f t="shared" si="47"/>
        <v/>
      </c>
      <c r="O584" s="37" t="str">
        <f t="shared" si="49"/>
        <v/>
      </c>
      <c r="P584" s="37" t="str">
        <f t="shared" si="48"/>
        <v>19年月日</v>
      </c>
    </row>
    <row r="585" spans="12:16" x14ac:dyDescent="0.45">
      <c r="L585" s="37" t="str">
        <f t="shared" si="45"/>
        <v/>
      </c>
      <c r="M585" s="37" t="str">
        <f t="shared" si="46"/>
        <v/>
      </c>
      <c r="N585" s="37" t="str">
        <f t="shared" si="47"/>
        <v/>
      </c>
      <c r="O585" s="37" t="str">
        <f t="shared" si="49"/>
        <v/>
      </c>
      <c r="P585" s="37" t="str">
        <f t="shared" si="48"/>
        <v>19年月日</v>
      </c>
    </row>
    <row r="586" spans="12:16" x14ac:dyDescent="0.45">
      <c r="L586" s="37" t="str">
        <f t="shared" si="45"/>
        <v/>
      </c>
      <c r="M586" s="37" t="str">
        <f t="shared" si="46"/>
        <v/>
      </c>
      <c r="N586" s="37" t="str">
        <f t="shared" si="47"/>
        <v/>
      </c>
      <c r="O586" s="37" t="str">
        <f t="shared" si="49"/>
        <v/>
      </c>
      <c r="P586" s="37" t="str">
        <f t="shared" si="48"/>
        <v>19年月日</v>
      </c>
    </row>
    <row r="587" spans="12:16" x14ac:dyDescent="0.45">
      <c r="L587" s="37" t="str">
        <f t="shared" si="45"/>
        <v/>
      </c>
      <c r="M587" s="37" t="str">
        <f t="shared" si="46"/>
        <v/>
      </c>
      <c r="N587" s="37" t="str">
        <f t="shared" si="47"/>
        <v/>
      </c>
      <c r="O587" s="37" t="str">
        <f t="shared" si="49"/>
        <v/>
      </c>
      <c r="P587" s="37" t="str">
        <f t="shared" si="48"/>
        <v>19年月日</v>
      </c>
    </row>
    <row r="588" spans="12:16" x14ac:dyDescent="0.45">
      <c r="L588" s="37" t="str">
        <f t="shared" si="45"/>
        <v/>
      </c>
      <c r="M588" s="37" t="str">
        <f t="shared" si="46"/>
        <v/>
      </c>
      <c r="N588" s="37" t="str">
        <f t="shared" si="47"/>
        <v/>
      </c>
      <c r="O588" s="37" t="str">
        <f t="shared" si="49"/>
        <v/>
      </c>
      <c r="P588" s="37" t="str">
        <f t="shared" si="48"/>
        <v>19年月日</v>
      </c>
    </row>
    <row r="589" spans="12:16" x14ac:dyDescent="0.45">
      <c r="L589" s="37" t="str">
        <f t="shared" si="45"/>
        <v/>
      </c>
      <c r="M589" s="37" t="str">
        <f t="shared" si="46"/>
        <v/>
      </c>
      <c r="N589" s="37" t="str">
        <f t="shared" si="47"/>
        <v/>
      </c>
      <c r="O589" s="37" t="str">
        <f t="shared" si="49"/>
        <v/>
      </c>
      <c r="P589" s="37" t="str">
        <f t="shared" si="48"/>
        <v>19年月日</v>
      </c>
    </row>
    <row r="590" spans="12:16" x14ac:dyDescent="0.45">
      <c r="L590" s="37" t="str">
        <f t="shared" si="45"/>
        <v/>
      </c>
      <c r="M590" s="37" t="str">
        <f t="shared" si="46"/>
        <v/>
      </c>
      <c r="N590" s="37" t="str">
        <f t="shared" si="47"/>
        <v/>
      </c>
      <c r="O590" s="37" t="str">
        <f t="shared" si="49"/>
        <v/>
      </c>
      <c r="P590" s="37" t="str">
        <f t="shared" si="48"/>
        <v>19年月日</v>
      </c>
    </row>
    <row r="591" spans="12:16" x14ac:dyDescent="0.45">
      <c r="L591" s="37" t="str">
        <f t="shared" si="45"/>
        <v/>
      </c>
      <c r="M591" s="37" t="str">
        <f t="shared" si="46"/>
        <v/>
      </c>
      <c r="N591" s="37" t="str">
        <f t="shared" si="47"/>
        <v/>
      </c>
      <c r="O591" s="37" t="str">
        <f t="shared" si="49"/>
        <v/>
      </c>
      <c r="P591" s="37" t="str">
        <f t="shared" si="48"/>
        <v>19年月日</v>
      </c>
    </row>
    <row r="592" spans="12:16" x14ac:dyDescent="0.45">
      <c r="L592" s="37" t="str">
        <f t="shared" si="45"/>
        <v/>
      </c>
      <c r="M592" s="37" t="str">
        <f t="shared" si="46"/>
        <v/>
      </c>
      <c r="N592" s="37" t="str">
        <f t="shared" si="47"/>
        <v/>
      </c>
      <c r="O592" s="37" t="str">
        <f t="shared" si="49"/>
        <v/>
      </c>
      <c r="P592" s="37" t="str">
        <f t="shared" si="48"/>
        <v>19年月日</v>
      </c>
    </row>
    <row r="593" spans="12:16" x14ac:dyDescent="0.45">
      <c r="L593" s="37" t="str">
        <f t="shared" si="45"/>
        <v/>
      </c>
      <c r="M593" s="37" t="str">
        <f t="shared" si="46"/>
        <v/>
      </c>
      <c r="N593" s="37" t="str">
        <f t="shared" si="47"/>
        <v/>
      </c>
      <c r="O593" s="37" t="str">
        <f t="shared" si="49"/>
        <v/>
      </c>
      <c r="P593" s="37" t="str">
        <f t="shared" si="48"/>
        <v>19年月日</v>
      </c>
    </row>
    <row r="594" spans="12:16" x14ac:dyDescent="0.45">
      <c r="L594" s="37" t="str">
        <f t="shared" si="45"/>
        <v/>
      </c>
      <c r="M594" s="37" t="str">
        <f t="shared" si="46"/>
        <v/>
      </c>
      <c r="N594" s="37" t="str">
        <f t="shared" si="47"/>
        <v/>
      </c>
      <c r="O594" s="37" t="str">
        <f t="shared" si="49"/>
        <v/>
      </c>
      <c r="P594" s="37" t="str">
        <f t="shared" si="48"/>
        <v>19年月日</v>
      </c>
    </row>
    <row r="595" spans="12:16" x14ac:dyDescent="0.45">
      <c r="L595" s="37" t="str">
        <f t="shared" si="45"/>
        <v/>
      </c>
      <c r="M595" s="37" t="str">
        <f t="shared" si="46"/>
        <v/>
      </c>
      <c r="N595" s="37" t="str">
        <f t="shared" si="47"/>
        <v/>
      </c>
      <c r="O595" s="37" t="str">
        <f t="shared" si="49"/>
        <v/>
      </c>
      <c r="P595" s="37" t="str">
        <f t="shared" si="48"/>
        <v>19年月日</v>
      </c>
    </row>
    <row r="596" spans="12:16" x14ac:dyDescent="0.45">
      <c r="L596" s="37" t="str">
        <f t="shared" si="45"/>
        <v/>
      </c>
      <c r="M596" s="37" t="str">
        <f t="shared" si="46"/>
        <v/>
      </c>
      <c r="N596" s="37" t="str">
        <f t="shared" si="47"/>
        <v/>
      </c>
      <c r="O596" s="37" t="str">
        <f t="shared" si="49"/>
        <v/>
      </c>
      <c r="P596" s="37" t="str">
        <f t="shared" si="48"/>
        <v>19年月日</v>
      </c>
    </row>
    <row r="597" spans="12:16" x14ac:dyDescent="0.45">
      <c r="L597" s="37" t="str">
        <f t="shared" si="45"/>
        <v/>
      </c>
      <c r="M597" s="37" t="str">
        <f t="shared" si="46"/>
        <v/>
      </c>
      <c r="N597" s="37" t="str">
        <f t="shared" si="47"/>
        <v/>
      </c>
      <c r="O597" s="37" t="str">
        <f t="shared" si="49"/>
        <v/>
      </c>
      <c r="P597" s="37" t="str">
        <f t="shared" si="48"/>
        <v>19年月日</v>
      </c>
    </row>
    <row r="598" spans="12:16" x14ac:dyDescent="0.45">
      <c r="L598" s="37" t="str">
        <f t="shared" si="45"/>
        <v/>
      </c>
      <c r="M598" s="37" t="str">
        <f t="shared" si="46"/>
        <v/>
      </c>
      <c r="N598" s="37" t="str">
        <f t="shared" si="47"/>
        <v/>
      </c>
      <c r="O598" s="37" t="str">
        <f t="shared" si="49"/>
        <v/>
      </c>
      <c r="P598" s="37" t="str">
        <f t="shared" si="48"/>
        <v>19年月日</v>
      </c>
    </row>
    <row r="599" spans="12:16" x14ac:dyDescent="0.45">
      <c r="L599" s="37" t="str">
        <f t="shared" si="45"/>
        <v/>
      </c>
      <c r="M599" s="37" t="str">
        <f t="shared" si="46"/>
        <v/>
      </c>
      <c r="N599" s="37" t="str">
        <f t="shared" si="47"/>
        <v/>
      </c>
      <c r="O599" s="37" t="str">
        <f t="shared" si="49"/>
        <v/>
      </c>
      <c r="P599" s="37" t="str">
        <f t="shared" si="48"/>
        <v>19年月日</v>
      </c>
    </row>
    <row r="600" spans="12:16" x14ac:dyDescent="0.45">
      <c r="L600" s="37" t="str">
        <f t="shared" si="45"/>
        <v/>
      </c>
      <c r="M600" s="37" t="str">
        <f t="shared" si="46"/>
        <v/>
      </c>
      <c r="N600" s="37" t="str">
        <f t="shared" si="47"/>
        <v/>
      </c>
      <c r="O600" s="37" t="str">
        <f t="shared" si="49"/>
        <v/>
      </c>
      <c r="P600" s="37" t="str">
        <f t="shared" si="48"/>
        <v>19年月日</v>
      </c>
    </row>
    <row r="601" spans="12:16" x14ac:dyDescent="0.45">
      <c r="L601" s="37" t="str">
        <f t="shared" si="45"/>
        <v/>
      </c>
      <c r="M601" s="37" t="str">
        <f t="shared" si="46"/>
        <v/>
      </c>
      <c r="N601" s="37" t="str">
        <f t="shared" si="47"/>
        <v/>
      </c>
      <c r="O601" s="37" t="str">
        <f t="shared" si="49"/>
        <v/>
      </c>
      <c r="P601" s="37" t="str">
        <f t="shared" si="48"/>
        <v>19年月日</v>
      </c>
    </row>
    <row r="602" spans="12:16" x14ac:dyDescent="0.45">
      <c r="L602" s="37" t="str">
        <f t="shared" si="45"/>
        <v/>
      </c>
      <c r="M602" s="37" t="str">
        <f t="shared" si="46"/>
        <v/>
      </c>
      <c r="N602" s="37" t="str">
        <f t="shared" si="47"/>
        <v/>
      </c>
      <c r="O602" s="37" t="str">
        <f t="shared" si="49"/>
        <v/>
      </c>
      <c r="P602" s="37" t="str">
        <f t="shared" si="48"/>
        <v>19年月日</v>
      </c>
    </row>
    <row r="603" spans="12:16" x14ac:dyDescent="0.45">
      <c r="L603" s="37" t="str">
        <f t="shared" si="45"/>
        <v/>
      </c>
      <c r="M603" s="37" t="str">
        <f t="shared" si="46"/>
        <v/>
      </c>
      <c r="N603" s="37" t="str">
        <f t="shared" si="47"/>
        <v/>
      </c>
      <c r="O603" s="37" t="str">
        <f t="shared" si="49"/>
        <v/>
      </c>
      <c r="P603" s="37" t="str">
        <f t="shared" si="48"/>
        <v>19年月日</v>
      </c>
    </row>
    <row r="604" spans="12:16" x14ac:dyDescent="0.45">
      <c r="L604" s="37" t="str">
        <f t="shared" si="45"/>
        <v/>
      </c>
      <c r="M604" s="37" t="str">
        <f t="shared" si="46"/>
        <v/>
      </c>
      <c r="N604" s="37" t="str">
        <f t="shared" si="47"/>
        <v/>
      </c>
      <c r="O604" s="37" t="str">
        <f t="shared" si="49"/>
        <v/>
      </c>
      <c r="P604" s="37" t="str">
        <f t="shared" si="48"/>
        <v>19年月日</v>
      </c>
    </row>
    <row r="605" spans="12:16" x14ac:dyDescent="0.45">
      <c r="L605" s="37" t="str">
        <f t="shared" si="45"/>
        <v/>
      </c>
      <c r="M605" s="37" t="str">
        <f t="shared" si="46"/>
        <v/>
      </c>
      <c r="N605" s="37" t="str">
        <f t="shared" si="47"/>
        <v/>
      </c>
      <c r="O605" s="37" t="str">
        <f t="shared" si="49"/>
        <v/>
      </c>
      <c r="P605" s="37" t="str">
        <f t="shared" si="48"/>
        <v>19年月日</v>
      </c>
    </row>
    <row r="606" spans="12:16" x14ac:dyDescent="0.45">
      <c r="L606" s="37" t="str">
        <f t="shared" si="45"/>
        <v/>
      </c>
      <c r="M606" s="37" t="str">
        <f t="shared" si="46"/>
        <v/>
      </c>
      <c r="N606" s="37" t="str">
        <f t="shared" si="47"/>
        <v/>
      </c>
      <c r="O606" s="37" t="str">
        <f t="shared" si="49"/>
        <v/>
      </c>
      <c r="P606" s="37" t="str">
        <f t="shared" si="48"/>
        <v>19年月日</v>
      </c>
    </row>
    <row r="607" spans="12:16" x14ac:dyDescent="0.45">
      <c r="L607" s="37" t="str">
        <f t="shared" si="45"/>
        <v/>
      </c>
      <c r="M607" s="37" t="str">
        <f t="shared" si="46"/>
        <v/>
      </c>
      <c r="N607" s="37" t="str">
        <f t="shared" si="47"/>
        <v/>
      </c>
      <c r="O607" s="37" t="str">
        <f t="shared" si="49"/>
        <v/>
      </c>
      <c r="P607" s="37" t="str">
        <f t="shared" si="48"/>
        <v>19年月日</v>
      </c>
    </row>
    <row r="608" spans="12:16" x14ac:dyDescent="0.45">
      <c r="L608" s="37" t="str">
        <f t="shared" si="45"/>
        <v/>
      </c>
      <c r="M608" s="37" t="str">
        <f t="shared" si="46"/>
        <v/>
      </c>
      <c r="N608" s="37" t="str">
        <f t="shared" si="47"/>
        <v/>
      </c>
      <c r="O608" s="37" t="str">
        <f t="shared" si="49"/>
        <v/>
      </c>
      <c r="P608" s="37" t="str">
        <f t="shared" si="48"/>
        <v>19年月日</v>
      </c>
    </row>
    <row r="609" spans="12:16" x14ac:dyDescent="0.45">
      <c r="L609" s="37" t="str">
        <f t="shared" si="45"/>
        <v/>
      </c>
      <c r="M609" s="37" t="str">
        <f t="shared" si="46"/>
        <v/>
      </c>
      <c r="N609" s="37" t="str">
        <f t="shared" si="47"/>
        <v/>
      </c>
      <c r="O609" s="37" t="str">
        <f t="shared" si="49"/>
        <v/>
      </c>
      <c r="P609" s="37" t="str">
        <f t="shared" si="48"/>
        <v>19年月日</v>
      </c>
    </row>
    <row r="610" spans="12:16" x14ac:dyDescent="0.45">
      <c r="L610" s="37" t="str">
        <f t="shared" si="45"/>
        <v/>
      </c>
      <c r="M610" s="37" t="str">
        <f t="shared" si="46"/>
        <v/>
      </c>
      <c r="N610" s="37" t="str">
        <f t="shared" si="47"/>
        <v/>
      </c>
      <c r="O610" s="37" t="str">
        <f t="shared" si="49"/>
        <v/>
      </c>
      <c r="P610" s="37" t="str">
        <f t="shared" si="48"/>
        <v>19年月日</v>
      </c>
    </row>
    <row r="611" spans="12:16" x14ac:dyDescent="0.45">
      <c r="L611" s="37" t="str">
        <f t="shared" si="45"/>
        <v/>
      </c>
      <c r="M611" s="37" t="str">
        <f t="shared" si="46"/>
        <v/>
      </c>
      <c r="N611" s="37" t="str">
        <f t="shared" si="47"/>
        <v/>
      </c>
      <c r="O611" s="37" t="str">
        <f t="shared" si="49"/>
        <v/>
      </c>
      <c r="P611" s="37" t="str">
        <f t="shared" si="48"/>
        <v>19年月日</v>
      </c>
    </row>
    <row r="612" spans="12:16" x14ac:dyDescent="0.45">
      <c r="L612" s="37" t="str">
        <f t="shared" si="45"/>
        <v/>
      </c>
      <c r="M612" s="37" t="str">
        <f t="shared" si="46"/>
        <v/>
      </c>
      <c r="N612" s="37" t="str">
        <f t="shared" si="47"/>
        <v/>
      </c>
      <c r="O612" s="37" t="str">
        <f t="shared" si="49"/>
        <v/>
      </c>
      <c r="P612" s="37" t="str">
        <f t="shared" si="48"/>
        <v>19年月日</v>
      </c>
    </row>
    <row r="613" spans="12:16" x14ac:dyDescent="0.45">
      <c r="L613" s="37" t="str">
        <f t="shared" si="45"/>
        <v/>
      </c>
      <c r="M613" s="37" t="str">
        <f t="shared" si="46"/>
        <v/>
      </c>
      <c r="N613" s="37" t="str">
        <f t="shared" si="47"/>
        <v/>
      </c>
      <c r="O613" s="37" t="str">
        <f t="shared" si="49"/>
        <v/>
      </c>
      <c r="P613" s="37" t="str">
        <f t="shared" si="48"/>
        <v>19年月日</v>
      </c>
    </row>
    <row r="614" spans="12:16" x14ac:dyDescent="0.45">
      <c r="L614" s="37" t="str">
        <f t="shared" si="45"/>
        <v/>
      </c>
      <c r="M614" s="37" t="str">
        <f t="shared" si="46"/>
        <v/>
      </c>
      <c r="N614" s="37" t="str">
        <f t="shared" si="47"/>
        <v/>
      </c>
      <c r="O614" s="37" t="str">
        <f t="shared" si="49"/>
        <v/>
      </c>
      <c r="P614" s="37" t="str">
        <f t="shared" si="48"/>
        <v>19年月日</v>
      </c>
    </row>
    <row r="615" spans="12:16" x14ac:dyDescent="0.45">
      <c r="L615" s="37" t="str">
        <f t="shared" si="45"/>
        <v/>
      </c>
      <c r="M615" s="37" t="str">
        <f t="shared" si="46"/>
        <v/>
      </c>
      <c r="N615" s="37" t="str">
        <f t="shared" si="47"/>
        <v/>
      </c>
      <c r="O615" s="37" t="str">
        <f t="shared" si="49"/>
        <v/>
      </c>
      <c r="P615" s="37" t="str">
        <f t="shared" si="48"/>
        <v>19年月日</v>
      </c>
    </row>
    <row r="616" spans="12:16" x14ac:dyDescent="0.45">
      <c r="L616" s="37" t="str">
        <f t="shared" si="45"/>
        <v/>
      </c>
      <c r="M616" s="37" t="str">
        <f t="shared" si="46"/>
        <v/>
      </c>
      <c r="N616" s="37" t="str">
        <f t="shared" si="47"/>
        <v/>
      </c>
      <c r="O616" s="37" t="str">
        <f t="shared" si="49"/>
        <v/>
      </c>
      <c r="P616" s="37" t="str">
        <f t="shared" si="48"/>
        <v>19年月日</v>
      </c>
    </row>
    <row r="617" spans="12:16" x14ac:dyDescent="0.45">
      <c r="L617" s="37" t="str">
        <f t="shared" si="45"/>
        <v/>
      </c>
      <c r="M617" s="37" t="str">
        <f t="shared" si="46"/>
        <v/>
      </c>
      <c r="N617" s="37" t="str">
        <f t="shared" si="47"/>
        <v/>
      </c>
      <c r="O617" s="37" t="str">
        <f t="shared" si="49"/>
        <v/>
      </c>
      <c r="P617" s="37" t="str">
        <f t="shared" si="48"/>
        <v>19年月日</v>
      </c>
    </row>
    <row r="618" spans="12:16" x14ac:dyDescent="0.45">
      <c r="L618" s="37" t="str">
        <f t="shared" si="45"/>
        <v/>
      </c>
      <c r="M618" s="37" t="str">
        <f t="shared" si="46"/>
        <v/>
      </c>
      <c r="N618" s="37" t="str">
        <f t="shared" si="47"/>
        <v/>
      </c>
      <c r="O618" s="37" t="str">
        <f t="shared" si="49"/>
        <v/>
      </c>
      <c r="P618" s="37" t="str">
        <f t="shared" si="48"/>
        <v>19年月日</v>
      </c>
    </row>
    <row r="619" spans="12:16" x14ac:dyDescent="0.45">
      <c r="L619" s="37" t="str">
        <f t="shared" si="45"/>
        <v/>
      </c>
      <c r="M619" s="37" t="str">
        <f t="shared" si="46"/>
        <v/>
      </c>
      <c r="N619" s="37" t="str">
        <f t="shared" si="47"/>
        <v/>
      </c>
      <c r="O619" s="37" t="str">
        <f t="shared" si="49"/>
        <v/>
      </c>
      <c r="P619" s="37" t="str">
        <f t="shared" si="48"/>
        <v>19年月日</v>
      </c>
    </row>
    <row r="620" spans="12:16" x14ac:dyDescent="0.45">
      <c r="L620" s="37" t="str">
        <f t="shared" si="45"/>
        <v/>
      </c>
      <c r="M620" s="37" t="str">
        <f t="shared" si="46"/>
        <v/>
      </c>
      <c r="N620" s="37" t="str">
        <f t="shared" si="47"/>
        <v/>
      </c>
      <c r="O620" s="37" t="str">
        <f t="shared" si="49"/>
        <v/>
      </c>
      <c r="P620" s="37" t="str">
        <f t="shared" si="48"/>
        <v>19年月日</v>
      </c>
    </row>
    <row r="621" spans="12:16" x14ac:dyDescent="0.45">
      <c r="L621" s="37" t="str">
        <f t="shared" si="45"/>
        <v/>
      </c>
      <c r="M621" s="37" t="str">
        <f t="shared" si="46"/>
        <v/>
      </c>
      <c r="N621" s="37" t="str">
        <f t="shared" si="47"/>
        <v/>
      </c>
      <c r="O621" s="37" t="str">
        <f t="shared" si="49"/>
        <v/>
      </c>
      <c r="P621" s="37" t="str">
        <f t="shared" si="48"/>
        <v>19年月日</v>
      </c>
    </row>
    <row r="622" spans="12:16" x14ac:dyDescent="0.45">
      <c r="L622" s="37" t="str">
        <f t="shared" si="45"/>
        <v/>
      </c>
      <c r="M622" s="37" t="str">
        <f t="shared" si="46"/>
        <v/>
      </c>
      <c r="N622" s="37" t="str">
        <f t="shared" si="47"/>
        <v/>
      </c>
      <c r="O622" s="37" t="str">
        <f t="shared" si="49"/>
        <v/>
      </c>
      <c r="P622" s="37" t="str">
        <f t="shared" si="48"/>
        <v>19年月日</v>
      </c>
    </row>
    <row r="623" spans="12:16" x14ac:dyDescent="0.45">
      <c r="L623" s="37" t="str">
        <f t="shared" si="45"/>
        <v/>
      </c>
      <c r="M623" s="37" t="str">
        <f t="shared" si="46"/>
        <v/>
      </c>
      <c r="N623" s="37" t="str">
        <f t="shared" si="47"/>
        <v/>
      </c>
      <c r="O623" s="37" t="str">
        <f t="shared" si="49"/>
        <v/>
      </c>
      <c r="P623" s="37" t="str">
        <f t="shared" si="48"/>
        <v>19年月日</v>
      </c>
    </row>
    <row r="624" spans="12:16" x14ac:dyDescent="0.45">
      <c r="L624" s="37" t="str">
        <f t="shared" si="45"/>
        <v/>
      </c>
      <c r="M624" s="37" t="str">
        <f t="shared" si="46"/>
        <v/>
      </c>
      <c r="N624" s="37" t="str">
        <f t="shared" si="47"/>
        <v/>
      </c>
      <c r="O624" s="37" t="str">
        <f t="shared" si="49"/>
        <v/>
      </c>
      <c r="P624" s="37" t="str">
        <f t="shared" si="48"/>
        <v>19年月日</v>
      </c>
    </row>
    <row r="625" spans="12:16" x14ac:dyDescent="0.45">
      <c r="L625" s="37" t="str">
        <f t="shared" si="45"/>
        <v/>
      </c>
      <c r="M625" s="37" t="str">
        <f t="shared" si="46"/>
        <v/>
      </c>
      <c r="N625" s="37" t="str">
        <f t="shared" si="47"/>
        <v/>
      </c>
      <c r="O625" s="37" t="str">
        <f t="shared" si="49"/>
        <v/>
      </c>
      <c r="P625" s="37" t="str">
        <f t="shared" si="48"/>
        <v>19年月日</v>
      </c>
    </row>
    <row r="626" spans="12:16" x14ac:dyDescent="0.45">
      <c r="L626" s="37" t="str">
        <f t="shared" si="45"/>
        <v/>
      </c>
      <c r="M626" s="37" t="str">
        <f t="shared" si="46"/>
        <v/>
      </c>
      <c r="N626" s="37" t="str">
        <f t="shared" si="47"/>
        <v/>
      </c>
      <c r="O626" s="37" t="str">
        <f t="shared" si="49"/>
        <v/>
      </c>
      <c r="P626" s="37" t="str">
        <f t="shared" si="48"/>
        <v>19年月日</v>
      </c>
    </row>
    <row r="627" spans="12:16" x14ac:dyDescent="0.45">
      <c r="L627" s="37" t="str">
        <f t="shared" si="45"/>
        <v/>
      </c>
      <c r="M627" s="37" t="str">
        <f t="shared" si="46"/>
        <v/>
      </c>
      <c r="N627" s="37" t="str">
        <f t="shared" si="47"/>
        <v/>
      </c>
      <c r="O627" s="37" t="str">
        <f t="shared" si="49"/>
        <v/>
      </c>
      <c r="P627" s="37" t="str">
        <f t="shared" si="48"/>
        <v>19年月日</v>
      </c>
    </row>
    <row r="628" spans="12:16" x14ac:dyDescent="0.45">
      <c r="L628" s="37" t="str">
        <f t="shared" si="45"/>
        <v/>
      </c>
      <c r="M628" s="37" t="str">
        <f t="shared" si="46"/>
        <v/>
      </c>
      <c r="N628" s="37" t="str">
        <f t="shared" si="47"/>
        <v/>
      </c>
      <c r="O628" s="37" t="str">
        <f t="shared" si="49"/>
        <v/>
      </c>
      <c r="P628" s="37" t="str">
        <f t="shared" si="48"/>
        <v>19年月日</v>
      </c>
    </row>
    <row r="629" spans="12:16" x14ac:dyDescent="0.45">
      <c r="L629" s="37" t="str">
        <f t="shared" si="45"/>
        <v/>
      </c>
      <c r="M629" s="37" t="str">
        <f t="shared" si="46"/>
        <v/>
      </c>
      <c r="N629" s="37" t="str">
        <f t="shared" si="47"/>
        <v/>
      </c>
      <c r="O629" s="37" t="str">
        <f t="shared" si="49"/>
        <v/>
      </c>
      <c r="P629" s="37" t="str">
        <f t="shared" si="48"/>
        <v>19年月日</v>
      </c>
    </row>
    <row r="630" spans="12:16" x14ac:dyDescent="0.45">
      <c r="L630" s="37" t="str">
        <f t="shared" si="45"/>
        <v/>
      </c>
      <c r="M630" s="37" t="str">
        <f t="shared" si="46"/>
        <v/>
      </c>
      <c r="N630" s="37" t="str">
        <f t="shared" si="47"/>
        <v/>
      </c>
      <c r="O630" s="37" t="str">
        <f t="shared" si="49"/>
        <v/>
      </c>
      <c r="P630" s="37" t="str">
        <f t="shared" si="48"/>
        <v>19年月日</v>
      </c>
    </row>
    <row r="631" spans="12:16" x14ac:dyDescent="0.45">
      <c r="L631" s="37" t="str">
        <f t="shared" si="45"/>
        <v/>
      </c>
      <c r="M631" s="37" t="str">
        <f t="shared" si="46"/>
        <v/>
      </c>
      <c r="N631" s="37" t="str">
        <f t="shared" si="47"/>
        <v/>
      </c>
      <c r="O631" s="37" t="str">
        <f t="shared" si="49"/>
        <v/>
      </c>
      <c r="P631" s="37" t="str">
        <f t="shared" si="48"/>
        <v>19年月日</v>
      </c>
    </row>
    <row r="632" spans="12:16" x14ac:dyDescent="0.45">
      <c r="L632" s="37" t="str">
        <f t="shared" si="45"/>
        <v/>
      </c>
      <c r="M632" s="37" t="str">
        <f t="shared" si="46"/>
        <v/>
      </c>
      <c r="N632" s="37" t="str">
        <f t="shared" si="47"/>
        <v/>
      </c>
      <c r="O632" s="37" t="str">
        <f t="shared" si="49"/>
        <v/>
      </c>
      <c r="P632" s="37" t="str">
        <f t="shared" si="48"/>
        <v>19年月日</v>
      </c>
    </row>
    <row r="633" spans="12:16" x14ac:dyDescent="0.45">
      <c r="L633" s="37" t="str">
        <f t="shared" si="45"/>
        <v/>
      </c>
      <c r="M633" s="37" t="str">
        <f t="shared" si="46"/>
        <v/>
      </c>
      <c r="N633" s="37" t="str">
        <f t="shared" si="47"/>
        <v/>
      </c>
      <c r="O633" s="37" t="str">
        <f t="shared" si="49"/>
        <v/>
      </c>
      <c r="P633" s="37" t="str">
        <f t="shared" si="48"/>
        <v>19年月日</v>
      </c>
    </row>
    <row r="634" spans="12:16" x14ac:dyDescent="0.45">
      <c r="L634" s="37" t="str">
        <f t="shared" si="45"/>
        <v/>
      </c>
      <c r="M634" s="37" t="str">
        <f t="shared" si="46"/>
        <v/>
      </c>
      <c r="N634" s="37" t="str">
        <f t="shared" si="47"/>
        <v/>
      </c>
      <c r="O634" s="37" t="str">
        <f t="shared" si="49"/>
        <v/>
      </c>
      <c r="P634" s="37" t="str">
        <f t="shared" si="48"/>
        <v>19年月日</v>
      </c>
    </row>
    <row r="635" spans="12:16" x14ac:dyDescent="0.45">
      <c r="L635" s="37" t="str">
        <f t="shared" si="45"/>
        <v/>
      </c>
      <c r="M635" s="37" t="str">
        <f t="shared" si="46"/>
        <v/>
      </c>
      <c r="N635" s="37" t="str">
        <f t="shared" si="47"/>
        <v/>
      </c>
      <c r="O635" s="37" t="str">
        <f t="shared" si="49"/>
        <v/>
      </c>
      <c r="P635" s="37" t="str">
        <f t="shared" si="48"/>
        <v>19年月日</v>
      </c>
    </row>
    <row r="636" spans="12:16" x14ac:dyDescent="0.45">
      <c r="L636" s="37" t="str">
        <f t="shared" si="45"/>
        <v/>
      </c>
      <c r="M636" s="37" t="str">
        <f t="shared" si="46"/>
        <v/>
      </c>
      <c r="N636" s="37" t="str">
        <f t="shared" si="47"/>
        <v/>
      </c>
      <c r="O636" s="37" t="str">
        <f t="shared" si="49"/>
        <v/>
      </c>
      <c r="P636" s="37" t="str">
        <f t="shared" si="48"/>
        <v>19年月日</v>
      </c>
    </row>
    <row r="637" spans="12:16" x14ac:dyDescent="0.45">
      <c r="L637" s="37" t="str">
        <f t="shared" si="45"/>
        <v/>
      </c>
      <c r="M637" s="37" t="str">
        <f t="shared" si="46"/>
        <v/>
      </c>
      <c r="N637" s="37" t="str">
        <f t="shared" si="47"/>
        <v/>
      </c>
      <c r="O637" s="37" t="str">
        <f t="shared" si="49"/>
        <v/>
      </c>
      <c r="P637" s="37" t="str">
        <f t="shared" si="48"/>
        <v>19年月日</v>
      </c>
    </row>
    <row r="638" spans="12:16" x14ac:dyDescent="0.45">
      <c r="L638" s="37" t="str">
        <f t="shared" si="45"/>
        <v/>
      </c>
      <c r="M638" s="37" t="str">
        <f t="shared" si="46"/>
        <v/>
      </c>
      <c r="N638" s="37" t="str">
        <f t="shared" si="47"/>
        <v/>
      </c>
      <c r="O638" s="37" t="str">
        <f t="shared" si="49"/>
        <v/>
      </c>
      <c r="P638" s="37" t="str">
        <f t="shared" si="48"/>
        <v>19年月日</v>
      </c>
    </row>
    <row r="639" spans="12:16" x14ac:dyDescent="0.45">
      <c r="L639" s="37" t="str">
        <f t="shared" si="45"/>
        <v/>
      </c>
      <c r="M639" s="37" t="str">
        <f t="shared" si="46"/>
        <v/>
      </c>
      <c r="N639" s="37" t="str">
        <f t="shared" si="47"/>
        <v/>
      </c>
      <c r="O639" s="37" t="str">
        <f t="shared" si="49"/>
        <v/>
      </c>
      <c r="P639" s="37" t="str">
        <f t="shared" si="48"/>
        <v>19年月日</v>
      </c>
    </row>
    <row r="640" spans="12:16" x14ac:dyDescent="0.45">
      <c r="L640" s="37" t="str">
        <f t="shared" si="45"/>
        <v/>
      </c>
      <c r="M640" s="37" t="str">
        <f t="shared" si="46"/>
        <v/>
      </c>
      <c r="N640" s="37" t="str">
        <f t="shared" si="47"/>
        <v/>
      </c>
      <c r="O640" s="37" t="str">
        <f t="shared" si="49"/>
        <v/>
      </c>
      <c r="P640" s="37" t="str">
        <f t="shared" si="48"/>
        <v>19年月日</v>
      </c>
    </row>
    <row r="641" spans="12:16" x14ac:dyDescent="0.45">
      <c r="L641" s="37" t="str">
        <f t="shared" si="45"/>
        <v/>
      </c>
      <c r="M641" s="37" t="str">
        <f t="shared" si="46"/>
        <v/>
      </c>
      <c r="N641" s="37" t="str">
        <f t="shared" si="47"/>
        <v/>
      </c>
      <c r="O641" s="37" t="str">
        <f t="shared" si="49"/>
        <v/>
      </c>
      <c r="P641" s="37" t="str">
        <f t="shared" si="48"/>
        <v>19年月日</v>
      </c>
    </row>
    <row r="642" spans="12:16" x14ac:dyDescent="0.45">
      <c r="L642" s="37" t="str">
        <f t="shared" si="45"/>
        <v/>
      </c>
      <c r="M642" s="37" t="str">
        <f t="shared" si="46"/>
        <v/>
      </c>
      <c r="N642" s="37" t="str">
        <f t="shared" si="47"/>
        <v/>
      </c>
      <c r="O642" s="37" t="str">
        <f t="shared" si="49"/>
        <v/>
      </c>
      <c r="P642" s="37" t="str">
        <f t="shared" si="48"/>
        <v>19年月日</v>
      </c>
    </row>
    <row r="643" spans="12:16" x14ac:dyDescent="0.45">
      <c r="L643" s="37" t="str">
        <f t="shared" ref="L643:L706" si="50">IF($A643="","",$D643&amp;" ("&amp;$G643&amp;")")</f>
        <v/>
      </c>
      <c r="M643" s="37" t="str">
        <f t="shared" ref="M643:M706" si="51">IF($A643="","",LEFT($F643,2))</f>
        <v/>
      </c>
      <c r="N643" s="37" t="str">
        <f t="shared" ref="N643:N706" si="52">IF($A643="","",$J643&amp;" "&amp;$I643&amp;" ("&amp;$M643&amp;")")</f>
        <v/>
      </c>
      <c r="O643" s="37" t="str">
        <f t="shared" si="49"/>
        <v/>
      </c>
      <c r="P643" s="37" t="str">
        <f t="shared" ref="P643:P706" si="53">IF(LEFT($F643,1)="0","20","19")&amp;LEFT($F643,2)&amp;"年"&amp;MID($F643,3,2)&amp;"月"&amp;RIGHT($F643,2)&amp;"日"</f>
        <v>19年月日</v>
      </c>
    </row>
    <row r="644" spans="12:16" x14ac:dyDescent="0.45">
      <c r="L644" s="37" t="str">
        <f t="shared" si="50"/>
        <v/>
      </c>
      <c r="M644" s="37" t="str">
        <f t="shared" si="51"/>
        <v/>
      </c>
      <c r="N644" s="37" t="str">
        <f t="shared" si="52"/>
        <v/>
      </c>
      <c r="O644" s="37" t="str">
        <f t="shared" ref="O644:O707" si="54">IF($A644="","",$O643+1)</f>
        <v/>
      </c>
      <c r="P644" s="37" t="str">
        <f t="shared" si="53"/>
        <v>19年月日</v>
      </c>
    </row>
    <row r="645" spans="12:16" x14ac:dyDescent="0.45">
      <c r="L645" s="37" t="str">
        <f t="shared" si="50"/>
        <v/>
      </c>
      <c r="M645" s="37" t="str">
        <f t="shared" si="51"/>
        <v/>
      </c>
      <c r="N645" s="37" t="str">
        <f t="shared" si="52"/>
        <v/>
      </c>
      <c r="O645" s="37" t="str">
        <f t="shared" si="54"/>
        <v/>
      </c>
      <c r="P645" s="37" t="str">
        <f t="shared" si="53"/>
        <v>19年月日</v>
      </c>
    </row>
    <row r="646" spans="12:16" x14ac:dyDescent="0.45">
      <c r="L646" s="37" t="str">
        <f t="shared" si="50"/>
        <v/>
      </c>
      <c r="M646" s="37" t="str">
        <f t="shared" si="51"/>
        <v/>
      </c>
      <c r="N646" s="37" t="str">
        <f t="shared" si="52"/>
        <v/>
      </c>
      <c r="O646" s="37" t="str">
        <f t="shared" si="54"/>
        <v/>
      </c>
      <c r="P646" s="37" t="str">
        <f t="shared" si="53"/>
        <v>19年月日</v>
      </c>
    </row>
    <row r="647" spans="12:16" x14ac:dyDescent="0.45">
      <c r="L647" s="37" t="str">
        <f t="shared" si="50"/>
        <v/>
      </c>
      <c r="M647" s="37" t="str">
        <f t="shared" si="51"/>
        <v/>
      </c>
      <c r="N647" s="37" t="str">
        <f t="shared" si="52"/>
        <v/>
      </c>
      <c r="O647" s="37" t="str">
        <f t="shared" si="54"/>
        <v/>
      </c>
      <c r="P647" s="37" t="str">
        <f t="shared" si="53"/>
        <v>19年月日</v>
      </c>
    </row>
    <row r="648" spans="12:16" x14ac:dyDescent="0.45">
      <c r="L648" s="37" t="str">
        <f t="shared" si="50"/>
        <v/>
      </c>
      <c r="M648" s="37" t="str">
        <f t="shared" si="51"/>
        <v/>
      </c>
      <c r="N648" s="37" t="str">
        <f t="shared" si="52"/>
        <v/>
      </c>
      <c r="O648" s="37" t="str">
        <f t="shared" si="54"/>
        <v/>
      </c>
      <c r="P648" s="37" t="str">
        <f t="shared" si="53"/>
        <v>19年月日</v>
      </c>
    </row>
    <row r="649" spans="12:16" x14ac:dyDescent="0.45">
      <c r="L649" s="37" t="str">
        <f t="shared" si="50"/>
        <v/>
      </c>
      <c r="M649" s="37" t="str">
        <f t="shared" si="51"/>
        <v/>
      </c>
      <c r="N649" s="37" t="str">
        <f t="shared" si="52"/>
        <v/>
      </c>
      <c r="O649" s="37" t="str">
        <f t="shared" si="54"/>
        <v/>
      </c>
      <c r="P649" s="37" t="str">
        <f t="shared" si="53"/>
        <v>19年月日</v>
      </c>
    </row>
    <row r="650" spans="12:16" x14ac:dyDescent="0.45">
      <c r="L650" s="37" t="str">
        <f t="shared" si="50"/>
        <v/>
      </c>
      <c r="M650" s="37" t="str">
        <f t="shared" si="51"/>
        <v/>
      </c>
      <c r="N650" s="37" t="str">
        <f t="shared" si="52"/>
        <v/>
      </c>
      <c r="O650" s="37" t="str">
        <f t="shared" si="54"/>
        <v/>
      </c>
      <c r="P650" s="37" t="str">
        <f t="shared" si="53"/>
        <v>19年月日</v>
      </c>
    </row>
    <row r="651" spans="12:16" x14ac:dyDescent="0.45">
      <c r="L651" s="37" t="str">
        <f t="shared" si="50"/>
        <v/>
      </c>
      <c r="M651" s="37" t="str">
        <f t="shared" si="51"/>
        <v/>
      </c>
      <c r="N651" s="37" t="str">
        <f t="shared" si="52"/>
        <v/>
      </c>
      <c r="O651" s="37" t="str">
        <f t="shared" si="54"/>
        <v/>
      </c>
      <c r="P651" s="37" t="str">
        <f t="shared" si="53"/>
        <v>19年月日</v>
      </c>
    </row>
    <row r="652" spans="12:16" x14ac:dyDescent="0.45">
      <c r="L652" s="37" t="str">
        <f t="shared" si="50"/>
        <v/>
      </c>
      <c r="M652" s="37" t="str">
        <f t="shared" si="51"/>
        <v/>
      </c>
      <c r="N652" s="37" t="str">
        <f t="shared" si="52"/>
        <v/>
      </c>
      <c r="O652" s="37" t="str">
        <f t="shared" si="54"/>
        <v/>
      </c>
      <c r="P652" s="37" t="str">
        <f t="shared" si="53"/>
        <v>19年月日</v>
      </c>
    </row>
    <row r="653" spans="12:16" x14ac:dyDescent="0.45">
      <c r="L653" s="37" t="str">
        <f t="shared" si="50"/>
        <v/>
      </c>
      <c r="M653" s="37" t="str">
        <f t="shared" si="51"/>
        <v/>
      </c>
      <c r="N653" s="37" t="str">
        <f t="shared" si="52"/>
        <v/>
      </c>
      <c r="O653" s="37" t="str">
        <f t="shared" si="54"/>
        <v/>
      </c>
      <c r="P653" s="37" t="str">
        <f t="shared" si="53"/>
        <v>19年月日</v>
      </c>
    </row>
    <row r="654" spans="12:16" x14ac:dyDescent="0.45">
      <c r="L654" s="37" t="str">
        <f t="shared" si="50"/>
        <v/>
      </c>
      <c r="M654" s="37" t="str">
        <f t="shared" si="51"/>
        <v/>
      </c>
      <c r="N654" s="37" t="str">
        <f t="shared" si="52"/>
        <v/>
      </c>
      <c r="O654" s="37" t="str">
        <f t="shared" si="54"/>
        <v/>
      </c>
      <c r="P654" s="37" t="str">
        <f t="shared" si="53"/>
        <v>19年月日</v>
      </c>
    </row>
    <row r="655" spans="12:16" x14ac:dyDescent="0.45">
      <c r="L655" s="37" t="str">
        <f t="shared" si="50"/>
        <v/>
      </c>
      <c r="M655" s="37" t="str">
        <f t="shared" si="51"/>
        <v/>
      </c>
      <c r="N655" s="37" t="str">
        <f t="shared" si="52"/>
        <v/>
      </c>
      <c r="O655" s="37" t="str">
        <f t="shared" si="54"/>
        <v/>
      </c>
      <c r="P655" s="37" t="str">
        <f t="shared" si="53"/>
        <v>19年月日</v>
      </c>
    </row>
    <row r="656" spans="12:16" x14ac:dyDescent="0.45">
      <c r="L656" s="37" t="str">
        <f t="shared" si="50"/>
        <v/>
      </c>
      <c r="M656" s="37" t="str">
        <f t="shared" si="51"/>
        <v/>
      </c>
      <c r="N656" s="37" t="str">
        <f t="shared" si="52"/>
        <v/>
      </c>
      <c r="O656" s="37" t="str">
        <f t="shared" si="54"/>
        <v/>
      </c>
      <c r="P656" s="37" t="str">
        <f t="shared" si="53"/>
        <v>19年月日</v>
      </c>
    </row>
    <row r="657" spans="12:16" x14ac:dyDescent="0.45">
      <c r="L657" s="37" t="str">
        <f t="shared" si="50"/>
        <v/>
      </c>
      <c r="M657" s="37" t="str">
        <f t="shared" si="51"/>
        <v/>
      </c>
      <c r="N657" s="37" t="str">
        <f t="shared" si="52"/>
        <v/>
      </c>
      <c r="O657" s="37" t="str">
        <f t="shared" si="54"/>
        <v/>
      </c>
      <c r="P657" s="37" t="str">
        <f t="shared" si="53"/>
        <v>19年月日</v>
      </c>
    </row>
    <row r="658" spans="12:16" x14ac:dyDescent="0.45">
      <c r="L658" s="37" t="str">
        <f t="shared" si="50"/>
        <v/>
      </c>
      <c r="M658" s="37" t="str">
        <f t="shared" si="51"/>
        <v/>
      </c>
      <c r="N658" s="37" t="str">
        <f t="shared" si="52"/>
        <v/>
      </c>
      <c r="O658" s="37" t="str">
        <f t="shared" si="54"/>
        <v/>
      </c>
      <c r="P658" s="37" t="str">
        <f t="shared" si="53"/>
        <v>19年月日</v>
      </c>
    </row>
    <row r="659" spans="12:16" x14ac:dyDescent="0.45">
      <c r="L659" s="37" t="str">
        <f t="shared" si="50"/>
        <v/>
      </c>
      <c r="M659" s="37" t="str">
        <f t="shared" si="51"/>
        <v/>
      </c>
      <c r="N659" s="37" t="str">
        <f t="shared" si="52"/>
        <v/>
      </c>
      <c r="O659" s="37" t="str">
        <f t="shared" si="54"/>
        <v/>
      </c>
      <c r="P659" s="37" t="str">
        <f t="shared" si="53"/>
        <v>19年月日</v>
      </c>
    </row>
    <row r="660" spans="12:16" x14ac:dyDescent="0.45">
      <c r="L660" s="37" t="str">
        <f t="shared" si="50"/>
        <v/>
      </c>
      <c r="M660" s="37" t="str">
        <f t="shared" si="51"/>
        <v/>
      </c>
      <c r="N660" s="37" t="str">
        <f t="shared" si="52"/>
        <v/>
      </c>
      <c r="O660" s="37" t="str">
        <f t="shared" si="54"/>
        <v/>
      </c>
      <c r="P660" s="37" t="str">
        <f t="shared" si="53"/>
        <v>19年月日</v>
      </c>
    </row>
    <row r="661" spans="12:16" x14ac:dyDescent="0.45">
      <c r="L661" s="37" t="str">
        <f t="shared" si="50"/>
        <v/>
      </c>
      <c r="M661" s="37" t="str">
        <f t="shared" si="51"/>
        <v/>
      </c>
      <c r="N661" s="37" t="str">
        <f t="shared" si="52"/>
        <v/>
      </c>
      <c r="O661" s="37" t="str">
        <f t="shared" si="54"/>
        <v/>
      </c>
      <c r="P661" s="37" t="str">
        <f t="shared" si="53"/>
        <v>19年月日</v>
      </c>
    </row>
    <row r="662" spans="12:16" x14ac:dyDescent="0.45">
      <c r="L662" s="37" t="str">
        <f t="shared" si="50"/>
        <v/>
      </c>
      <c r="M662" s="37" t="str">
        <f t="shared" si="51"/>
        <v/>
      </c>
      <c r="N662" s="37" t="str">
        <f t="shared" si="52"/>
        <v/>
      </c>
      <c r="O662" s="37" t="str">
        <f t="shared" si="54"/>
        <v/>
      </c>
      <c r="P662" s="37" t="str">
        <f t="shared" si="53"/>
        <v>19年月日</v>
      </c>
    </row>
    <row r="663" spans="12:16" x14ac:dyDescent="0.45">
      <c r="L663" s="37" t="str">
        <f t="shared" si="50"/>
        <v/>
      </c>
      <c r="M663" s="37" t="str">
        <f t="shared" si="51"/>
        <v/>
      </c>
      <c r="N663" s="37" t="str">
        <f t="shared" si="52"/>
        <v/>
      </c>
      <c r="O663" s="37" t="str">
        <f t="shared" si="54"/>
        <v/>
      </c>
      <c r="P663" s="37" t="str">
        <f t="shared" si="53"/>
        <v>19年月日</v>
      </c>
    </row>
    <row r="664" spans="12:16" x14ac:dyDescent="0.45">
      <c r="L664" s="37" t="str">
        <f t="shared" si="50"/>
        <v/>
      </c>
      <c r="M664" s="37" t="str">
        <f t="shared" si="51"/>
        <v/>
      </c>
      <c r="N664" s="37" t="str">
        <f t="shared" si="52"/>
        <v/>
      </c>
      <c r="O664" s="37" t="str">
        <f t="shared" si="54"/>
        <v/>
      </c>
      <c r="P664" s="37" t="str">
        <f t="shared" si="53"/>
        <v>19年月日</v>
      </c>
    </row>
    <row r="665" spans="12:16" x14ac:dyDescent="0.45">
      <c r="L665" s="37" t="str">
        <f t="shared" si="50"/>
        <v/>
      </c>
      <c r="M665" s="37" t="str">
        <f t="shared" si="51"/>
        <v/>
      </c>
      <c r="N665" s="37" t="str">
        <f t="shared" si="52"/>
        <v/>
      </c>
      <c r="O665" s="37" t="str">
        <f t="shared" si="54"/>
        <v/>
      </c>
      <c r="P665" s="37" t="str">
        <f t="shared" si="53"/>
        <v>19年月日</v>
      </c>
    </row>
    <row r="666" spans="12:16" x14ac:dyDescent="0.45">
      <c r="L666" s="37" t="str">
        <f t="shared" si="50"/>
        <v/>
      </c>
      <c r="M666" s="37" t="str">
        <f t="shared" si="51"/>
        <v/>
      </c>
      <c r="N666" s="37" t="str">
        <f t="shared" si="52"/>
        <v/>
      </c>
      <c r="O666" s="37" t="str">
        <f t="shared" si="54"/>
        <v/>
      </c>
      <c r="P666" s="37" t="str">
        <f t="shared" si="53"/>
        <v>19年月日</v>
      </c>
    </row>
    <row r="667" spans="12:16" x14ac:dyDescent="0.45">
      <c r="L667" s="37" t="str">
        <f t="shared" si="50"/>
        <v/>
      </c>
      <c r="M667" s="37" t="str">
        <f t="shared" si="51"/>
        <v/>
      </c>
      <c r="N667" s="37" t="str">
        <f t="shared" si="52"/>
        <v/>
      </c>
      <c r="O667" s="37" t="str">
        <f t="shared" si="54"/>
        <v/>
      </c>
      <c r="P667" s="37" t="str">
        <f t="shared" si="53"/>
        <v>19年月日</v>
      </c>
    </row>
    <row r="668" spans="12:16" x14ac:dyDescent="0.45">
      <c r="L668" s="37" t="str">
        <f t="shared" si="50"/>
        <v/>
      </c>
      <c r="M668" s="37" t="str">
        <f t="shared" si="51"/>
        <v/>
      </c>
      <c r="N668" s="37" t="str">
        <f t="shared" si="52"/>
        <v/>
      </c>
      <c r="O668" s="37" t="str">
        <f t="shared" si="54"/>
        <v/>
      </c>
      <c r="P668" s="37" t="str">
        <f t="shared" si="53"/>
        <v>19年月日</v>
      </c>
    </row>
    <row r="669" spans="12:16" x14ac:dyDescent="0.45">
      <c r="L669" s="37" t="str">
        <f t="shared" si="50"/>
        <v/>
      </c>
      <c r="M669" s="37" t="str">
        <f t="shared" si="51"/>
        <v/>
      </c>
      <c r="N669" s="37" t="str">
        <f t="shared" si="52"/>
        <v/>
      </c>
      <c r="O669" s="37" t="str">
        <f t="shared" si="54"/>
        <v/>
      </c>
      <c r="P669" s="37" t="str">
        <f t="shared" si="53"/>
        <v>19年月日</v>
      </c>
    </row>
    <row r="670" spans="12:16" x14ac:dyDescent="0.45">
      <c r="L670" s="37" t="str">
        <f t="shared" si="50"/>
        <v/>
      </c>
      <c r="M670" s="37" t="str">
        <f t="shared" si="51"/>
        <v/>
      </c>
      <c r="N670" s="37" t="str">
        <f t="shared" si="52"/>
        <v/>
      </c>
      <c r="O670" s="37" t="str">
        <f t="shared" si="54"/>
        <v/>
      </c>
      <c r="P670" s="37" t="str">
        <f t="shared" si="53"/>
        <v>19年月日</v>
      </c>
    </row>
    <row r="671" spans="12:16" x14ac:dyDescent="0.45">
      <c r="L671" s="37" t="str">
        <f t="shared" si="50"/>
        <v/>
      </c>
      <c r="M671" s="37" t="str">
        <f t="shared" si="51"/>
        <v/>
      </c>
      <c r="N671" s="37" t="str">
        <f t="shared" si="52"/>
        <v/>
      </c>
      <c r="O671" s="37" t="str">
        <f t="shared" si="54"/>
        <v/>
      </c>
      <c r="P671" s="37" t="str">
        <f t="shared" si="53"/>
        <v>19年月日</v>
      </c>
    </row>
    <row r="672" spans="12:16" x14ac:dyDescent="0.45">
      <c r="L672" s="37" t="str">
        <f t="shared" si="50"/>
        <v/>
      </c>
      <c r="M672" s="37" t="str">
        <f t="shared" si="51"/>
        <v/>
      </c>
      <c r="N672" s="37" t="str">
        <f t="shared" si="52"/>
        <v/>
      </c>
      <c r="O672" s="37" t="str">
        <f t="shared" si="54"/>
        <v/>
      </c>
      <c r="P672" s="37" t="str">
        <f t="shared" si="53"/>
        <v>19年月日</v>
      </c>
    </row>
    <row r="673" spans="12:16" x14ac:dyDescent="0.45">
      <c r="L673" s="37" t="str">
        <f t="shared" si="50"/>
        <v/>
      </c>
      <c r="M673" s="37" t="str">
        <f t="shared" si="51"/>
        <v/>
      </c>
      <c r="N673" s="37" t="str">
        <f t="shared" si="52"/>
        <v/>
      </c>
      <c r="O673" s="37" t="str">
        <f t="shared" si="54"/>
        <v/>
      </c>
      <c r="P673" s="37" t="str">
        <f t="shared" si="53"/>
        <v>19年月日</v>
      </c>
    </row>
    <row r="674" spans="12:16" x14ac:dyDescent="0.45">
      <c r="L674" s="37" t="str">
        <f t="shared" si="50"/>
        <v/>
      </c>
      <c r="M674" s="37" t="str">
        <f t="shared" si="51"/>
        <v/>
      </c>
      <c r="N674" s="37" t="str">
        <f t="shared" si="52"/>
        <v/>
      </c>
      <c r="O674" s="37" t="str">
        <f t="shared" si="54"/>
        <v/>
      </c>
      <c r="P674" s="37" t="str">
        <f t="shared" si="53"/>
        <v>19年月日</v>
      </c>
    </row>
    <row r="675" spans="12:16" x14ac:dyDescent="0.45">
      <c r="L675" s="37" t="str">
        <f t="shared" si="50"/>
        <v/>
      </c>
      <c r="M675" s="37" t="str">
        <f t="shared" si="51"/>
        <v/>
      </c>
      <c r="N675" s="37" t="str">
        <f t="shared" si="52"/>
        <v/>
      </c>
      <c r="O675" s="37" t="str">
        <f t="shared" si="54"/>
        <v/>
      </c>
      <c r="P675" s="37" t="str">
        <f t="shared" si="53"/>
        <v>19年月日</v>
      </c>
    </row>
    <row r="676" spans="12:16" x14ac:dyDescent="0.45">
      <c r="L676" s="37" t="str">
        <f t="shared" si="50"/>
        <v/>
      </c>
      <c r="M676" s="37" t="str">
        <f t="shared" si="51"/>
        <v/>
      </c>
      <c r="N676" s="37" t="str">
        <f t="shared" si="52"/>
        <v/>
      </c>
      <c r="O676" s="37" t="str">
        <f t="shared" si="54"/>
        <v/>
      </c>
      <c r="P676" s="37" t="str">
        <f t="shared" si="53"/>
        <v>19年月日</v>
      </c>
    </row>
    <row r="677" spans="12:16" x14ac:dyDescent="0.45">
      <c r="L677" s="37" t="str">
        <f t="shared" si="50"/>
        <v/>
      </c>
      <c r="M677" s="37" t="str">
        <f t="shared" si="51"/>
        <v/>
      </c>
      <c r="N677" s="37" t="str">
        <f t="shared" si="52"/>
        <v/>
      </c>
      <c r="O677" s="37" t="str">
        <f t="shared" si="54"/>
        <v/>
      </c>
      <c r="P677" s="37" t="str">
        <f t="shared" si="53"/>
        <v>19年月日</v>
      </c>
    </row>
    <row r="678" spans="12:16" x14ac:dyDescent="0.45">
      <c r="L678" s="37" t="str">
        <f t="shared" si="50"/>
        <v/>
      </c>
      <c r="M678" s="37" t="str">
        <f t="shared" si="51"/>
        <v/>
      </c>
      <c r="N678" s="37" t="str">
        <f t="shared" si="52"/>
        <v/>
      </c>
      <c r="O678" s="37" t="str">
        <f t="shared" si="54"/>
        <v/>
      </c>
      <c r="P678" s="37" t="str">
        <f t="shared" si="53"/>
        <v>19年月日</v>
      </c>
    </row>
    <row r="679" spans="12:16" x14ac:dyDescent="0.45">
      <c r="L679" s="37" t="str">
        <f t="shared" si="50"/>
        <v/>
      </c>
      <c r="M679" s="37" t="str">
        <f t="shared" si="51"/>
        <v/>
      </c>
      <c r="N679" s="37" t="str">
        <f t="shared" si="52"/>
        <v/>
      </c>
      <c r="O679" s="37" t="str">
        <f t="shared" si="54"/>
        <v/>
      </c>
      <c r="P679" s="37" t="str">
        <f t="shared" si="53"/>
        <v>19年月日</v>
      </c>
    </row>
    <row r="680" spans="12:16" x14ac:dyDescent="0.45">
      <c r="L680" s="37" t="str">
        <f t="shared" si="50"/>
        <v/>
      </c>
      <c r="M680" s="37" t="str">
        <f t="shared" si="51"/>
        <v/>
      </c>
      <c r="N680" s="37" t="str">
        <f t="shared" si="52"/>
        <v/>
      </c>
      <c r="O680" s="37" t="str">
        <f t="shared" si="54"/>
        <v/>
      </c>
      <c r="P680" s="37" t="str">
        <f t="shared" si="53"/>
        <v>19年月日</v>
      </c>
    </row>
    <row r="681" spans="12:16" x14ac:dyDescent="0.45">
      <c r="L681" s="37" t="str">
        <f t="shared" si="50"/>
        <v/>
      </c>
      <c r="M681" s="37" t="str">
        <f t="shared" si="51"/>
        <v/>
      </c>
      <c r="N681" s="37" t="str">
        <f t="shared" si="52"/>
        <v/>
      </c>
      <c r="O681" s="37" t="str">
        <f t="shared" si="54"/>
        <v/>
      </c>
      <c r="P681" s="37" t="str">
        <f t="shared" si="53"/>
        <v>19年月日</v>
      </c>
    </row>
    <row r="682" spans="12:16" x14ac:dyDescent="0.45">
      <c r="L682" s="37" t="str">
        <f t="shared" si="50"/>
        <v/>
      </c>
      <c r="M682" s="37" t="str">
        <f t="shared" si="51"/>
        <v/>
      </c>
      <c r="N682" s="37" t="str">
        <f t="shared" si="52"/>
        <v/>
      </c>
      <c r="O682" s="37" t="str">
        <f t="shared" si="54"/>
        <v/>
      </c>
      <c r="P682" s="37" t="str">
        <f t="shared" si="53"/>
        <v>19年月日</v>
      </c>
    </row>
    <row r="683" spans="12:16" x14ac:dyDescent="0.45">
      <c r="L683" s="37" t="str">
        <f t="shared" si="50"/>
        <v/>
      </c>
      <c r="M683" s="37" t="str">
        <f t="shared" si="51"/>
        <v/>
      </c>
      <c r="N683" s="37" t="str">
        <f t="shared" si="52"/>
        <v/>
      </c>
      <c r="O683" s="37" t="str">
        <f t="shared" si="54"/>
        <v/>
      </c>
      <c r="P683" s="37" t="str">
        <f t="shared" si="53"/>
        <v>19年月日</v>
      </c>
    </row>
    <row r="684" spans="12:16" x14ac:dyDescent="0.45">
      <c r="L684" s="37" t="str">
        <f t="shared" si="50"/>
        <v/>
      </c>
      <c r="M684" s="37" t="str">
        <f t="shared" si="51"/>
        <v/>
      </c>
      <c r="N684" s="37" t="str">
        <f t="shared" si="52"/>
        <v/>
      </c>
      <c r="O684" s="37" t="str">
        <f t="shared" si="54"/>
        <v/>
      </c>
      <c r="P684" s="37" t="str">
        <f t="shared" si="53"/>
        <v>19年月日</v>
      </c>
    </row>
    <row r="685" spans="12:16" x14ac:dyDescent="0.45">
      <c r="L685" s="37" t="str">
        <f t="shared" si="50"/>
        <v/>
      </c>
      <c r="M685" s="37" t="str">
        <f t="shared" si="51"/>
        <v/>
      </c>
      <c r="N685" s="37" t="str">
        <f t="shared" si="52"/>
        <v/>
      </c>
      <c r="O685" s="37" t="str">
        <f t="shared" si="54"/>
        <v/>
      </c>
      <c r="P685" s="37" t="str">
        <f t="shared" si="53"/>
        <v>19年月日</v>
      </c>
    </row>
    <row r="686" spans="12:16" x14ac:dyDescent="0.45">
      <c r="L686" s="37" t="str">
        <f t="shared" si="50"/>
        <v/>
      </c>
      <c r="M686" s="37" t="str">
        <f t="shared" si="51"/>
        <v/>
      </c>
      <c r="N686" s="37" t="str">
        <f t="shared" si="52"/>
        <v/>
      </c>
      <c r="O686" s="37" t="str">
        <f t="shared" si="54"/>
        <v/>
      </c>
      <c r="P686" s="37" t="str">
        <f t="shared" si="53"/>
        <v>19年月日</v>
      </c>
    </row>
    <row r="687" spans="12:16" x14ac:dyDescent="0.45">
      <c r="L687" s="37" t="str">
        <f t="shared" si="50"/>
        <v/>
      </c>
      <c r="M687" s="37" t="str">
        <f t="shared" si="51"/>
        <v/>
      </c>
      <c r="N687" s="37" t="str">
        <f t="shared" si="52"/>
        <v/>
      </c>
      <c r="O687" s="37" t="str">
        <f t="shared" si="54"/>
        <v/>
      </c>
      <c r="P687" s="37" t="str">
        <f t="shared" si="53"/>
        <v>19年月日</v>
      </c>
    </row>
    <row r="688" spans="12:16" x14ac:dyDescent="0.45">
      <c r="L688" s="37" t="str">
        <f t="shared" si="50"/>
        <v/>
      </c>
      <c r="M688" s="37" t="str">
        <f t="shared" si="51"/>
        <v/>
      </c>
      <c r="N688" s="37" t="str">
        <f t="shared" si="52"/>
        <v/>
      </c>
      <c r="O688" s="37" t="str">
        <f t="shared" si="54"/>
        <v/>
      </c>
      <c r="P688" s="37" t="str">
        <f t="shared" si="53"/>
        <v>19年月日</v>
      </c>
    </row>
    <row r="689" spans="12:16" x14ac:dyDescent="0.45">
      <c r="L689" s="37" t="str">
        <f t="shared" si="50"/>
        <v/>
      </c>
      <c r="M689" s="37" t="str">
        <f t="shared" si="51"/>
        <v/>
      </c>
      <c r="N689" s="37" t="str">
        <f t="shared" si="52"/>
        <v/>
      </c>
      <c r="O689" s="37" t="str">
        <f t="shared" si="54"/>
        <v/>
      </c>
      <c r="P689" s="37" t="str">
        <f t="shared" si="53"/>
        <v>19年月日</v>
      </c>
    </row>
    <row r="690" spans="12:16" x14ac:dyDescent="0.45">
      <c r="L690" s="37" t="str">
        <f t="shared" si="50"/>
        <v/>
      </c>
      <c r="M690" s="37" t="str">
        <f t="shared" si="51"/>
        <v/>
      </c>
      <c r="N690" s="37" t="str">
        <f t="shared" si="52"/>
        <v/>
      </c>
      <c r="O690" s="37" t="str">
        <f t="shared" si="54"/>
        <v/>
      </c>
      <c r="P690" s="37" t="str">
        <f t="shared" si="53"/>
        <v>19年月日</v>
      </c>
    </row>
    <row r="691" spans="12:16" x14ac:dyDescent="0.45">
      <c r="L691" s="37" t="str">
        <f t="shared" si="50"/>
        <v/>
      </c>
      <c r="M691" s="37" t="str">
        <f t="shared" si="51"/>
        <v/>
      </c>
      <c r="N691" s="37" t="str">
        <f t="shared" si="52"/>
        <v/>
      </c>
      <c r="O691" s="37" t="str">
        <f t="shared" si="54"/>
        <v/>
      </c>
      <c r="P691" s="37" t="str">
        <f t="shared" si="53"/>
        <v>19年月日</v>
      </c>
    </row>
    <row r="692" spans="12:16" x14ac:dyDescent="0.45">
      <c r="L692" s="37" t="str">
        <f t="shared" si="50"/>
        <v/>
      </c>
      <c r="M692" s="37" t="str">
        <f t="shared" si="51"/>
        <v/>
      </c>
      <c r="N692" s="37" t="str">
        <f t="shared" si="52"/>
        <v/>
      </c>
      <c r="O692" s="37" t="str">
        <f t="shared" si="54"/>
        <v/>
      </c>
      <c r="P692" s="37" t="str">
        <f t="shared" si="53"/>
        <v>19年月日</v>
      </c>
    </row>
    <row r="693" spans="12:16" x14ac:dyDescent="0.45">
      <c r="L693" s="37" t="str">
        <f t="shared" si="50"/>
        <v/>
      </c>
      <c r="M693" s="37" t="str">
        <f t="shared" si="51"/>
        <v/>
      </c>
      <c r="N693" s="37" t="str">
        <f t="shared" si="52"/>
        <v/>
      </c>
      <c r="O693" s="37" t="str">
        <f t="shared" si="54"/>
        <v/>
      </c>
      <c r="P693" s="37" t="str">
        <f t="shared" si="53"/>
        <v>19年月日</v>
      </c>
    </row>
    <row r="694" spans="12:16" x14ac:dyDescent="0.45">
      <c r="L694" s="37" t="str">
        <f t="shared" si="50"/>
        <v/>
      </c>
      <c r="M694" s="37" t="str">
        <f t="shared" si="51"/>
        <v/>
      </c>
      <c r="N694" s="37" t="str">
        <f t="shared" si="52"/>
        <v/>
      </c>
      <c r="O694" s="37" t="str">
        <f t="shared" si="54"/>
        <v/>
      </c>
      <c r="P694" s="37" t="str">
        <f t="shared" si="53"/>
        <v>19年月日</v>
      </c>
    </row>
    <row r="695" spans="12:16" x14ac:dyDescent="0.45">
      <c r="L695" s="37" t="str">
        <f t="shared" si="50"/>
        <v/>
      </c>
      <c r="M695" s="37" t="str">
        <f t="shared" si="51"/>
        <v/>
      </c>
      <c r="N695" s="37" t="str">
        <f t="shared" si="52"/>
        <v/>
      </c>
      <c r="O695" s="37" t="str">
        <f t="shared" si="54"/>
        <v/>
      </c>
      <c r="P695" s="37" t="str">
        <f t="shared" si="53"/>
        <v>19年月日</v>
      </c>
    </row>
    <row r="696" spans="12:16" x14ac:dyDescent="0.45">
      <c r="L696" s="37" t="str">
        <f t="shared" si="50"/>
        <v/>
      </c>
      <c r="M696" s="37" t="str">
        <f t="shared" si="51"/>
        <v/>
      </c>
      <c r="N696" s="37" t="str">
        <f t="shared" si="52"/>
        <v/>
      </c>
      <c r="O696" s="37" t="str">
        <f t="shared" si="54"/>
        <v/>
      </c>
      <c r="P696" s="37" t="str">
        <f t="shared" si="53"/>
        <v>19年月日</v>
      </c>
    </row>
    <row r="697" spans="12:16" x14ac:dyDescent="0.45">
      <c r="L697" s="37" t="str">
        <f t="shared" si="50"/>
        <v/>
      </c>
      <c r="M697" s="37" t="str">
        <f t="shared" si="51"/>
        <v/>
      </c>
      <c r="N697" s="37" t="str">
        <f t="shared" si="52"/>
        <v/>
      </c>
      <c r="O697" s="37" t="str">
        <f t="shared" si="54"/>
        <v/>
      </c>
      <c r="P697" s="37" t="str">
        <f t="shared" si="53"/>
        <v>19年月日</v>
      </c>
    </row>
    <row r="698" spans="12:16" x14ac:dyDescent="0.45">
      <c r="L698" s="37" t="str">
        <f t="shared" si="50"/>
        <v/>
      </c>
      <c r="M698" s="37" t="str">
        <f t="shared" si="51"/>
        <v/>
      </c>
      <c r="N698" s="37" t="str">
        <f t="shared" si="52"/>
        <v/>
      </c>
      <c r="O698" s="37" t="str">
        <f t="shared" si="54"/>
        <v/>
      </c>
      <c r="P698" s="37" t="str">
        <f t="shared" si="53"/>
        <v>19年月日</v>
      </c>
    </row>
    <row r="699" spans="12:16" x14ac:dyDescent="0.45">
      <c r="L699" s="37" t="str">
        <f t="shared" si="50"/>
        <v/>
      </c>
      <c r="M699" s="37" t="str">
        <f t="shared" si="51"/>
        <v/>
      </c>
      <c r="N699" s="37" t="str">
        <f t="shared" si="52"/>
        <v/>
      </c>
      <c r="O699" s="37" t="str">
        <f t="shared" si="54"/>
        <v/>
      </c>
      <c r="P699" s="37" t="str">
        <f t="shared" si="53"/>
        <v>19年月日</v>
      </c>
    </row>
    <row r="700" spans="12:16" x14ac:dyDescent="0.45">
      <c r="L700" s="37" t="str">
        <f t="shared" si="50"/>
        <v/>
      </c>
      <c r="M700" s="37" t="str">
        <f t="shared" si="51"/>
        <v/>
      </c>
      <c r="N700" s="37" t="str">
        <f t="shared" si="52"/>
        <v/>
      </c>
      <c r="O700" s="37" t="str">
        <f t="shared" si="54"/>
        <v/>
      </c>
      <c r="P700" s="37" t="str">
        <f t="shared" si="53"/>
        <v>19年月日</v>
      </c>
    </row>
    <row r="701" spans="12:16" x14ac:dyDescent="0.45">
      <c r="L701" s="37" t="str">
        <f t="shared" si="50"/>
        <v/>
      </c>
      <c r="M701" s="37" t="str">
        <f t="shared" si="51"/>
        <v/>
      </c>
      <c r="N701" s="37" t="str">
        <f t="shared" si="52"/>
        <v/>
      </c>
      <c r="O701" s="37" t="str">
        <f t="shared" si="54"/>
        <v/>
      </c>
      <c r="P701" s="37" t="str">
        <f t="shared" si="53"/>
        <v>19年月日</v>
      </c>
    </row>
    <row r="702" spans="12:16" x14ac:dyDescent="0.45">
      <c r="L702" s="37" t="str">
        <f t="shared" si="50"/>
        <v/>
      </c>
      <c r="M702" s="37" t="str">
        <f t="shared" si="51"/>
        <v/>
      </c>
      <c r="N702" s="37" t="str">
        <f t="shared" si="52"/>
        <v/>
      </c>
      <c r="O702" s="37" t="str">
        <f t="shared" si="54"/>
        <v/>
      </c>
      <c r="P702" s="37" t="str">
        <f t="shared" si="53"/>
        <v>19年月日</v>
      </c>
    </row>
    <row r="703" spans="12:16" x14ac:dyDescent="0.45">
      <c r="L703" s="37" t="str">
        <f t="shared" si="50"/>
        <v/>
      </c>
      <c r="M703" s="37" t="str">
        <f t="shared" si="51"/>
        <v/>
      </c>
      <c r="N703" s="37" t="str">
        <f t="shared" si="52"/>
        <v/>
      </c>
      <c r="O703" s="37" t="str">
        <f t="shared" si="54"/>
        <v/>
      </c>
      <c r="P703" s="37" t="str">
        <f t="shared" si="53"/>
        <v>19年月日</v>
      </c>
    </row>
    <row r="704" spans="12:16" x14ac:dyDescent="0.45">
      <c r="L704" s="37" t="str">
        <f t="shared" si="50"/>
        <v/>
      </c>
      <c r="M704" s="37" t="str">
        <f t="shared" si="51"/>
        <v/>
      </c>
      <c r="N704" s="37" t="str">
        <f t="shared" si="52"/>
        <v/>
      </c>
      <c r="O704" s="37" t="str">
        <f t="shared" si="54"/>
        <v/>
      </c>
      <c r="P704" s="37" t="str">
        <f t="shared" si="53"/>
        <v>19年月日</v>
      </c>
    </row>
    <row r="705" spans="12:16" x14ac:dyDescent="0.45">
      <c r="L705" s="37" t="str">
        <f t="shared" si="50"/>
        <v/>
      </c>
      <c r="M705" s="37" t="str">
        <f t="shared" si="51"/>
        <v/>
      </c>
      <c r="N705" s="37" t="str">
        <f t="shared" si="52"/>
        <v/>
      </c>
      <c r="O705" s="37" t="str">
        <f t="shared" si="54"/>
        <v/>
      </c>
      <c r="P705" s="37" t="str">
        <f t="shared" si="53"/>
        <v>19年月日</v>
      </c>
    </row>
    <row r="706" spans="12:16" x14ac:dyDescent="0.45">
      <c r="L706" s="37" t="str">
        <f t="shared" si="50"/>
        <v/>
      </c>
      <c r="M706" s="37" t="str">
        <f t="shared" si="51"/>
        <v/>
      </c>
      <c r="N706" s="37" t="str">
        <f t="shared" si="52"/>
        <v/>
      </c>
      <c r="O706" s="37" t="str">
        <f t="shared" si="54"/>
        <v/>
      </c>
      <c r="P706" s="37" t="str">
        <f t="shared" si="53"/>
        <v>19年月日</v>
      </c>
    </row>
    <row r="707" spans="12:16" x14ac:dyDescent="0.45">
      <c r="L707" s="37" t="str">
        <f t="shared" ref="L707:L770" si="55">IF($A707="","",$D707&amp;" ("&amp;$G707&amp;")")</f>
        <v/>
      </c>
      <c r="M707" s="37" t="str">
        <f t="shared" ref="M707:M770" si="56">IF($A707="","",LEFT($F707,2))</f>
        <v/>
      </c>
      <c r="N707" s="37" t="str">
        <f t="shared" ref="N707:N770" si="57">IF($A707="","",$J707&amp;" "&amp;$I707&amp;" ("&amp;$M707&amp;")")</f>
        <v/>
      </c>
      <c r="O707" s="37" t="str">
        <f t="shared" si="54"/>
        <v/>
      </c>
      <c r="P707" s="37" t="str">
        <f t="shared" ref="P707:P770" si="58">IF(LEFT($F707,1)="0","20","19")&amp;LEFT($F707,2)&amp;"年"&amp;MID($F707,3,2)&amp;"月"&amp;RIGHT($F707,2)&amp;"日"</f>
        <v>19年月日</v>
      </c>
    </row>
    <row r="708" spans="12:16" x14ac:dyDescent="0.45">
      <c r="L708" s="37" t="str">
        <f t="shared" si="55"/>
        <v/>
      </c>
      <c r="M708" s="37" t="str">
        <f t="shared" si="56"/>
        <v/>
      </c>
      <c r="N708" s="37" t="str">
        <f t="shared" si="57"/>
        <v/>
      </c>
      <c r="O708" s="37" t="str">
        <f t="shared" ref="O708:O771" si="59">IF($A708="","",$O707+1)</f>
        <v/>
      </c>
      <c r="P708" s="37" t="str">
        <f t="shared" si="58"/>
        <v>19年月日</v>
      </c>
    </row>
    <row r="709" spans="12:16" x14ac:dyDescent="0.45">
      <c r="L709" s="37" t="str">
        <f t="shared" si="55"/>
        <v/>
      </c>
      <c r="M709" s="37" t="str">
        <f t="shared" si="56"/>
        <v/>
      </c>
      <c r="N709" s="37" t="str">
        <f t="shared" si="57"/>
        <v/>
      </c>
      <c r="O709" s="37" t="str">
        <f t="shared" si="59"/>
        <v/>
      </c>
      <c r="P709" s="37" t="str">
        <f t="shared" si="58"/>
        <v>19年月日</v>
      </c>
    </row>
    <row r="710" spans="12:16" x14ac:dyDescent="0.45">
      <c r="L710" s="37" t="str">
        <f t="shared" si="55"/>
        <v/>
      </c>
      <c r="M710" s="37" t="str">
        <f t="shared" si="56"/>
        <v/>
      </c>
      <c r="N710" s="37" t="str">
        <f t="shared" si="57"/>
        <v/>
      </c>
      <c r="O710" s="37" t="str">
        <f t="shared" si="59"/>
        <v/>
      </c>
      <c r="P710" s="37" t="str">
        <f t="shared" si="58"/>
        <v>19年月日</v>
      </c>
    </row>
    <row r="711" spans="12:16" x14ac:dyDescent="0.45">
      <c r="L711" s="37" t="str">
        <f t="shared" si="55"/>
        <v/>
      </c>
      <c r="M711" s="37" t="str">
        <f t="shared" si="56"/>
        <v/>
      </c>
      <c r="N711" s="37" t="str">
        <f t="shared" si="57"/>
        <v/>
      </c>
      <c r="O711" s="37" t="str">
        <f t="shared" si="59"/>
        <v/>
      </c>
      <c r="P711" s="37" t="str">
        <f t="shared" si="58"/>
        <v>19年月日</v>
      </c>
    </row>
    <row r="712" spans="12:16" x14ac:dyDescent="0.45">
      <c r="L712" s="37" t="str">
        <f t="shared" si="55"/>
        <v/>
      </c>
      <c r="M712" s="37" t="str">
        <f t="shared" si="56"/>
        <v/>
      </c>
      <c r="N712" s="37" t="str">
        <f t="shared" si="57"/>
        <v/>
      </c>
      <c r="O712" s="37" t="str">
        <f t="shared" si="59"/>
        <v/>
      </c>
      <c r="P712" s="37" t="str">
        <f t="shared" si="58"/>
        <v>19年月日</v>
      </c>
    </row>
    <row r="713" spans="12:16" x14ac:dyDescent="0.45">
      <c r="L713" s="37" t="str">
        <f t="shared" si="55"/>
        <v/>
      </c>
      <c r="M713" s="37" t="str">
        <f t="shared" si="56"/>
        <v/>
      </c>
      <c r="N713" s="37" t="str">
        <f t="shared" si="57"/>
        <v/>
      </c>
      <c r="O713" s="37" t="str">
        <f t="shared" si="59"/>
        <v/>
      </c>
      <c r="P713" s="37" t="str">
        <f t="shared" si="58"/>
        <v>19年月日</v>
      </c>
    </row>
    <row r="714" spans="12:16" x14ac:dyDescent="0.45">
      <c r="L714" s="37" t="str">
        <f t="shared" si="55"/>
        <v/>
      </c>
      <c r="M714" s="37" t="str">
        <f t="shared" si="56"/>
        <v/>
      </c>
      <c r="N714" s="37" t="str">
        <f t="shared" si="57"/>
        <v/>
      </c>
      <c r="O714" s="37" t="str">
        <f t="shared" si="59"/>
        <v/>
      </c>
      <c r="P714" s="37" t="str">
        <f t="shared" si="58"/>
        <v>19年月日</v>
      </c>
    </row>
    <row r="715" spans="12:16" x14ac:dyDescent="0.45">
      <c r="L715" s="37" t="str">
        <f t="shared" si="55"/>
        <v/>
      </c>
      <c r="M715" s="37" t="str">
        <f t="shared" si="56"/>
        <v/>
      </c>
      <c r="N715" s="37" t="str">
        <f t="shared" si="57"/>
        <v/>
      </c>
      <c r="O715" s="37" t="str">
        <f t="shared" si="59"/>
        <v/>
      </c>
      <c r="P715" s="37" t="str">
        <f t="shared" si="58"/>
        <v>19年月日</v>
      </c>
    </row>
    <row r="716" spans="12:16" x14ac:dyDescent="0.45">
      <c r="L716" s="37" t="str">
        <f t="shared" si="55"/>
        <v/>
      </c>
      <c r="M716" s="37" t="str">
        <f t="shared" si="56"/>
        <v/>
      </c>
      <c r="N716" s="37" t="str">
        <f t="shared" si="57"/>
        <v/>
      </c>
      <c r="O716" s="37" t="str">
        <f t="shared" si="59"/>
        <v/>
      </c>
      <c r="P716" s="37" t="str">
        <f t="shared" si="58"/>
        <v>19年月日</v>
      </c>
    </row>
    <row r="717" spans="12:16" x14ac:dyDescent="0.45">
      <c r="L717" s="37" t="str">
        <f t="shared" si="55"/>
        <v/>
      </c>
      <c r="M717" s="37" t="str">
        <f t="shared" si="56"/>
        <v/>
      </c>
      <c r="N717" s="37" t="str">
        <f t="shared" si="57"/>
        <v/>
      </c>
      <c r="O717" s="37" t="str">
        <f t="shared" si="59"/>
        <v/>
      </c>
      <c r="P717" s="37" t="str">
        <f t="shared" si="58"/>
        <v>19年月日</v>
      </c>
    </row>
    <row r="718" spans="12:16" x14ac:dyDescent="0.45">
      <c r="L718" s="37" t="str">
        <f t="shared" si="55"/>
        <v/>
      </c>
      <c r="M718" s="37" t="str">
        <f t="shared" si="56"/>
        <v/>
      </c>
      <c r="N718" s="37" t="str">
        <f t="shared" si="57"/>
        <v/>
      </c>
      <c r="O718" s="37" t="str">
        <f t="shared" si="59"/>
        <v/>
      </c>
      <c r="P718" s="37" t="str">
        <f t="shared" si="58"/>
        <v>19年月日</v>
      </c>
    </row>
    <row r="719" spans="12:16" x14ac:dyDescent="0.45">
      <c r="L719" s="37" t="str">
        <f t="shared" si="55"/>
        <v/>
      </c>
      <c r="M719" s="37" t="str">
        <f t="shared" si="56"/>
        <v/>
      </c>
      <c r="N719" s="37" t="str">
        <f t="shared" si="57"/>
        <v/>
      </c>
      <c r="O719" s="37" t="str">
        <f t="shared" si="59"/>
        <v/>
      </c>
      <c r="P719" s="37" t="str">
        <f t="shared" si="58"/>
        <v>19年月日</v>
      </c>
    </row>
    <row r="720" spans="12:16" x14ac:dyDescent="0.45">
      <c r="L720" s="37" t="str">
        <f t="shared" si="55"/>
        <v/>
      </c>
      <c r="M720" s="37" t="str">
        <f t="shared" si="56"/>
        <v/>
      </c>
      <c r="N720" s="37" t="str">
        <f t="shared" si="57"/>
        <v/>
      </c>
      <c r="O720" s="37" t="str">
        <f t="shared" si="59"/>
        <v/>
      </c>
      <c r="P720" s="37" t="str">
        <f t="shared" si="58"/>
        <v>19年月日</v>
      </c>
    </row>
    <row r="721" spans="12:16" x14ac:dyDescent="0.45">
      <c r="L721" s="37" t="str">
        <f t="shared" si="55"/>
        <v/>
      </c>
      <c r="M721" s="37" t="str">
        <f t="shared" si="56"/>
        <v/>
      </c>
      <c r="N721" s="37" t="str">
        <f t="shared" si="57"/>
        <v/>
      </c>
      <c r="O721" s="37" t="str">
        <f t="shared" si="59"/>
        <v/>
      </c>
      <c r="P721" s="37" t="str">
        <f t="shared" si="58"/>
        <v>19年月日</v>
      </c>
    </row>
    <row r="722" spans="12:16" x14ac:dyDescent="0.45">
      <c r="L722" s="37" t="str">
        <f t="shared" si="55"/>
        <v/>
      </c>
      <c r="M722" s="37" t="str">
        <f t="shared" si="56"/>
        <v/>
      </c>
      <c r="N722" s="37" t="str">
        <f t="shared" si="57"/>
        <v/>
      </c>
      <c r="O722" s="37" t="str">
        <f t="shared" si="59"/>
        <v/>
      </c>
      <c r="P722" s="37" t="str">
        <f t="shared" si="58"/>
        <v>19年月日</v>
      </c>
    </row>
    <row r="723" spans="12:16" x14ac:dyDescent="0.45">
      <c r="L723" s="37" t="str">
        <f t="shared" si="55"/>
        <v/>
      </c>
      <c r="M723" s="37" t="str">
        <f t="shared" si="56"/>
        <v/>
      </c>
      <c r="N723" s="37" t="str">
        <f t="shared" si="57"/>
        <v/>
      </c>
      <c r="O723" s="37" t="str">
        <f t="shared" si="59"/>
        <v/>
      </c>
      <c r="P723" s="37" t="str">
        <f t="shared" si="58"/>
        <v>19年月日</v>
      </c>
    </row>
    <row r="724" spans="12:16" x14ac:dyDescent="0.45">
      <c r="L724" s="37" t="str">
        <f t="shared" si="55"/>
        <v/>
      </c>
      <c r="M724" s="37" t="str">
        <f t="shared" si="56"/>
        <v/>
      </c>
      <c r="N724" s="37" t="str">
        <f t="shared" si="57"/>
        <v/>
      </c>
      <c r="O724" s="37" t="str">
        <f t="shared" si="59"/>
        <v/>
      </c>
      <c r="P724" s="37" t="str">
        <f t="shared" si="58"/>
        <v>19年月日</v>
      </c>
    </row>
    <row r="725" spans="12:16" x14ac:dyDescent="0.45">
      <c r="L725" s="37" t="str">
        <f t="shared" si="55"/>
        <v/>
      </c>
      <c r="M725" s="37" t="str">
        <f t="shared" si="56"/>
        <v/>
      </c>
      <c r="N725" s="37" t="str">
        <f t="shared" si="57"/>
        <v/>
      </c>
      <c r="O725" s="37" t="str">
        <f t="shared" si="59"/>
        <v/>
      </c>
      <c r="P725" s="37" t="str">
        <f t="shared" si="58"/>
        <v>19年月日</v>
      </c>
    </row>
    <row r="726" spans="12:16" x14ac:dyDescent="0.45">
      <c r="L726" s="37" t="str">
        <f t="shared" si="55"/>
        <v/>
      </c>
      <c r="M726" s="37" t="str">
        <f t="shared" si="56"/>
        <v/>
      </c>
      <c r="N726" s="37" t="str">
        <f t="shared" si="57"/>
        <v/>
      </c>
      <c r="O726" s="37" t="str">
        <f t="shared" si="59"/>
        <v/>
      </c>
      <c r="P726" s="37" t="str">
        <f t="shared" si="58"/>
        <v>19年月日</v>
      </c>
    </row>
    <row r="727" spans="12:16" x14ac:dyDescent="0.45">
      <c r="L727" s="37" t="str">
        <f t="shared" si="55"/>
        <v/>
      </c>
      <c r="M727" s="37" t="str">
        <f t="shared" si="56"/>
        <v/>
      </c>
      <c r="N727" s="37" t="str">
        <f t="shared" si="57"/>
        <v/>
      </c>
      <c r="O727" s="37" t="str">
        <f t="shared" si="59"/>
        <v/>
      </c>
      <c r="P727" s="37" t="str">
        <f t="shared" si="58"/>
        <v>19年月日</v>
      </c>
    </row>
    <row r="728" spans="12:16" x14ac:dyDescent="0.45">
      <c r="L728" s="37" t="str">
        <f t="shared" si="55"/>
        <v/>
      </c>
      <c r="M728" s="37" t="str">
        <f t="shared" si="56"/>
        <v/>
      </c>
      <c r="N728" s="37" t="str">
        <f t="shared" si="57"/>
        <v/>
      </c>
      <c r="O728" s="37" t="str">
        <f t="shared" si="59"/>
        <v/>
      </c>
      <c r="P728" s="37" t="str">
        <f t="shared" si="58"/>
        <v>19年月日</v>
      </c>
    </row>
    <row r="729" spans="12:16" x14ac:dyDescent="0.45">
      <c r="L729" s="37" t="str">
        <f t="shared" si="55"/>
        <v/>
      </c>
      <c r="M729" s="37" t="str">
        <f t="shared" si="56"/>
        <v/>
      </c>
      <c r="N729" s="37" t="str">
        <f t="shared" si="57"/>
        <v/>
      </c>
      <c r="O729" s="37" t="str">
        <f t="shared" si="59"/>
        <v/>
      </c>
      <c r="P729" s="37" t="str">
        <f t="shared" si="58"/>
        <v>19年月日</v>
      </c>
    </row>
    <row r="730" spans="12:16" x14ac:dyDescent="0.45">
      <c r="L730" s="37" t="str">
        <f t="shared" si="55"/>
        <v/>
      </c>
      <c r="M730" s="37" t="str">
        <f t="shared" si="56"/>
        <v/>
      </c>
      <c r="N730" s="37" t="str">
        <f t="shared" si="57"/>
        <v/>
      </c>
      <c r="O730" s="37" t="str">
        <f t="shared" si="59"/>
        <v/>
      </c>
      <c r="P730" s="37" t="str">
        <f t="shared" si="58"/>
        <v>19年月日</v>
      </c>
    </row>
    <row r="731" spans="12:16" x14ac:dyDescent="0.45">
      <c r="L731" s="37" t="str">
        <f t="shared" si="55"/>
        <v/>
      </c>
      <c r="M731" s="37" t="str">
        <f t="shared" si="56"/>
        <v/>
      </c>
      <c r="N731" s="37" t="str">
        <f t="shared" si="57"/>
        <v/>
      </c>
      <c r="O731" s="37" t="str">
        <f t="shared" si="59"/>
        <v/>
      </c>
      <c r="P731" s="37" t="str">
        <f t="shared" si="58"/>
        <v>19年月日</v>
      </c>
    </row>
    <row r="732" spans="12:16" x14ac:dyDescent="0.45">
      <c r="L732" s="37" t="str">
        <f t="shared" si="55"/>
        <v/>
      </c>
      <c r="M732" s="37" t="str">
        <f t="shared" si="56"/>
        <v/>
      </c>
      <c r="N732" s="37" t="str">
        <f t="shared" si="57"/>
        <v/>
      </c>
      <c r="O732" s="37" t="str">
        <f t="shared" si="59"/>
        <v/>
      </c>
      <c r="P732" s="37" t="str">
        <f t="shared" si="58"/>
        <v>19年月日</v>
      </c>
    </row>
    <row r="733" spans="12:16" x14ac:dyDescent="0.45">
      <c r="L733" s="37" t="str">
        <f t="shared" si="55"/>
        <v/>
      </c>
      <c r="M733" s="37" t="str">
        <f t="shared" si="56"/>
        <v/>
      </c>
      <c r="N733" s="37" t="str">
        <f t="shared" si="57"/>
        <v/>
      </c>
      <c r="O733" s="37" t="str">
        <f t="shared" si="59"/>
        <v/>
      </c>
      <c r="P733" s="37" t="str">
        <f t="shared" si="58"/>
        <v>19年月日</v>
      </c>
    </row>
    <row r="734" spans="12:16" x14ac:dyDescent="0.45">
      <c r="L734" s="37" t="str">
        <f t="shared" si="55"/>
        <v/>
      </c>
      <c r="M734" s="37" t="str">
        <f t="shared" si="56"/>
        <v/>
      </c>
      <c r="N734" s="37" t="str">
        <f t="shared" si="57"/>
        <v/>
      </c>
      <c r="O734" s="37" t="str">
        <f t="shared" si="59"/>
        <v/>
      </c>
      <c r="P734" s="37" t="str">
        <f t="shared" si="58"/>
        <v>19年月日</v>
      </c>
    </row>
    <row r="735" spans="12:16" x14ac:dyDescent="0.45">
      <c r="L735" s="37" t="str">
        <f t="shared" si="55"/>
        <v/>
      </c>
      <c r="M735" s="37" t="str">
        <f t="shared" si="56"/>
        <v/>
      </c>
      <c r="N735" s="37" t="str">
        <f t="shared" si="57"/>
        <v/>
      </c>
      <c r="O735" s="37" t="str">
        <f t="shared" si="59"/>
        <v/>
      </c>
      <c r="P735" s="37" t="str">
        <f t="shared" si="58"/>
        <v>19年月日</v>
      </c>
    </row>
    <row r="736" spans="12:16" x14ac:dyDescent="0.45">
      <c r="L736" s="37" t="str">
        <f t="shared" si="55"/>
        <v/>
      </c>
      <c r="M736" s="37" t="str">
        <f t="shared" si="56"/>
        <v/>
      </c>
      <c r="N736" s="37" t="str">
        <f t="shared" si="57"/>
        <v/>
      </c>
      <c r="O736" s="37" t="str">
        <f t="shared" si="59"/>
        <v/>
      </c>
      <c r="P736" s="37" t="str">
        <f t="shared" si="58"/>
        <v>19年月日</v>
      </c>
    </row>
    <row r="737" spans="12:16" x14ac:dyDescent="0.45">
      <c r="L737" s="37" t="str">
        <f t="shared" si="55"/>
        <v/>
      </c>
      <c r="M737" s="37" t="str">
        <f t="shared" si="56"/>
        <v/>
      </c>
      <c r="N737" s="37" t="str">
        <f t="shared" si="57"/>
        <v/>
      </c>
      <c r="O737" s="37" t="str">
        <f t="shared" si="59"/>
        <v/>
      </c>
      <c r="P737" s="37" t="str">
        <f t="shared" si="58"/>
        <v>19年月日</v>
      </c>
    </row>
    <row r="738" spans="12:16" x14ac:dyDescent="0.45">
      <c r="L738" s="37" t="str">
        <f t="shared" si="55"/>
        <v/>
      </c>
      <c r="M738" s="37" t="str">
        <f t="shared" si="56"/>
        <v/>
      </c>
      <c r="N738" s="37" t="str">
        <f t="shared" si="57"/>
        <v/>
      </c>
      <c r="O738" s="37" t="str">
        <f t="shared" si="59"/>
        <v/>
      </c>
      <c r="P738" s="37" t="str">
        <f t="shared" si="58"/>
        <v>19年月日</v>
      </c>
    </row>
    <row r="739" spans="12:16" x14ac:dyDescent="0.45">
      <c r="L739" s="37" t="str">
        <f t="shared" si="55"/>
        <v/>
      </c>
      <c r="M739" s="37" t="str">
        <f t="shared" si="56"/>
        <v/>
      </c>
      <c r="N739" s="37" t="str">
        <f t="shared" si="57"/>
        <v/>
      </c>
      <c r="O739" s="37" t="str">
        <f t="shared" si="59"/>
        <v/>
      </c>
      <c r="P739" s="37" t="str">
        <f t="shared" si="58"/>
        <v>19年月日</v>
      </c>
    </row>
    <row r="740" spans="12:16" x14ac:dyDescent="0.45">
      <c r="L740" s="37" t="str">
        <f t="shared" si="55"/>
        <v/>
      </c>
      <c r="M740" s="37" t="str">
        <f t="shared" si="56"/>
        <v/>
      </c>
      <c r="N740" s="37" t="str">
        <f t="shared" si="57"/>
        <v/>
      </c>
      <c r="O740" s="37" t="str">
        <f t="shared" si="59"/>
        <v/>
      </c>
      <c r="P740" s="37" t="str">
        <f t="shared" si="58"/>
        <v>19年月日</v>
      </c>
    </row>
    <row r="741" spans="12:16" x14ac:dyDescent="0.45">
      <c r="L741" s="37" t="str">
        <f t="shared" si="55"/>
        <v/>
      </c>
      <c r="M741" s="37" t="str">
        <f t="shared" si="56"/>
        <v/>
      </c>
      <c r="N741" s="37" t="str">
        <f t="shared" si="57"/>
        <v/>
      </c>
      <c r="O741" s="37" t="str">
        <f t="shared" si="59"/>
        <v/>
      </c>
      <c r="P741" s="37" t="str">
        <f t="shared" si="58"/>
        <v>19年月日</v>
      </c>
    </row>
    <row r="742" spans="12:16" x14ac:dyDescent="0.45">
      <c r="L742" s="37" t="str">
        <f t="shared" si="55"/>
        <v/>
      </c>
      <c r="M742" s="37" t="str">
        <f t="shared" si="56"/>
        <v/>
      </c>
      <c r="N742" s="37" t="str">
        <f t="shared" si="57"/>
        <v/>
      </c>
      <c r="O742" s="37" t="str">
        <f t="shared" si="59"/>
        <v/>
      </c>
      <c r="P742" s="37" t="str">
        <f t="shared" si="58"/>
        <v>19年月日</v>
      </c>
    </row>
    <row r="743" spans="12:16" x14ac:dyDescent="0.45">
      <c r="L743" s="37" t="str">
        <f t="shared" si="55"/>
        <v/>
      </c>
      <c r="M743" s="37" t="str">
        <f t="shared" si="56"/>
        <v/>
      </c>
      <c r="N743" s="37" t="str">
        <f t="shared" si="57"/>
        <v/>
      </c>
      <c r="O743" s="37" t="str">
        <f t="shared" si="59"/>
        <v/>
      </c>
      <c r="P743" s="37" t="str">
        <f t="shared" si="58"/>
        <v>19年月日</v>
      </c>
    </row>
    <row r="744" spans="12:16" x14ac:dyDescent="0.45">
      <c r="L744" s="37" t="str">
        <f t="shared" si="55"/>
        <v/>
      </c>
      <c r="M744" s="37" t="str">
        <f t="shared" si="56"/>
        <v/>
      </c>
      <c r="N744" s="37" t="str">
        <f t="shared" si="57"/>
        <v/>
      </c>
      <c r="O744" s="37" t="str">
        <f t="shared" si="59"/>
        <v/>
      </c>
      <c r="P744" s="37" t="str">
        <f t="shared" si="58"/>
        <v>19年月日</v>
      </c>
    </row>
    <row r="745" spans="12:16" x14ac:dyDescent="0.45">
      <c r="L745" s="37" t="str">
        <f t="shared" si="55"/>
        <v/>
      </c>
      <c r="M745" s="37" t="str">
        <f t="shared" si="56"/>
        <v/>
      </c>
      <c r="N745" s="37" t="str">
        <f t="shared" si="57"/>
        <v/>
      </c>
      <c r="O745" s="37" t="str">
        <f t="shared" si="59"/>
        <v/>
      </c>
      <c r="P745" s="37" t="str">
        <f t="shared" si="58"/>
        <v>19年月日</v>
      </c>
    </row>
    <row r="746" spans="12:16" x14ac:dyDescent="0.45">
      <c r="L746" s="37" t="str">
        <f t="shared" si="55"/>
        <v/>
      </c>
      <c r="M746" s="37" t="str">
        <f t="shared" si="56"/>
        <v/>
      </c>
      <c r="N746" s="37" t="str">
        <f t="shared" si="57"/>
        <v/>
      </c>
      <c r="O746" s="37" t="str">
        <f t="shared" si="59"/>
        <v/>
      </c>
      <c r="P746" s="37" t="str">
        <f t="shared" si="58"/>
        <v>19年月日</v>
      </c>
    </row>
    <row r="747" spans="12:16" x14ac:dyDescent="0.45">
      <c r="L747" s="37" t="str">
        <f t="shared" si="55"/>
        <v/>
      </c>
      <c r="M747" s="37" t="str">
        <f t="shared" si="56"/>
        <v/>
      </c>
      <c r="N747" s="37" t="str">
        <f t="shared" si="57"/>
        <v/>
      </c>
      <c r="O747" s="37" t="str">
        <f t="shared" si="59"/>
        <v/>
      </c>
      <c r="P747" s="37" t="str">
        <f t="shared" si="58"/>
        <v>19年月日</v>
      </c>
    </row>
    <row r="748" spans="12:16" x14ac:dyDescent="0.45">
      <c r="L748" s="37" t="str">
        <f t="shared" si="55"/>
        <v/>
      </c>
      <c r="M748" s="37" t="str">
        <f t="shared" si="56"/>
        <v/>
      </c>
      <c r="N748" s="37" t="str">
        <f t="shared" si="57"/>
        <v/>
      </c>
      <c r="O748" s="37" t="str">
        <f t="shared" si="59"/>
        <v/>
      </c>
      <c r="P748" s="37" t="str">
        <f t="shared" si="58"/>
        <v>19年月日</v>
      </c>
    </row>
    <row r="749" spans="12:16" x14ac:dyDescent="0.45">
      <c r="L749" s="37" t="str">
        <f t="shared" si="55"/>
        <v/>
      </c>
      <c r="M749" s="37" t="str">
        <f t="shared" si="56"/>
        <v/>
      </c>
      <c r="N749" s="37" t="str">
        <f t="shared" si="57"/>
        <v/>
      </c>
      <c r="O749" s="37" t="str">
        <f t="shared" si="59"/>
        <v/>
      </c>
      <c r="P749" s="37" t="str">
        <f t="shared" si="58"/>
        <v>19年月日</v>
      </c>
    </row>
    <row r="750" spans="12:16" x14ac:dyDescent="0.45">
      <c r="L750" s="37" t="str">
        <f t="shared" si="55"/>
        <v/>
      </c>
      <c r="M750" s="37" t="str">
        <f t="shared" si="56"/>
        <v/>
      </c>
      <c r="N750" s="37" t="str">
        <f t="shared" si="57"/>
        <v/>
      </c>
      <c r="O750" s="37" t="str">
        <f t="shared" si="59"/>
        <v/>
      </c>
      <c r="P750" s="37" t="str">
        <f t="shared" si="58"/>
        <v>19年月日</v>
      </c>
    </row>
    <row r="751" spans="12:16" x14ac:dyDescent="0.45">
      <c r="L751" s="37" t="str">
        <f t="shared" si="55"/>
        <v/>
      </c>
      <c r="M751" s="37" t="str">
        <f t="shared" si="56"/>
        <v/>
      </c>
      <c r="N751" s="37" t="str">
        <f t="shared" si="57"/>
        <v/>
      </c>
      <c r="O751" s="37" t="str">
        <f t="shared" si="59"/>
        <v/>
      </c>
      <c r="P751" s="37" t="str">
        <f t="shared" si="58"/>
        <v>19年月日</v>
      </c>
    </row>
    <row r="752" spans="12:16" x14ac:dyDescent="0.45">
      <c r="L752" s="37" t="str">
        <f t="shared" si="55"/>
        <v/>
      </c>
      <c r="M752" s="37" t="str">
        <f t="shared" si="56"/>
        <v/>
      </c>
      <c r="N752" s="37" t="str">
        <f t="shared" si="57"/>
        <v/>
      </c>
      <c r="O752" s="37" t="str">
        <f t="shared" si="59"/>
        <v/>
      </c>
      <c r="P752" s="37" t="str">
        <f t="shared" si="58"/>
        <v>19年月日</v>
      </c>
    </row>
    <row r="753" spans="12:16" x14ac:dyDescent="0.45">
      <c r="L753" s="37" t="str">
        <f t="shared" si="55"/>
        <v/>
      </c>
      <c r="M753" s="37" t="str">
        <f t="shared" si="56"/>
        <v/>
      </c>
      <c r="N753" s="37" t="str">
        <f t="shared" si="57"/>
        <v/>
      </c>
      <c r="O753" s="37" t="str">
        <f t="shared" si="59"/>
        <v/>
      </c>
      <c r="P753" s="37" t="str">
        <f t="shared" si="58"/>
        <v>19年月日</v>
      </c>
    </row>
    <row r="754" spans="12:16" x14ac:dyDescent="0.45">
      <c r="L754" s="37" t="str">
        <f t="shared" si="55"/>
        <v/>
      </c>
      <c r="M754" s="37" t="str">
        <f t="shared" si="56"/>
        <v/>
      </c>
      <c r="N754" s="37" t="str">
        <f t="shared" si="57"/>
        <v/>
      </c>
      <c r="O754" s="37" t="str">
        <f t="shared" si="59"/>
        <v/>
      </c>
      <c r="P754" s="37" t="str">
        <f t="shared" si="58"/>
        <v>19年月日</v>
      </c>
    </row>
    <row r="755" spans="12:16" x14ac:dyDescent="0.45">
      <c r="L755" s="37" t="str">
        <f t="shared" si="55"/>
        <v/>
      </c>
      <c r="M755" s="37" t="str">
        <f t="shared" si="56"/>
        <v/>
      </c>
      <c r="N755" s="37" t="str">
        <f t="shared" si="57"/>
        <v/>
      </c>
      <c r="O755" s="37" t="str">
        <f t="shared" si="59"/>
        <v/>
      </c>
      <c r="P755" s="37" t="str">
        <f t="shared" si="58"/>
        <v>19年月日</v>
      </c>
    </row>
    <row r="756" spans="12:16" x14ac:dyDescent="0.45">
      <c r="L756" s="37" t="str">
        <f t="shared" si="55"/>
        <v/>
      </c>
      <c r="M756" s="37" t="str">
        <f t="shared" si="56"/>
        <v/>
      </c>
      <c r="N756" s="37" t="str">
        <f t="shared" si="57"/>
        <v/>
      </c>
      <c r="O756" s="37" t="str">
        <f t="shared" si="59"/>
        <v/>
      </c>
      <c r="P756" s="37" t="str">
        <f t="shared" si="58"/>
        <v>19年月日</v>
      </c>
    </row>
    <row r="757" spans="12:16" x14ac:dyDescent="0.45">
      <c r="L757" s="37" t="str">
        <f t="shared" si="55"/>
        <v/>
      </c>
      <c r="M757" s="37" t="str">
        <f t="shared" si="56"/>
        <v/>
      </c>
      <c r="N757" s="37" t="str">
        <f t="shared" si="57"/>
        <v/>
      </c>
      <c r="O757" s="37" t="str">
        <f t="shared" si="59"/>
        <v/>
      </c>
      <c r="P757" s="37" t="str">
        <f t="shared" si="58"/>
        <v>19年月日</v>
      </c>
    </row>
    <row r="758" spans="12:16" x14ac:dyDescent="0.45">
      <c r="L758" s="37" t="str">
        <f t="shared" si="55"/>
        <v/>
      </c>
      <c r="M758" s="37" t="str">
        <f t="shared" si="56"/>
        <v/>
      </c>
      <c r="N758" s="37" t="str">
        <f t="shared" si="57"/>
        <v/>
      </c>
      <c r="O758" s="37" t="str">
        <f t="shared" si="59"/>
        <v/>
      </c>
      <c r="P758" s="37" t="str">
        <f t="shared" si="58"/>
        <v>19年月日</v>
      </c>
    </row>
    <row r="759" spans="12:16" x14ac:dyDescent="0.45">
      <c r="L759" s="37" t="str">
        <f t="shared" si="55"/>
        <v/>
      </c>
      <c r="M759" s="37" t="str">
        <f t="shared" si="56"/>
        <v/>
      </c>
      <c r="N759" s="37" t="str">
        <f t="shared" si="57"/>
        <v/>
      </c>
      <c r="O759" s="37" t="str">
        <f t="shared" si="59"/>
        <v/>
      </c>
      <c r="P759" s="37" t="str">
        <f t="shared" si="58"/>
        <v>19年月日</v>
      </c>
    </row>
    <row r="760" spans="12:16" x14ac:dyDescent="0.45">
      <c r="L760" s="37" t="str">
        <f t="shared" si="55"/>
        <v/>
      </c>
      <c r="M760" s="37" t="str">
        <f t="shared" si="56"/>
        <v/>
      </c>
      <c r="N760" s="37" t="str">
        <f t="shared" si="57"/>
        <v/>
      </c>
      <c r="O760" s="37" t="str">
        <f t="shared" si="59"/>
        <v/>
      </c>
      <c r="P760" s="37" t="str">
        <f t="shared" si="58"/>
        <v>19年月日</v>
      </c>
    </row>
    <row r="761" spans="12:16" x14ac:dyDescent="0.45">
      <c r="L761" s="37" t="str">
        <f t="shared" si="55"/>
        <v/>
      </c>
      <c r="M761" s="37" t="str">
        <f t="shared" si="56"/>
        <v/>
      </c>
      <c r="N761" s="37" t="str">
        <f t="shared" si="57"/>
        <v/>
      </c>
      <c r="O761" s="37" t="str">
        <f t="shared" si="59"/>
        <v/>
      </c>
      <c r="P761" s="37" t="str">
        <f t="shared" si="58"/>
        <v>19年月日</v>
      </c>
    </row>
    <row r="762" spans="12:16" x14ac:dyDescent="0.45">
      <c r="L762" s="37" t="str">
        <f t="shared" si="55"/>
        <v/>
      </c>
      <c r="M762" s="37" t="str">
        <f t="shared" si="56"/>
        <v/>
      </c>
      <c r="N762" s="37" t="str">
        <f t="shared" si="57"/>
        <v/>
      </c>
      <c r="O762" s="37" t="str">
        <f t="shared" si="59"/>
        <v/>
      </c>
      <c r="P762" s="37" t="str">
        <f t="shared" si="58"/>
        <v>19年月日</v>
      </c>
    </row>
    <row r="763" spans="12:16" x14ac:dyDescent="0.45">
      <c r="L763" s="37" t="str">
        <f t="shared" si="55"/>
        <v/>
      </c>
      <c r="M763" s="37" t="str">
        <f t="shared" si="56"/>
        <v/>
      </c>
      <c r="N763" s="37" t="str">
        <f t="shared" si="57"/>
        <v/>
      </c>
      <c r="O763" s="37" t="str">
        <f t="shared" si="59"/>
        <v/>
      </c>
      <c r="P763" s="37" t="str">
        <f t="shared" si="58"/>
        <v>19年月日</v>
      </c>
    </row>
    <row r="764" spans="12:16" x14ac:dyDescent="0.45">
      <c r="L764" s="37" t="str">
        <f t="shared" si="55"/>
        <v/>
      </c>
      <c r="M764" s="37" t="str">
        <f t="shared" si="56"/>
        <v/>
      </c>
      <c r="N764" s="37" t="str">
        <f t="shared" si="57"/>
        <v/>
      </c>
      <c r="O764" s="37" t="str">
        <f t="shared" si="59"/>
        <v/>
      </c>
      <c r="P764" s="37" t="str">
        <f t="shared" si="58"/>
        <v>19年月日</v>
      </c>
    </row>
    <row r="765" spans="12:16" x14ac:dyDescent="0.45">
      <c r="L765" s="37" t="str">
        <f t="shared" si="55"/>
        <v/>
      </c>
      <c r="M765" s="37" t="str">
        <f t="shared" si="56"/>
        <v/>
      </c>
      <c r="N765" s="37" t="str">
        <f t="shared" si="57"/>
        <v/>
      </c>
      <c r="O765" s="37" t="str">
        <f t="shared" si="59"/>
        <v/>
      </c>
      <c r="P765" s="37" t="str">
        <f t="shared" si="58"/>
        <v>19年月日</v>
      </c>
    </row>
    <row r="766" spans="12:16" x14ac:dyDescent="0.45">
      <c r="L766" s="37" t="str">
        <f t="shared" si="55"/>
        <v/>
      </c>
      <c r="M766" s="37" t="str">
        <f t="shared" si="56"/>
        <v/>
      </c>
      <c r="N766" s="37" t="str">
        <f t="shared" si="57"/>
        <v/>
      </c>
      <c r="O766" s="37" t="str">
        <f t="shared" si="59"/>
        <v/>
      </c>
      <c r="P766" s="37" t="str">
        <f t="shared" si="58"/>
        <v>19年月日</v>
      </c>
    </row>
    <row r="767" spans="12:16" x14ac:dyDescent="0.45">
      <c r="L767" s="37" t="str">
        <f t="shared" si="55"/>
        <v/>
      </c>
      <c r="M767" s="37" t="str">
        <f t="shared" si="56"/>
        <v/>
      </c>
      <c r="N767" s="37" t="str">
        <f t="shared" si="57"/>
        <v/>
      </c>
      <c r="O767" s="37" t="str">
        <f t="shared" si="59"/>
        <v/>
      </c>
      <c r="P767" s="37" t="str">
        <f t="shared" si="58"/>
        <v>19年月日</v>
      </c>
    </row>
    <row r="768" spans="12:16" x14ac:dyDescent="0.45">
      <c r="L768" s="37" t="str">
        <f t="shared" si="55"/>
        <v/>
      </c>
      <c r="M768" s="37" t="str">
        <f t="shared" si="56"/>
        <v/>
      </c>
      <c r="N768" s="37" t="str">
        <f t="shared" si="57"/>
        <v/>
      </c>
      <c r="O768" s="37" t="str">
        <f t="shared" si="59"/>
        <v/>
      </c>
      <c r="P768" s="37" t="str">
        <f t="shared" si="58"/>
        <v>19年月日</v>
      </c>
    </row>
    <row r="769" spans="12:16" x14ac:dyDescent="0.45">
      <c r="L769" s="37" t="str">
        <f t="shared" si="55"/>
        <v/>
      </c>
      <c r="M769" s="37" t="str">
        <f t="shared" si="56"/>
        <v/>
      </c>
      <c r="N769" s="37" t="str">
        <f t="shared" si="57"/>
        <v/>
      </c>
      <c r="O769" s="37" t="str">
        <f t="shared" si="59"/>
        <v/>
      </c>
      <c r="P769" s="37" t="str">
        <f t="shared" si="58"/>
        <v>19年月日</v>
      </c>
    </row>
    <row r="770" spans="12:16" x14ac:dyDescent="0.45">
      <c r="L770" s="37" t="str">
        <f t="shared" si="55"/>
        <v/>
      </c>
      <c r="M770" s="37" t="str">
        <f t="shared" si="56"/>
        <v/>
      </c>
      <c r="N770" s="37" t="str">
        <f t="shared" si="57"/>
        <v/>
      </c>
      <c r="O770" s="37" t="str">
        <f t="shared" si="59"/>
        <v/>
      </c>
      <c r="P770" s="37" t="str">
        <f t="shared" si="58"/>
        <v>19年月日</v>
      </c>
    </row>
    <row r="771" spans="12:16" x14ac:dyDescent="0.45">
      <c r="L771" s="37" t="str">
        <f t="shared" ref="L771:L834" si="60">IF($A771="","",$D771&amp;" ("&amp;$G771&amp;")")</f>
        <v/>
      </c>
      <c r="M771" s="37" t="str">
        <f t="shared" ref="M771:M834" si="61">IF($A771="","",LEFT($F771,2))</f>
        <v/>
      </c>
      <c r="N771" s="37" t="str">
        <f t="shared" ref="N771:N834" si="62">IF($A771="","",$J771&amp;" "&amp;$I771&amp;" ("&amp;$M771&amp;")")</f>
        <v/>
      </c>
      <c r="O771" s="37" t="str">
        <f t="shared" si="59"/>
        <v/>
      </c>
      <c r="P771" s="37" t="str">
        <f t="shared" ref="P771:P834" si="63">IF(LEFT($F771,1)="0","20","19")&amp;LEFT($F771,2)&amp;"年"&amp;MID($F771,3,2)&amp;"月"&amp;RIGHT($F771,2)&amp;"日"</f>
        <v>19年月日</v>
      </c>
    </row>
    <row r="772" spans="12:16" x14ac:dyDescent="0.45">
      <c r="L772" s="37" t="str">
        <f t="shared" si="60"/>
        <v/>
      </c>
      <c r="M772" s="37" t="str">
        <f t="shared" si="61"/>
        <v/>
      </c>
      <c r="N772" s="37" t="str">
        <f t="shared" si="62"/>
        <v/>
      </c>
      <c r="O772" s="37" t="str">
        <f t="shared" ref="O772:O835" si="64">IF($A772="","",$O771+1)</f>
        <v/>
      </c>
      <c r="P772" s="37" t="str">
        <f t="shared" si="63"/>
        <v>19年月日</v>
      </c>
    </row>
    <row r="773" spans="12:16" x14ac:dyDescent="0.45">
      <c r="L773" s="37" t="str">
        <f t="shared" si="60"/>
        <v/>
      </c>
      <c r="M773" s="37" t="str">
        <f t="shared" si="61"/>
        <v/>
      </c>
      <c r="N773" s="37" t="str">
        <f t="shared" si="62"/>
        <v/>
      </c>
      <c r="O773" s="37" t="str">
        <f t="shared" si="64"/>
        <v/>
      </c>
      <c r="P773" s="37" t="str">
        <f t="shared" si="63"/>
        <v>19年月日</v>
      </c>
    </row>
    <row r="774" spans="12:16" x14ac:dyDescent="0.45">
      <c r="L774" s="37" t="str">
        <f t="shared" si="60"/>
        <v/>
      </c>
      <c r="M774" s="37" t="str">
        <f t="shared" si="61"/>
        <v/>
      </c>
      <c r="N774" s="37" t="str">
        <f t="shared" si="62"/>
        <v/>
      </c>
      <c r="O774" s="37" t="str">
        <f t="shared" si="64"/>
        <v/>
      </c>
      <c r="P774" s="37" t="str">
        <f t="shared" si="63"/>
        <v>19年月日</v>
      </c>
    </row>
    <row r="775" spans="12:16" x14ac:dyDescent="0.45">
      <c r="L775" s="37" t="str">
        <f t="shared" si="60"/>
        <v/>
      </c>
      <c r="M775" s="37" t="str">
        <f t="shared" si="61"/>
        <v/>
      </c>
      <c r="N775" s="37" t="str">
        <f t="shared" si="62"/>
        <v/>
      </c>
      <c r="O775" s="37" t="str">
        <f t="shared" si="64"/>
        <v/>
      </c>
      <c r="P775" s="37" t="str">
        <f t="shared" si="63"/>
        <v>19年月日</v>
      </c>
    </row>
    <row r="776" spans="12:16" x14ac:dyDescent="0.45">
      <c r="L776" s="37" t="str">
        <f t="shared" si="60"/>
        <v/>
      </c>
      <c r="M776" s="37" t="str">
        <f t="shared" si="61"/>
        <v/>
      </c>
      <c r="N776" s="37" t="str">
        <f t="shared" si="62"/>
        <v/>
      </c>
      <c r="O776" s="37" t="str">
        <f t="shared" si="64"/>
        <v/>
      </c>
      <c r="P776" s="37" t="str">
        <f t="shared" si="63"/>
        <v>19年月日</v>
      </c>
    </row>
    <row r="777" spans="12:16" x14ac:dyDescent="0.45">
      <c r="L777" s="37" t="str">
        <f t="shared" si="60"/>
        <v/>
      </c>
      <c r="M777" s="37" t="str">
        <f t="shared" si="61"/>
        <v/>
      </c>
      <c r="N777" s="37" t="str">
        <f t="shared" si="62"/>
        <v/>
      </c>
      <c r="O777" s="37" t="str">
        <f t="shared" si="64"/>
        <v/>
      </c>
      <c r="P777" s="37" t="str">
        <f t="shared" si="63"/>
        <v>19年月日</v>
      </c>
    </row>
    <row r="778" spans="12:16" x14ac:dyDescent="0.45">
      <c r="L778" s="37" t="str">
        <f t="shared" si="60"/>
        <v/>
      </c>
      <c r="M778" s="37" t="str">
        <f t="shared" si="61"/>
        <v/>
      </c>
      <c r="N778" s="37" t="str">
        <f t="shared" si="62"/>
        <v/>
      </c>
      <c r="O778" s="37" t="str">
        <f t="shared" si="64"/>
        <v/>
      </c>
      <c r="P778" s="37" t="str">
        <f t="shared" si="63"/>
        <v>19年月日</v>
      </c>
    </row>
    <row r="779" spans="12:16" x14ac:dyDescent="0.45">
      <c r="L779" s="37" t="str">
        <f t="shared" si="60"/>
        <v/>
      </c>
      <c r="M779" s="37" t="str">
        <f t="shared" si="61"/>
        <v/>
      </c>
      <c r="N779" s="37" t="str">
        <f t="shared" si="62"/>
        <v/>
      </c>
      <c r="O779" s="37" t="str">
        <f t="shared" si="64"/>
        <v/>
      </c>
      <c r="P779" s="37" t="str">
        <f t="shared" si="63"/>
        <v>19年月日</v>
      </c>
    </row>
    <row r="780" spans="12:16" x14ac:dyDescent="0.45">
      <c r="L780" s="37" t="str">
        <f t="shared" si="60"/>
        <v/>
      </c>
      <c r="M780" s="37" t="str">
        <f t="shared" si="61"/>
        <v/>
      </c>
      <c r="N780" s="37" t="str">
        <f t="shared" si="62"/>
        <v/>
      </c>
      <c r="O780" s="37" t="str">
        <f t="shared" si="64"/>
        <v/>
      </c>
      <c r="P780" s="37" t="str">
        <f t="shared" si="63"/>
        <v>19年月日</v>
      </c>
    </row>
    <row r="781" spans="12:16" x14ac:dyDescent="0.45">
      <c r="L781" s="37" t="str">
        <f t="shared" si="60"/>
        <v/>
      </c>
      <c r="M781" s="37" t="str">
        <f t="shared" si="61"/>
        <v/>
      </c>
      <c r="N781" s="37" t="str">
        <f t="shared" si="62"/>
        <v/>
      </c>
      <c r="O781" s="37" t="str">
        <f t="shared" si="64"/>
        <v/>
      </c>
      <c r="P781" s="37" t="str">
        <f t="shared" si="63"/>
        <v>19年月日</v>
      </c>
    </row>
    <row r="782" spans="12:16" x14ac:dyDescent="0.45">
      <c r="L782" s="37" t="str">
        <f t="shared" si="60"/>
        <v/>
      </c>
      <c r="M782" s="37" t="str">
        <f t="shared" si="61"/>
        <v/>
      </c>
      <c r="N782" s="37" t="str">
        <f t="shared" si="62"/>
        <v/>
      </c>
      <c r="O782" s="37" t="str">
        <f t="shared" si="64"/>
        <v/>
      </c>
      <c r="P782" s="37" t="str">
        <f t="shared" si="63"/>
        <v>19年月日</v>
      </c>
    </row>
    <row r="783" spans="12:16" x14ac:dyDescent="0.45">
      <c r="L783" s="37" t="str">
        <f t="shared" si="60"/>
        <v/>
      </c>
      <c r="M783" s="37" t="str">
        <f t="shared" si="61"/>
        <v/>
      </c>
      <c r="N783" s="37" t="str">
        <f t="shared" si="62"/>
        <v/>
      </c>
      <c r="O783" s="37" t="str">
        <f t="shared" si="64"/>
        <v/>
      </c>
      <c r="P783" s="37" t="str">
        <f t="shared" si="63"/>
        <v>19年月日</v>
      </c>
    </row>
    <row r="784" spans="12:16" x14ac:dyDescent="0.45">
      <c r="L784" s="37" t="str">
        <f t="shared" si="60"/>
        <v/>
      </c>
      <c r="M784" s="37" t="str">
        <f t="shared" si="61"/>
        <v/>
      </c>
      <c r="N784" s="37" t="str">
        <f t="shared" si="62"/>
        <v/>
      </c>
      <c r="O784" s="37" t="str">
        <f t="shared" si="64"/>
        <v/>
      </c>
      <c r="P784" s="37" t="str">
        <f t="shared" si="63"/>
        <v>19年月日</v>
      </c>
    </row>
    <row r="785" spans="12:16" x14ac:dyDescent="0.45">
      <c r="L785" s="37" t="str">
        <f t="shared" si="60"/>
        <v/>
      </c>
      <c r="M785" s="37" t="str">
        <f t="shared" si="61"/>
        <v/>
      </c>
      <c r="N785" s="37" t="str">
        <f t="shared" si="62"/>
        <v/>
      </c>
      <c r="O785" s="37" t="str">
        <f t="shared" si="64"/>
        <v/>
      </c>
      <c r="P785" s="37" t="str">
        <f t="shared" si="63"/>
        <v>19年月日</v>
      </c>
    </row>
    <row r="786" spans="12:16" x14ac:dyDescent="0.45">
      <c r="L786" s="37" t="str">
        <f t="shared" si="60"/>
        <v/>
      </c>
      <c r="M786" s="37" t="str">
        <f t="shared" si="61"/>
        <v/>
      </c>
      <c r="N786" s="37" t="str">
        <f t="shared" si="62"/>
        <v/>
      </c>
      <c r="O786" s="37" t="str">
        <f t="shared" si="64"/>
        <v/>
      </c>
      <c r="P786" s="37" t="str">
        <f t="shared" si="63"/>
        <v>19年月日</v>
      </c>
    </row>
    <row r="787" spans="12:16" x14ac:dyDescent="0.45">
      <c r="L787" s="37" t="str">
        <f t="shared" si="60"/>
        <v/>
      </c>
      <c r="M787" s="37" t="str">
        <f t="shared" si="61"/>
        <v/>
      </c>
      <c r="N787" s="37" t="str">
        <f t="shared" si="62"/>
        <v/>
      </c>
      <c r="O787" s="37" t="str">
        <f t="shared" si="64"/>
        <v/>
      </c>
      <c r="P787" s="37" t="str">
        <f t="shared" si="63"/>
        <v>19年月日</v>
      </c>
    </row>
    <row r="788" spans="12:16" x14ac:dyDescent="0.45">
      <c r="L788" s="37" t="str">
        <f t="shared" si="60"/>
        <v/>
      </c>
      <c r="M788" s="37" t="str">
        <f t="shared" si="61"/>
        <v/>
      </c>
      <c r="N788" s="37" t="str">
        <f t="shared" si="62"/>
        <v/>
      </c>
      <c r="O788" s="37" t="str">
        <f t="shared" si="64"/>
        <v/>
      </c>
      <c r="P788" s="37" t="str">
        <f t="shared" si="63"/>
        <v>19年月日</v>
      </c>
    </row>
    <row r="789" spans="12:16" x14ac:dyDescent="0.45">
      <c r="L789" s="37" t="str">
        <f t="shared" si="60"/>
        <v/>
      </c>
      <c r="M789" s="37" t="str">
        <f t="shared" si="61"/>
        <v/>
      </c>
      <c r="N789" s="37" t="str">
        <f t="shared" si="62"/>
        <v/>
      </c>
      <c r="O789" s="37" t="str">
        <f t="shared" si="64"/>
        <v/>
      </c>
      <c r="P789" s="37" t="str">
        <f t="shared" si="63"/>
        <v>19年月日</v>
      </c>
    </row>
    <row r="790" spans="12:16" x14ac:dyDescent="0.45">
      <c r="L790" s="37" t="str">
        <f t="shared" si="60"/>
        <v/>
      </c>
      <c r="M790" s="37" t="str">
        <f t="shared" si="61"/>
        <v/>
      </c>
      <c r="N790" s="37" t="str">
        <f t="shared" si="62"/>
        <v/>
      </c>
      <c r="O790" s="37" t="str">
        <f t="shared" si="64"/>
        <v/>
      </c>
      <c r="P790" s="37" t="str">
        <f t="shared" si="63"/>
        <v>19年月日</v>
      </c>
    </row>
    <row r="791" spans="12:16" x14ac:dyDescent="0.45">
      <c r="L791" s="37" t="str">
        <f t="shared" si="60"/>
        <v/>
      </c>
      <c r="M791" s="37" t="str">
        <f t="shared" si="61"/>
        <v/>
      </c>
      <c r="N791" s="37" t="str">
        <f t="shared" si="62"/>
        <v/>
      </c>
      <c r="O791" s="37" t="str">
        <f t="shared" si="64"/>
        <v/>
      </c>
      <c r="P791" s="37" t="str">
        <f t="shared" si="63"/>
        <v>19年月日</v>
      </c>
    </row>
    <row r="792" spans="12:16" x14ac:dyDescent="0.45">
      <c r="L792" s="37" t="str">
        <f t="shared" si="60"/>
        <v/>
      </c>
      <c r="M792" s="37" t="str">
        <f t="shared" si="61"/>
        <v/>
      </c>
      <c r="N792" s="37" t="str">
        <f t="shared" si="62"/>
        <v/>
      </c>
      <c r="O792" s="37" t="str">
        <f t="shared" si="64"/>
        <v/>
      </c>
      <c r="P792" s="37" t="str">
        <f t="shared" si="63"/>
        <v>19年月日</v>
      </c>
    </row>
    <row r="793" spans="12:16" x14ac:dyDescent="0.45">
      <c r="L793" s="37" t="str">
        <f t="shared" si="60"/>
        <v/>
      </c>
      <c r="M793" s="37" t="str">
        <f t="shared" si="61"/>
        <v/>
      </c>
      <c r="N793" s="37" t="str">
        <f t="shared" si="62"/>
        <v/>
      </c>
      <c r="O793" s="37" t="str">
        <f t="shared" si="64"/>
        <v/>
      </c>
      <c r="P793" s="37" t="str">
        <f t="shared" si="63"/>
        <v>19年月日</v>
      </c>
    </row>
    <row r="794" spans="12:16" x14ac:dyDescent="0.45">
      <c r="L794" s="37" t="str">
        <f t="shared" si="60"/>
        <v/>
      </c>
      <c r="M794" s="37" t="str">
        <f t="shared" si="61"/>
        <v/>
      </c>
      <c r="N794" s="37" t="str">
        <f t="shared" si="62"/>
        <v/>
      </c>
      <c r="O794" s="37" t="str">
        <f t="shared" si="64"/>
        <v/>
      </c>
      <c r="P794" s="37" t="str">
        <f t="shared" si="63"/>
        <v>19年月日</v>
      </c>
    </row>
    <row r="795" spans="12:16" x14ac:dyDescent="0.45">
      <c r="L795" s="37" t="str">
        <f t="shared" si="60"/>
        <v/>
      </c>
      <c r="M795" s="37" t="str">
        <f t="shared" si="61"/>
        <v/>
      </c>
      <c r="N795" s="37" t="str">
        <f t="shared" si="62"/>
        <v/>
      </c>
      <c r="O795" s="37" t="str">
        <f t="shared" si="64"/>
        <v/>
      </c>
      <c r="P795" s="37" t="str">
        <f t="shared" si="63"/>
        <v>19年月日</v>
      </c>
    </row>
    <row r="796" spans="12:16" x14ac:dyDescent="0.45">
      <c r="L796" s="37" t="str">
        <f t="shared" si="60"/>
        <v/>
      </c>
      <c r="M796" s="37" t="str">
        <f t="shared" si="61"/>
        <v/>
      </c>
      <c r="N796" s="37" t="str">
        <f t="shared" si="62"/>
        <v/>
      </c>
      <c r="O796" s="37" t="str">
        <f t="shared" si="64"/>
        <v/>
      </c>
      <c r="P796" s="37" t="str">
        <f t="shared" si="63"/>
        <v>19年月日</v>
      </c>
    </row>
    <row r="797" spans="12:16" x14ac:dyDescent="0.45">
      <c r="L797" s="37" t="str">
        <f t="shared" si="60"/>
        <v/>
      </c>
      <c r="M797" s="37" t="str">
        <f t="shared" si="61"/>
        <v/>
      </c>
      <c r="N797" s="37" t="str">
        <f t="shared" si="62"/>
        <v/>
      </c>
      <c r="O797" s="37" t="str">
        <f t="shared" si="64"/>
        <v/>
      </c>
      <c r="P797" s="37" t="str">
        <f t="shared" si="63"/>
        <v>19年月日</v>
      </c>
    </row>
    <row r="798" spans="12:16" x14ac:dyDescent="0.45">
      <c r="L798" s="37" t="str">
        <f t="shared" si="60"/>
        <v/>
      </c>
      <c r="M798" s="37" t="str">
        <f t="shared" si="61"/>
        <v/>
      </c>
      <c r="N798" s="37" t="str">
        <f t="shared" si="62"/>
        <v/>
      </c>
      <c r="O798" s="37" t="str">
        <f t="shared" si="64"/>
        <v/>
      </c>
      <c r="P798" s="37" t="str">
        <f t="shared" si="63"/>
        <v>19年月日</v>
      </c>
    </row>
    <row r="799" spans="12:16" x14ac:dyDescent="0.45">
      <c r="L799" s="37" t="str">
        <f t="shared" si="60"/>
        <v/>
      </c>
      <c r="M799" s="37" t="str">
        <f t="shared" si="61"/>
        <v/>
      </c>
      <c r="N799" s="37" t="str">
        <f t="shared" si="62"/>
        <v/>
      </c>
      <c r="O799" s="37" t="str">
        <f t="shared" si="64"/>
        <v/>
      </c>
      <c r="P799" s="37" t="str">
        <f t="shared" si="63"/>
        <v>19年月日</v>
      </c>
    </row>
    <row r="800" spans="12:16" x14ac:dyDescent="0.45">
      <c r="L800" s="37" t="str">
        <f t="shared" si="60"/>
        <v/>
      </c>
      <c r="M800" s="37" t="str">
        <f t="shared" si="61"/>
        <v/>
      </c>
      <c r="N800" s="37" t="str">
        <f t="shared" si="62"/>
        <v/>
      </c>
      <c r="O800" s="37" t="str">
        <f t="shared" si="64"/>
        <v/>
      </c>
      <c r="P800" s="37" t="str">
        <f t="shared" si="63"/>
        <v>19年月日</v>
      </c>
    </row>
    <row r="801" spans="12:16" x14ac:dyDescent="0.45">
      <c r="L801" s="37" t="str">
        <f t="shared" si="60"/>
        <v/>
      </c>
      <c r="M801" s="37" t="str">
        <f t="shared" si="61"/>
        <v/>
      </c>
      <c r="N801" s="37" t="str">
        <f t="shared" si="62"/>
        <v/>
      </c>
      <c r="O801" s="37" t="str">
        <f t="shared" si="64"/>
        <v/>
      </c>
      <c r="P801" s="37" t="str">
        <f t="shared" si="63"/>
        <v>19年月日</v>
      </c>
    </row>
    <row r="802" spans="12:16" x14ac:dyDescent="0.45">
      <c r="L802" s="37" t="str">
        <f t="shared" si="60"/>
        <v/>
      </c>
      <c r="M802" s="37" t="str">
        <f t="shared" si="61"/>
        <v/>
      </c>
      <c r="N802" s="37" t="str">
        <f t="shared" si="62"/>
        <v/>
      </c>
      <c r="O802" s="37" t="str">
        <f t="shared" si="64"/>
        <v/>
      </c>
      <c r="P802" s="37" t="str">
        <f t="shared" si="63"/>
        <v>19年月日</v>
      </c>
    </row>
    <row r="803" spans="12:16" x14ac:dyDescent="0.45">
      <c r="L803" s="37" t="str">
        <f t="shared" si="60"/>
        <v/>
      </c>
      <c r="M803" s="37" t="str">
        <f t="shared" si="61"/>
        <v/>
      </c>
      <c r="N803" s="37" t="str">
        <f t="shared" si="62"/>
        <v/>
      </c>
      <c r="O803" s="37" t="str">
        <f t="shared" si="64"/>
        <v/>
      </c>
      <c r="P803" s="37" t="str">
        <f t="shared" si="63"/>
        <v>19年月日</v>
      </c>
    </row>
    <row r="804" spans="12:16" x14ac:dyDescent="0.45">
      <c r="L804" s="37" t="str">
        <f t="shared" si="60"/>
        <v/>
      </c>
      <c r="M804" s="37" t="str">
        <f t="shared" si="61"/>
        <v/>
      </c>
      <c r="N804" s="37" t="str">
        <f t="shared" si="62"/>
        <v/>
      </c>
      <c r="O804" s="37" t="str">
        <f t="shared" si="64"/>
        <v/>
      </c>
      <c r="P804" s="37" t="str">
        <f t="shared" si="63"/>
        <v>19年月日</v>
      </c>
    </row>
    <row r="805" spans="12:16" x14ac:dyDescent="0.45">
      <c r="L805" s="37" t="str">
        <f t="shared" si="60"/>
        <v/>
      </c>
      <c r="M805" s="37" t="str">
        <f t="shared" si="61"/>
        <v/>
      </c>
      <c r="N805" s="37" t="str">
        <f t="shared" si="62"/>
        <v/>
      </c>
      <c r="O805" s="37" t="str">
        <f t="shared" si="64"/>
        <v/>
      </c>
      <c r="P805" s="37" t="str">
        <f t="shared" si="63"/>
        <v>19年月日</v>
      </c>
    </row>
    <row r="806" spans="12:16" x14ac:dyDescent="0.45">
      <c r="L806" s="37" t="str">
        <f t="shared" si="60"/>
        <v/>
      </c>
      <c r="M806" s="37" t="str">
        <f t="shared" si="61"/>
        <v/>
      </c>
      <c r="N806" s="37" t="str">
        <f t="shared" si="62"/>
        <v/>
      </c>
      <c r="O806" s="37" t="str">
        <f t="shared" si="64"/>
        <v/>
      </c>
      <c r="P806" s="37" t="str">
        <f t="shared" si="63"/>
        <v>19年月日</v>
      </c>
    </row>
    <row r="807" spans="12:16" x14ac:dyDescent="0.45">
      <c r="L807" s="37" t="str">
        <f t="shared" si="60"/>
        <v/>
      </c>
      <c r="M807" s="37" t="str">
        <f t="shared" si="61"/>
        <v/>
      </c>
      <c r="N807" s="37" t="str">
        <f t="shared" si="62"/>
        <v/>
      </c>
      <c r="O807" s="37" t="str">
        <f t="shared" si="64"/>
        <v/>
      </c>
      <c r="P807" s="37" t="str">
        <f t="shared" si="63"/>
        <v>19年月日</v>
      </c>
    </row>
    <row r="808" spans="12:16" x14ac:dyDescent="0.45">
      <c r="L808" s="37" t="str">
        <f t="shared" si="60"/>
        <v/>
      </c>
      <c r="M808" s="37" t="str">
        <f t="shared" si="61"/>
        <v/>
      </c>
      <c r="N808" s="37" t="str">
        <f t="shared" si="62"/>
        <v/>
      </c>
      <c r="O808" s="37" t="str">
        <f t="shared" si="64"/>
        <v/>
      </c>
      <c r="P808" s="37" t="str">
        <f t="shared" si="63"/>
        <v>19年月日</v>
      </c>
    </row>
    <row r="809" spans="12:16" x14ac:dyDescent="0.45">
      <c r="L809" s="37" t="str">
        <f t="shared" si="60"/>
        <v/>
      </c>
      <c r="M809" s="37" t="str">
        <f t="shared" si="61"/>
        <v/>
      </c>
      <c r="N809" s="37" t="str">
        <f t="shared" si="62"/>
        <v/>
      </c>
      <c r="O809" s="37" t="str">
        <f t="shared" si="64"/>
        <v/>
      </c>
      <c r="P809" s="37" t="str">
        <f t="shared" si="63"/>
        <v>19年月日</v>
      </c>
    </row>
    <row r="810" spans="12:16" x14ac:dyDescent="0.45">
      <c r="L810" s="37" t="str">
        <f t="shared" si="60"/>
        <v/>
      </c>
      <c r="M810" s="37" t="str">
        <f t="shared" si="61"/>
        <v/>
      </c>
      <c r="N810" s="37" t="str">
        <f t="shared" si="62"/>
        <v/>
      </c>
      <c r="O810" s="37" t="str">
        <f t="shared" si="64"/>
        <v/>
      </c>
      <c r="P810" s="37" t="str">
        <f t="shared" si="63"/>
        <v>19年月日</v>
      </c>
    </row>
    <row r="811" spans="12:16" x14ac:dyDescent="0.45">
      <c r="L811" s="37" t="str">
        <f t="shared" si="60"/>
        <v/>
      </c>
      <c r="M811" s="37" t="str">
        <f t="shared" si="61"/>
        <v/>
      </c>
      <c r="N811" s="37" t="str">
        <f t="shared" si="62"/>
        <v/>
      </c>
      <c r="O811" s="37" t="str">
        <f t="shared" si="64"/>
        <v/>
      </c>
      <c r="P811" s="37" t="str">
        <f t="shared" si="63"/>
        <v>19年月日</v>
      </c>
    </row>
    <row r="812" spans="12:16" x14ac:dyDescent="0.45">
      <c r="L812" s="37" t="str">
        <f t="shared" si="60"/>
        <v/>
      </c>
      <c r="M812" s="37" t="str">
        <f t="shared" si="61"/>
        <v/>
      </c>
      <c r="N812" s="37" t="str">
        <f t="shared" si="62"/>
        <v/>
      </c>
      <c r="O812" s="37" t="str">
        <f t="shared" si="64"/>
        <v/>
      </c>
      <c r="P812" s="37" t="str">
        <f t="shared" si="63"/>
        <v>19年月日</v>
      </c>
    </row>
    <row r="813" spans="12:16" x14ac:dyDescent="0.45">
      <c r="L813" s="37" t="str">
        <f t="shared" si="60"/>
        <v/>
      </c>
      <c r="M813" s="37" t="str">
        <f t="shared" si="61"/>
        <v/>
      </c>
      <c r="N813" s="37" t="str">
        <f t="shared" si="62"/>
        <v/>
      </c>
      <c r="O813" s="37" t="str">
        <f t="shared" si="64"/>
        <v/>
      </c>
      <c r="P813" s="37" t="str">
        <f t="shared" si="63"/>
        <v>19年月日</v>
      </c>
    </row>
    <row r="814" spans="12:16" x14ac:dyDescent="0.45">
      <c r="L814" s="37" t="str">
        <f t="shared" si="60"/>
        <v/>
      </c>
      <c r="M814" s="37" t="str">
        <f t="shared" si="61"/>
        <v/>
      </c>
      <c r="N814" s="37" t="str">
        <f t="shared" si="62"/>
        <v/>
      </c>
      <c r="O814" s="37" t="str">
        <f t="shared" si="64"/>
        <v/>
      </c>
      <c r="P814" s="37" t="str">
        <f t="shared" si="63"/>
        <v>19年月日</v>
      </c>
    </row>
    <row r="815" spans="12:16" x14ac:dyDescent="0.45">
      <c r="L815" s="37" t="str">
        <f t="shared" si="60"/>
        <v/>
      </c>
      <c r="M815" s="37" t="str">
        <f t="shared" si="61"/>
        <v/>
      </c>
      <c r="N815" s="37" t="str">
        <f t="shared" si="62"/>
        <v/>
      </c>
      <c r="O815" s="37" t="str">
        <f t="shared" si="64"/>
        <v/>
      </c>
      <c r="P815" s="37" t="str">
        <f t="shared" si="63"/>
        <v>19年月日</v>
      </c>
    </row>
    <row r="816" spans="12:16" x14ac:dyDescent="0.45">
      <c r="L816" s="37" t="str">
        <f t="shared" si="60"/>
        <v/>
      </c>
      <c r="M816" s="37" t="str">
        <f t="shared" si="61"/>
        <v/>
      </c>
      <c r="N816" s="37" t="str">
        <f t="shared" si="62"/>
        <v/>
      </c>
      <c r="O816" s="37" t="str">
        <f t="shared" si="64"/>
        <v/>
      </c>
      <c r="P816" s="37" t="str">
        <f t="shared" si="63"/>
        <v>19年月日</v>
      </c>
    </row>
    <row r="817" spans="12:16" x14ac:dyDescent="0.45">
      <c r="L817" s="37" t="str">
        <f t="shared" si="60"/>
        <v/>
      </c>
      <c r="M817" s="37" t="str">
        <f t="shared" si="61"/>
        <v/>
      </c>
      <c r="N817" s="37" t="str">
        <f t="shared" si="62"/>
        <v/>
      </c>
      <c r="O817" s="37" t="str">
        <f t="shared" si="64"/>
        <v/>
      </c>
      <c r="P817" s="37" t="str">
        <f t="shared" si="63"/>
        <v>19年月日</v>
      </c>
    </row>
    <row r="818" spans="12:16" x14ac:dyDescent="0.45">
      <c r="L818" s="37" t="str">
        <f t="shared" si="60"/>
        <v/>
      </c>
      <c r="M818" s="37" t="str">
        <f t="shared" si="61"/>
        <v/>
      </c>
      <c r="N818" s="37" t="str">
        <f t="shared" si="62"/>
        <v/>
      </c>
      <c r="O818" s="37" t="str">
        <f t="shared" si="64"/>
        <v/>
      </c>
      <c r="P818" s="37" t="str">
        <f t="shared" si="63"/>
        <v>19年月日</v>
      </c>
    </row>
    <row r="819" spans="12:16" x14ac:dyDescent="0.45">
      <c r="L819" s="37" t="str">
        <f t="shared" si="60"/>
        <v/>
      </c>
      <c r="M819" s="37" t="str">
        <f t="shared" si="61"/>
        <v/>
      </c>
      <c r="N819" s="37" t="str">
        <f t="shared" si="62"/>
        <v/>
      </c>
      <c r="O819" s="37" t="str">
        <f t="shared" si="64"/>
        <v/>
      </c>
      <c r="P819" s="37" t="str">
        <f t="shared" si="63"/>
        <v>19年月日</v>
      </c>
    </row>
    <row r="820" spans="12:16" x14ac:dyDescent="0.45">
      <c r="L820" s="37" t="str">
        <f t="shared" si="60"/>
        <v/>
      </c>
      <c r="M820" s="37" t="str">
        <f t="shared" si="61"/>
        <v/>
      </c>
      <c r="N820" s="37" t="str">
        <f t="shared" si="62"/>
        <v/>
      </c>
      <c r="O820" s="37" t="str">
        <f t="shared" si="64"/>
        <v/>
      </c>
      <c r="P820" s="37" t="str">
        <f t="shared" si="63"/>
        <v>19年月日</v>
      </c>
    </row>
    <row r="821" spans="12:16" x14ac:dyDescent="0.45">
      <c r="L821" s="37" t="str">
        <f t="shared" si="60"/>
        <v/>
      </c>
      <c r="M821" s="37" t="str">
        <f t="shared" si="61"/>
        <v/>
      </c>
      <c r="N821" s="37" t="str">
        <f t="shared" si="62"/>
        <v/>
      </c>
      <c r="O821" s="37" t="str">
        <f t="shared" si="64"/>
        <v/>
      </c>
      <c r="P821" s="37" t="str">
        <f t="shared" si="63"/>
        <v>19年月日</v>
      </c>
    </row>
    <row r="822" spans="12:16" x14ac:dyDescent="0.45">
      <c r="L822" s="37" t="str">
        <f t="shared" si="60"/>
        <v/>
      </c>
      <c r="M822" s="37" t="str">
        <f t="shared" si="61"/>
        <v/>
      </c>
      <c r="N822" s="37" t="str">
        <f t="shared" si="62"/>
        <v/>
      </c>
      <c r="O822" s="37" t="str">
        <f t="shared" si="64"/>
        <v/>
      </c>
      <c r="P822" s="37" t="str">
        <f t="shared" si="63"/>
        <v>19年月日</v>
      </c>
    </row>
    <row r="823" spans="12:16" x14ac:dyDescent="0.45">
      <c r="L823" s="37" t="str">
        <f t="shared" si="60"/>
        <v/>
      </c>
      <c r="M823" s="37" t="str">
        <f t="shared" si="61"/>
        <v/>
      </c>
      <c r="N823" s="37" t="str">
        <f t="shared" si="62"/>
        <v/>
      </c>
      <c r="O823" s="37" t="str">
        <f t="shared" si="64"/>
        <v/>
      </c>
      <c r="P823" s="37" t="str">
        <f t="shared" si="63"/>
        <v>19年月日</v>
      </c>
    </row>
    <row r="824" spans="12:16" x14ac:dyDescent="0.45">
      <c r="L824" s="37" t="str">
        <f t="shared" si="60"/>
        <v/>
      </c>
      <c r="M824" s="37" t="str">
        <f t="shared" si="61"/>
        <v/>
      </c>
      <c r="N824" s="37" t="str">
        <f t="shared" si="62"/>
        <v/>
      </c>
      <c r="O824" s="37" t="str">
        <f t="shared" si="64"/>
        <v/>
      </c>
      <c r="P824" s="37" t="str">
        <f t="shared" si="63"/>
        <v>19年月日</v>
      </c>
    </row>
    <row r="825" spans="12:16" x14ac:dyDescent="0.45">
      <c r="L825" s="37" t="str">
        <f t="shared" si="60"/>
        <v/>
      </c>
      <c r="M825" s="37" t="str">
        <f t="shared" si="61"/>
        <v/>
      </c>
      <c r="N825" s="37" t="str">
        <f t="shared" si="62"/>
        <v/>
      </c>
      <c r="O825" s="37" t="str">
        <f t="shared" si="64"/>
        <v/>
      </c>
      <c r="P825" s="37" t="str">
        <f t="shared" si="63"/>
        <v>19年月日</v>
      </c>
    </row>
    <row r="826" spans="12:16" x14ac:dyDescent="0.45">
      <c r="L826" s="37" t="str">
        <f t="shared" si="60"/>
        <v/>
      </c>
      <c r="M826" s="37" t="str">
        <f t="shared" si="61"/>
        <v/>
      </c>
      <c r="N826" s="37" t="str">
        <f t="shared" si="62"/>
        <v/>
      </c>
      <c r="O826" s="37" t="str">
        <f t="shared" si="64"/>
        <v/>
      </c>
      <c r="P826" s="37" t="str">
        <f t="shared" si="63"/>
        <v>19年月日</v>
      </c>
    </row>
    <row r="827" spans="12:16" x14ac:dyDescent="0.45">
      <c r="L827" s="37" t="str">
        <f t="shared" si="60"/>
        <v/>
      </c>
      <c r="M827" s="37" t="str">
        <f t="shared" si="61"/>
        <v/>
      </c>
      <c r="N827" s="37" t="str">
        <f t="shared" si="62"/>
        <v/>
      </c>
      <c r="O827" s="37" t="str">
        <f t="shared" si="64"/>
        <v/>
      </c>
      <c r="P827" s="37" t="str">
        <f t="shared" si="63"/>
        <v>19年月日</v>
      </c>
    </row>
    <row r="828" spans="12:16" x14ac:dyDescent="0.45">
      <c r="L828" s="37" t="str">
        <f t="shared" si="60"/>
        <v/>
      </c>
      <c r="M828" s="37" t="str">
        <f t="shared" si="61"/>
        <v/>
      </c>
      <c r="N828" s="37" t="str">
        <f t="shared" si="62"/>
        <v/>
      </c>
      <c r="O828" s="37" t="str">
        <f t="shared" si="64"/>
        <v/>
      </c>
      <c r="P828" s="37" t="str">
        <f t="shared" si="63"/>
        <v>19年月日</v>
      </c>
    </row>
    <row r="829" spans="12:16" x14ac:dyDescent="0.45">
      <c r="L829" s="37" t="str">
        <f t="shared" si="60"/>
        <v/>
      </c>
      <c r="M829" s="37" t="str">
        <f t="shared" si="61"/>
        <v/>
      </c>
      <c r="N829" s="37" t="str">
        <f t="shared" si="62"/>
        <v/>
      </c>
      <c r="O829" s="37" t="str">
        <f t="shared" si="64"/>
        <v/>
      </c>
      <c r="P829" s="37" t="str">
        <f t="shared" si="63"/>
        <v>19年月日</v>
      </c>
    </row>
    <row r="830" spans="12:16" x14ac:dyDescent="0.45">
      <c r="L830" s="37" t="str">
        <f t="shared" si="60"/>
        <v/>
      </c>
      <c r="M830" s="37" t="str">
        <f t="shared" si="61"/>
        <v/>
      </c>
      <c r="N830" s="37" t="str">
        <f t="shared" si="62"/>
        <v/>
      </c>
      <c r="O830" s="37" t="str">
        <f t="shared" si="64"/>
        <v/>
      </c>
      <c r="P830" s="37" t="str">
        <f t="shared" si="63"/>
        <v>19年月日</v>
      </c>
    </row>
    <row r="831" spans="12:16" x14ac:dyDescent="0.45">
      <c r="L831" s="37" t="str">
        <f t="shared" si="60"/>
        <v/>
      </c>
      <c r="M831" s="37" t="str">
        <f t="shared" si="61"/>
        <v/>
      </c>
      <c r="N831" s="37" t="str">
        <f t="shared" si="62"/>
        <v/>
      </c>
      <c r="O831" s="37" t="str">
        <f t="shared" si="64"/>
        <v/>
      </c>
      <c r="P831" s="37" t="str">
        <f t="shared" si="63"/>
        <v>19年月日</v>
      </c>
    </row>
    <row r="832" spans="12:16" x14ac:dyDescent="0.45">
      <c r="L832" s="37" t="str">
        <f t="shared" si="60"/>
        <v/>
      </c>
      <c r="M832" s="37" t="str">
        <f t="shared" si="61"/>
        <v/>
      </c>
      <c r="N832" s="37" t="str">
        <f t="shared" si="62"/>
        <v/>
      </c>
      <c r="O832" s="37" t="str">
        <f t="shared" si="64"/>
        <v/>
      </c>
      <c r="P832" s="37" t="str">
        <f t="shared" si="63"/>
        <v>19年月日</v>
      </c>
    </row>
    <row r="833" spans="12:16" x14ac:dyDescent="0.45">
      <c r="L833" s="37" t="str">
        <f t="shared" si="60"/>
        <v/>
      </c>
      <c r="M833" s="37" t="str">
        <f t="shared" si="61"/>
        <v/>
      </c>
      <c r="N833" s="37" t="str">
        <f t="shared" si="62"/>
        <v/>
      </c>
      <c r="O833" s="37" t="str">
        <f t="shared" si="64"/>
        <v/>
      </c>
      <c r="P833" s="37" t="str">
        <f t="shared" si="63"/>
        <v>19年月日</v>
      </c>
    </row>
    <row r="834" spans="12:16" x14ac:dyDescent="0.45">
      <c r="L834" s="37" t="str">
        <f t="shared" si="60"/>
        <v/>
      </c>
      <c r="M834" s="37" t="str">
        <f t="shared" si="61"/>
        <v/>
      </c>
      <c r="N834" s="37" t="str">
        <f t="shared" si="62"/>
        <v/>
      </c>
      <c r="O834" s="37" t="str">
        <f t="shared" si="64"/>
        <v/>
      </c>
      <c r="P834" s="37" t="str">
        <f t="shared" si="63"/>
        <v>19年月日</v>
      </c>
    </row>
    <row r="835" spans="12:16" x14ac:dyDescent="0.45">
      <c r="L835" s="37" t="str">
        <f t="shared" ref="L835:L898" si="65">IF($A835="","",$D835&amp;" ("&amp;$G835&amp;")")</f>
        <v/>
      </c>
      <c r="M835" s="37" t="str">
        <f t="shared" ref="M835:M898" si="66">IF($A835="","",LEFT($F835,2))</f>
        <v/>
      </c>
      <c r="N835" s="37" t="str">
        <f t="shared" ref="N835:N898" si="67">IF($A835="","",$J835&amp;" "&amp;$I835&amp;" ("&amp;$M835&amp;")")</f>
        <v/>
      </c>
      <c r="O835" s="37" t="str">
        <f t="shared" si="64"/>
        <v/>
      </c>
      <c r="P835" s="37" t="str">
        <f t="shared" ref="P835:P898" si="68">IF(LEFT($F835,1)="0","20","19")&amp;LEFT($F835,2)&amp;"年"&amp;MID($F835,3,2)&amp;"月"&amp;RIGHT($F835,2)&amp;"日"</f>
        <v>19年月日</v>
      </c>
    </row>
    <row r="836" spans="12:16" x14ac:dyDescent="0.45">
      <c r="L836" s="37" t="str">
        <f t="shared" si="65"/>
        <v/>
      </c>
      <c r="M836" s="37" t="str">
        <f t="shared" si="66"/>
        <v/>
      </c>
      <c r="N836" s="37" t="str">
        <f t="shared" si="67"/>
        <v/>
      </c>
      <c r="O836" s="37" t="str">
        <f t="shared" ref="O836:O899" si="69">IF($A836="","",$O835+1)</f>
        <v/>
      </c>
      <c r="P836" s="37" t="str">
        <f t="shared" si="68"/>
        <v>19年月日</v>
      </c>
    </row>
    <row r="837" spans="12:16" x14ac:dyDescent="0.45">
      <c r="L837" s="37" t="str">
        <f t="shared" si="65"/>
        <v/>
      </c>
      <c r="M837" s="37" t="str">
        <f t="shared" si="66"/>
        <v/>
      </c>
      <c r="N837" s="37" t="str">
        <f t="shared" si="67"/>
        <v/>
      </c>
      <c r="O837" s="37" t="str">
        <f t="shared" si="69"/>
        <v/>
      </c>
      <c r="P837" s="37" t="str">
        <f t="shared" si="68"/>
        <v>19年月日</v>
      </c>
    </row>
    <row r="838" spans="12:16" x14ac:dyDescent="0.45">
      <c r="L838" s="37" t="str">
        <f t="shared" si="65"/>
        <v/>
      </c>
      <c r="M838" s="37" t="str">
        <f t="shared" si="66"/>
        <v/>
      </c>
      <c r="N838" s="37" t="str">
        <f t="shared" si="67"/>
        <v/>
      </c>
      <c r="O838" s="37" t="str">
        <f t="shared" si="69"/>
        <v/>
      </c>
      <c r="P838" s="37" t="str">
        <f t="shared" si="68"/>
        <v>19年月日</v>
      </c>
    </row>
    <row r="839" spans="12:16" x14ac:dyDescent="0.45">
      <c r="L839" s="37" t="str">
        <f t="shared" si="65"/>
        <v/>
      </c>
      <c r="M839" s="37" t="str">
        <f t="shared" si="66"/>
        <v/>
      </c>
      <c r="N839" s="37" t="str">
        <f t="shared" si="67"/>
        <v/>
      </c>
      <c r="O839" s="37" t="str">
        <f t="shared" si="69"/>
        <v/>
      </c>
      <c r="P839" s="37" t="str">
        <f t="shared" si="68"/>
        <v>19年月日</v>
      </c>
    </row>
    <row r="840" spans="12:16" x14ac:dyDescent="0.45">
      <c r="L840" s="37" t="str">
        <f t="shared" si="65"/>
        <v/>
      </c>
      <c r="M840" s="37" t="str">
        <f t="shared" si="66"/>
        <v/>
      </c>
      <c r="N840" s="37" t="str">
        <f t="shared" si="67"/>
        <v/>
      </c>
      <c r="O840" s="37" t="str">
        <f t="shared" si="69"/>
        <v/>
      </c>
      <c r="P840" s="37" t="str">
        <f t="shared" si="68"/>
        <v>19年月日</v>
      </c>
    </row>
    <row r="841" spans="12:16" x14ac:dyDescent="0.45">
      <c r="L841" s="37" t="str">
        <f t="shared" si="65"/>
        <v/>
      </c>
      <c r="M841" s="37" t="str">
        <f t="shared" si="66"/>
        <v/>
      </c>
      <c r="N841" s="37" t="str">
        <f t="shared" si="67"/>
        <v/>
      </c>
      <c r="O841" s="37" t="str">
        <f t="shared" si="69"/>
        <v/>
      </c>
      <c r="P841" s="37" t="str">
        <f t="shared" si="68"/>
        <v>19年月日</v>
      </c>
    </row>
    <row r="842" spans="12:16" x14ac:dyDescent="0.45">
      <c r="L842" s="37" t="str">
        <f t="shared" si="65"/>
        <v/>
      </c>
      <c r="M842" s="37" t="str">
        <f t="shared" si="66"/>
        <v/>
      </c>
      <c r="N842" s="37" t="str">
        <f t="shared" si="67"/>
        <v/>
      </c>
      <c r="O842" s="37" t="str">
        <f t="shared" si="69"/>
        <v/>
      </c>
      <c r="P842" s="37" t="str">
        <f t="shared" si="68"/>
        <v>19年月日</v>
      </c>
    </row>
    <row r="843" spans="12:16" x14ac:dyDescent="0.45">
      <c r="L843" s="37" t="str">
        <f t="shared" si="65"/>
        <v/>
      </c>
      <c r="M843" s="37" t="str">
        <f t="shared" si="66"/>
        <v/>
      </c>
      <c r="N843" s="37" t="str">
        <f t="shared" si="67"/>
        <v/>
      </c>
      <c r="O843" s="37" t="str">
        <f t="shared" si="69"/>
        <v/>
      </c>
      <c r="P843" s="37" t="str">
        <f t="shared" si="68"/>
        <v>19年月日</v>
      </c>
    </row>
    <row r="844" spans="12:16" x14ac:dyDescent="0.45">
      <c r="L844" s="37" t="str">
        <f t="shared" si="65"/>
        <v/>
      </c>
      <c r="M844" s="37" t="str">
        <f t="shared" si="66"/>
        <v/>
      </c>
      <c r="N844" s="37" t="str">
        <f t="shared" si="67"/>
        <v/>
      </c>
      <c r="O844" s="37" t="str">
        <f t="shared" si="69"/>
        <v/>
      </c>
      <c r="P844" s="37" t="str">
        <f t="shared" si="68"/>
        <v>19年月日</v>
      </c>
    </row>
    <row r="845" spans="12:16" x14ac:dyDescent="0.45">
      <c r="L845" s="37" t="str">
        <f t="shared" si="65"/>
        <v/>
      </c>
      <c r="M845" s="37" t="str">
        <f t="shared" si="66"/>
        <v/>
      </c>
      <c r="N845" s="37" t="str">
        <f t="shared" si="67"/>
        <v/>
      </c>
      <c r="O845" s="37" t="str">
        <f t="shared" si="69"/>
        <v/>
      </c>
      <c r="P845" s="37" t="str">
        <f t="shared" si="68"/>
        <v>19年月日</v>
      </c>
    </row>
    <row r="846" spans="12:16" x14ac:dyDescent="0.45">
      <c r="L846" s="37" t="str">
        <f t="shared" si="65"/>
        <v/>
      </c>
      <c r="M846" s="37" t="str">
        <f t="shared" si="66"/>
        <v/>
      </c>
      <c r="N846" s="37" t="str">
        <f t="shared" si="67"/>
        <v/>
      </c>
      <c r="O846" s="37" t="str">
        <f t="shared" si="69"/>
        <v/>
      </c>
      <c r="P846" s="37" t="str">
        <f t="shared" si="68"/>
        <v>19年月日</v>
      </c>
    </row>
    <row r="847" spans="12:16" x14ac:dyDescent="0.45">
      <c r="L847" s="37" t="str">
        <f t="shared" si="65"/>
        <v/>
      </c>
      <c r="M847" s="37" t="str">
        <f t="shared" si="66"/>
        <v/>
      </c>
      <c r="N847" s="37" t="str">
        <f t="shared" si="67"/>
        <v/>
      </c>
      <c r="O847" s="37" t="str">
        <f t="shared" si="69"/>
        <v/>
      </c>
      <c r="P847" s="37" t="str">
        <f t="shared" si="68"/>
        <v>19年月日</v>
      </c>
    </row>
    <row r="848" spans="12:16" x14ac:dyDescent="0.45">
      <c r="L848" s="37" t="str">
        <f t="shared" si="65"/>
        <v/>
      </c>
      <c r="M848" s="37" t="str">
        <f t="shared" si="66"/>
        <v/>
      </c>
      <c r="N848" s="37" t="str">
        <f t="shared" si="67"/>
        <v/>
      </c>
      <c r="O848" s="37" t="str">
        <f t="shared" si="69"/>
        <v/>
      </c>
      <c r="P848" s="37" t="str">
        <f t="shared" si="68"/>
        <v>19年月日</v>
      </c>
    </row>
    <row r="849" spans="12:16" x14ac:dyDescent="0.45">
      <c r="L849" s="37" t="str">
        <f t="shared" si="65"/>
        <v/>
      </c>
      <c r="M849" s="37" t="str">
        <f t="shared" si="66"/>
        <v/>
      </c>
      <c r="N849" s="37" t="str">
        <f t="shared" si="67"/>
        <v/>
      </c>
      <c r="O849" s="37" t="str">
        <f t="shared" si="69"/>
        <v/>
      </c>
      <c r="P849" s="37" t="str">
        <f t="shared" si="68"/>
        <v>19年月日</v>
      </c>
    </row>
    <row r="850" spans="12:16" x14ac:dyDescent="0.45">
      <c r="L850" s="37" t="str">
        <f t="shared" si="65"/>
        <v/>
      </c>
      <c r="M850" s="37" t="str">
        <f t="shared" si="66"/>
        <v/>
      </c>
      <c r="N850" s="37" t="str">
        <f t="shared" si="67"/>
        <v/>
      </c>
      <c r="O850" s="37" t="str">
        <f t="shared" si="69"/>
        <v/>
      </c>
      <c r="P850" s="37" t="str">
        <f t="shared" si="68"/>
        <v>19年月日</v>
      </c>
    </row>
    <row r="851" spans="12:16" x14ac:dyDescent="0.45">
      <c r="L851" s="37" t="str">
        <f t="shared" si="65"/>
        <v/>
      </c>
      <c r="M851" s="37" t="str">
        <f t="shared" si="66"/>
        <v/>
      </c>
      <c r="N851" s="37" t="str">
        <f t="shared" si="67"/>
        <v/>
      </c>
      <c r="O851" s="37" t="str">
        <f t="shared" si="69"/>
        <v/>
      </c>
      <c r="P851" s="37" t="str">
        <f t="shared" si="68"/>
        <v>19年月日</v>
      </c>
    </row>
    <row r="852" spans="12:16" x14ac:dyDescent="0.45">
      <c r="L852" s="37" t="str">
        <f t="shared" si="65"/>
        <v/>
      </c>
      <c r="M852" s="37" t="str">
        <f t="shared" si="66"/>
        <v/>
      </c>
      <c r="N852" s="37" t="str">
        <f t="shared" si="67"/>
        <v/>
      </c>
      <c r="O852" s="37" t="str">
        <f t="shared" si="69"/>
        <v/>
      </c>
      <c r="P852" s="37" t="str">
        <f t="shared" si="68"/>
        <v>19年月日</v>
      </c>
    </row>
    <row r="853" spans="12:16" x14ac:dyDescent="0.45">
      <c r="L853" s="37" t="str">
        <f t="shared" si="65"/>
        <v/>
      </c>
      <c r="M853" s="37" t="str">
        <f t="shared" si="66"/>
        <v/>
      </c>
      <c r="N853" s="37" t="str">
        <f t="shared" si="67"/>
        <v/>
      </c>
      <c r="O853" s="37" t="str">
        <f t="shared" si="69"/>
        <v/>
      </c>
      <c r="P853" s="37" t="str">
        <f t="shared" si="68"/>
        <v>19年月日</v>
      </c>
    </row>
    <row r="854" spans="12:16" x14ac:dyDescent="0.45">
      <c r="L854" s="37" t="str">
        <f t="shared" si="65"/>
        <v/>
      </c>
      <c r="M854" s="37" t="str">
        <f t="shared" si="66"/>
        <v/>
      </c>
      <c r="N854" s="37" t="str">
        <f t="shared" si="67"/>
        <v/>
      </c>
      <c r="O854" s="37" t="str">
        <f t="shared" si="69"/>
        <v/>
      </c>
      <c r="P854" s="37" t="str">
        <f t="shared" si="68"/>
        <v>19年月日</v>
      </c>
    </row>
    <row r="855" spans="12:16" x14ac:dyDescent="0.45">
      <c r="L855" s="37" t="str">
        <f t="shared" si="65"/>
        <v/>
      </c>
      <c r="M855" s="37" t="str">
        <f t="shared" si="66"/>
        <v/>
      </c>
      <c r="N855" s="37" t="str">
        <f t="shared" si="67"/>
        <v/>
      </c>
      <c r="O855" s="37" t="str">
        <f t="shared" si="69"/>
        <v/>
      </c>
      <c r="P855" s="37" t="str">
        <f t="shared" si="68"/>
        <v>19年月日</v>
      </c>
    </row>
    <row r="856" spans="12:16" x14ac:dyDescent="0.45">
      <c r="L856" s="37" t="str">
        <f t="shared" si="65"/>
        <v/>
      </c>
      <c r="M856" s="37" t="str">
        <f t="shared" si="66"/>
        <v/>
      </c>
      <c r="N856" s="37" t="str">
        <f t="shared" si="67"/>
        <v/>
      </c>
      <c r="O856" s="37" t="str">
        <f t="shared" si="69"/>
        <v/>
      </c>
      <c r="P856" s="37" t="str">
        <f t="shared" si="68"/>
        <v>19年月日</v>
      </c>
    </row>
    <row r="857" spans="12:16" x14ac:dyDescent="0.45">
      <c r="L857" s="37" t="str">
        <f t="shared" si="65"/>
        <v/>
      </c>
      <c r="M857" s="37" t="str">
        <f t="shared" si="66"/>
        <v/>
      </c>
      <c r="N857" s="37" t="str">
        <f t="shared" si="67"/>
        <v/>
      </c>
      <c r="O857" s="37" t="str">
        <f t="shared" si="69"/>
        <v/>
      </c>
      <c r="P857" s="37" t="str">
        <f t="shared" si="68"/>
        <v>19年月日</v>
      </c>
    </row>
    <row r="858" spans="12:16" x14ac:dyDescent="0.45">
      <c r="L858" s="37" t="str">
        <f t="shared" si="65"/>
        <v/>
      </c>
      <c r="M858" s="37" t="str">
        <f t="shared" si="66"/>
        <v/>
      </c>
      <c r="N858" s="37" t="str">
        <f t="shared" si="67"/>
        <v/>
      </c>
      <c r="O858" s="37" t="str">
        <f t="shared" si="69"/>
        <v/>
      </c>
      <c r="P858" s="37" t="str">
        <f t="shared" si="68"/>
        <v>19年月日</v>
      </c>
    </row>
    <row r="859" spans="12:16" x14ac:dyDescent="0.45">
      <c r="L859" s="37" t="str">
        <f t="shared" si="65"/>
        <v/>
      </c>
      <c r="M859" s="37" t="str">
        <f t="shared" si="66"/>
        <v/>
      </c>
      <c r="N859" s="37" t="str">
        <f t="shared" si="67"/>
        <v/>
      </c>
      <c r="O859" s="37" t="str">
        <f t="shared" si="69"/>
        <v/>
      </c>
      <c r="P859" s="37" t="str">
        <f t="shared" si="68"/>
        <v>19年月日</v>
      </c>
    </row>
    <row r="860" spans="12:16" x14ac:dyDescent="0.45">
      <c r="L860" s="37" t="str">
        <f t="shared" si="65"/>
        <v/>
      </c>
      <c r="M860" s="37" t="str">
        <f t="shared" si="66"/>
        <v/>
      </c>
      <c r="N860" s="37" t="str">
        <f t="shared" si="67"/>
        <v/>
      </c>
      <c r="O860" s="37" t="str">
        <f t="shared" si="69"/>
        <v/>
      </c>
      <c r="P860" s="37" t="str">
        <f t="shared" si="68"/>
        <v>19年月日</v>
      </c>
    </row>
    <row r="861" spans="12:16" x14ac:dyDescent="0.45">
      <c r="L861" s="37" t="str">
        <f t="shared" si="65"/>
        <v/>
      </c>
      <c r="M861" s="37" t="str">
        <f t="shared" si="66"/>
        <v/>
      </c>
      <c r="N861" s="37" t="str">
        <f t="shared" si="67"/>
        <v/>
      </c>
      <c r="O861" s="37" t="str">
        <f t="shared" si="69"/>
        <v/>
      </c>
      <c r="P861" s="37" t="str">
        <f t="shared" si="68"/>
        <v>19年月日</v>
      </c>
    </row>
    <row r="862" spans="12:16" x14ac:dyDescent="0.45">
      <c r="L862" s="37" t="str">
        <f t="shared" si="65"/>
        <v/>
      </c>
      <c r="M862" s="37" t="str">
        <f t="shared" si="66"/>
        <v/>
      </c>
      <c r="N862" s="37" t="str">
        <f t="shared" si="67"/>
        <v/>
      </c>
      <c r="O862" s="37" t="str">
        <f t="shared" si="69"/>
        <v/>
      </c>
      <c r="P862" s="37" t="str">
        <f t="shared" si="68"/>
        <v>19年月日</v>
      </c>
    </row>
    <row r="863" spans="12:16" x14ac:dyDescent="0.45">
      <c r="L863" s="37" t="str">
        <f t="shared" si="65"/>
        <v/>
      </c>
      <c r="M863" s="37" t="str">
        <f t="shared" si="66"/>
        <v/>
      </c>
      <c r="N863" s="37" t="str">
        <f t="shared" si="67"/>
        <v/>
      </c>
      <c r="O863" s="37" t="str">
        <f t="shared" si="69"/>
        <v/>
      </c>
      <c r="P863" s="37" t="str">
        <f t="shared" si="68"/>
        <v>19年月日</v>
      </c>
    </row>
    <row r="864" spans="12:16" x14ac:dyDescent="0.45">
      <c r="L864" s="37" t="str">
        <f t="shared" si="65"/>
        <v/>
      </c>
      <c r="M864" s="37" t="str">
        <f t="shared" si="66"/>
        <v/>
      </c>
      <c r="N864" s="37" t="str">
        <f t="shared" si="67"/>
        <v/>
      </c>
      <c r="O864" s="37" t="str">
        <f t="shared" si="69"/>
        <v/>
      </c>
      <c r="P864" s="37" t="str">
        <f t="shared" si="68"/>
        <v>19年月日</v>
      </c>
    </row>
    <row r="865" spans="12:16" x14ac:dyDescent="0.45">
      <c r="L865" s="37" t="str">
        <f t="shared" si="65"/>
        <v/>
      </c>
      <c r="M865" s="37" t="str">
        <f t="shared" si="66"/>
        <v/>
      </c>
      <c r="N865" s="37" t="str">
        <f t="shared" si="67"/>
        <v/>
      </c>
      <c r="O865" s="37" t="str">
        <f t="shared" si="69"/>
        <v/>
      </c>
      <c r="P865" s="37" t="str">
        <f t="shared" si="68"/>
        <v>19年月日</v>
      </c>
    </row>
    <row r="866" spans="12:16" x14ac:dyDescent="0.45">
      <c r="L866" s="37" t="str">
        <f t="shared" si="65"/>
        <v/>
      </c>
      <c r="M866" s="37" t="str">
        <f t="shared" si="66"/>
        <v/>
      </c>
      <c r="N866" s="37" t="str">
        <f t="shared" si="67"/>
        <v/>
      </c>
      <c r="O866" s="37" t="str">
        <f t="shared" si="69"/>
        <v/>
      </c>
      <c r="P866" s="37" t="str">
        <f t="shared" si="68"/>
        <v>19年月日</v>
      </c>
    </row>
    <row r="867" spans="12:16" x14ac:dyDescent="0.45">
      <c r="L867" s="37" t="str">
        <f t="shared" si="65"/>
        <v/>
      </c>
      <c r="M867" s="37" t="str">
        <f t="shared" si="66"/>
        <v/>
      </c>
      <c r="N867" s="37" t="str">
        <f t="shared" si="67"/>
        <v/>
      </c>
      <c r="O867" s="37" t="str">
        <f t="shared" si="69"/>
        <v/>
      </c>
      <c r="P867" s="37" t="str">
        <f t="shared" si="68"/>
        <v>19年月日</v>
      </c>
    </row>
    <row r="868" spans="12:16" x14ac:dyDescent="0.45">
      <c r="L868" s="37" t="str">
        <f t="shared" si="65"/>
        <v/>
      </c>
      <c r="M868" s="37" t="str">
        <f t="shared" si="66"/>
        <v/>
      </c>
      <c r="N868" s="37" t="str">
        <f t="shared" si="67"/>
        <v/>
      </c>
      <c r="O868" s="37" t="str">
        <f t="shared" si="69"/>
        <v/>
      </c>
      <c r="P868" s="37" t="str">
        <f t="shared" si="68"/>
        <v>19年月日</v>
      </c>
    </row>
    <row r="869" spans="12:16" x14ac:dyDescent="0.45">
      <c r="L869" s="37" t="str">
        <f t="shared" si="65"/>
        <v/>
      </c>
      <c r="M869" s="37" t="str">
        <f t="shared" si="66"/>
        <v/>
      </c>
      <c r="N869" s="37" t="str">
        <f t="shared" si="67"/>
        <v/>
      </c>
      <c r="O869" s="37" t="str">
        <f t="shared" si="69"/>
        <v/>
      </c>
      <c r="P869" s="37" t="str">
        <f t="shared" si="68"/>
        <v>19年月日</v>
      </c>
    </row>
    <row r="870" spans="12:16" x14ac:dyDescent="0.45">
      <c r="L870" s="37" t="str">
        <f t="shared" si="65"/>
        <v/>
      </c>
      <c r="M870" s="37" t="str">
        <f t="shared" si="66"/>
        <v/>
      </c>
      <c r="N870" s="37" t="str">
        <f t="shared" si="67"/>
        <v/>
      </c>
      <c r="O870" s="37" t="str">
        <f t="shared" si="69"/>
        <v/>
      </c>
      <c r="P870" s="37" t="str">
        <f t="shared" si="68"/>
        <v>19年月日</v>
      </c>
    </row>
    <row r="871" spans="12:16" x14ac:dyDescent="0.45">
      <c r="L871" s="37" t="str">
        <f t="shared" si="65"/>
        <v/>
      </c>
      <c r="M871" s="37" t="str">
        <f t="shared" si="66"/>
        <v/>
      </c>
      <c r="N871" s="37" t="str">
        <f t="shared" si="67"/>
        <v/>
      </c>
      <c r="O871" s="37" t="str">
        <f t="shared" si="69"/>
        <v/>
      </c>
      <c r="P871" s="37" t="str">
        <f t="shared" si="68"/>
        <v>19年月日</v>
      </c>
    </row>
    <row r="872" spans="12:16" x14ac:dyDescent="0.45">
      <c r="L872" s="37" t="str">
        <f t="shared" si="65"/>
        <v/>
      </c>
      <c r="M872" s="37" t="str">
        <f t="shared" si="66"/>
        <v/>
      </c>
      <c r="N872" s="37" t="str">
        <f t="shared" si="67"/>
        <v/>
      </c>
      <c r="O872" s="37" t="str">
        <f t="shared" si="69"/>
        <v/>
      </c>
      <c r="P872" s="37" t="str">
        <f t="shared" si="68"/>
        <v>19年月日</v>
      </c>
    </row>
    <row r="873" spans="12:16" x14ac:dyDescent="0.45">
      <c r="L873" s="37" t="str">
        <f t="shared" si="65"/>
        <v/>
      </c>
      <c r="M873" s="37" t="str">
        <f t="shared" si="66"/>
        <v/>
      </c>
      <c r="N873" s="37" t="str">
        <f t="shared" si="67"/>
        <v/>
      </c>
      <c r="O873" s="37" t="str">
        <f t="shared" si="69"/>
        <v/>
      </c>
      <c r="P873" s="37" t="str">
        <f t="shared" si="68"/>
        <v>19年月日</v>
      </c>
    </row>
    <row r="874" spans="12:16" x14ac:dyDescent="0.45">
      <c r="L874" s="37" t="str">
        <f t="shared" si="65"/>
        <v/>
      </c>
      <c r="M874" s="37" t="str">
        <f t="shared" si="66"/>
        <v/>
      </c>
      <c r="N874" s="37" t="str">
        <f t="shared" si="67"/>
        <v/>
      </c>
      <c r="O874" s="37" t="str">
        <f t="shared" si="69"/>
        <v/>
      </c>
      <c r="P874" s="37" t="str">
        <f t="shared" si="68"/>
        <v>19年月日</v>
      </c>
    </row>
    <row r="875" spans="12:16" x14ac:dyDescent="0.45">
      <c r="L875" s="37" t="str">
        <f t="shared" si="65"/>
        <v/>
      </c>
      <c r="M875" s="37" t="str">
        <f t="shared" si="66"/>
        <v/>
      </c>
      <c r="N875" s="37" t="str">
        <f t="shared" si="67"/>
        <v/>
      </c>
      <c r="O875" s="37" t="str">
        <f t="shared" si="69"/>
        <v/>
      </c>
      <c r="P875" s="37" t="str">
        <f t="shared" si="68"/>
        <v>19年月日</v>
      </c>
    </row>
    <row r="876" spans="12:16" x14ac:dyDescent="0.45">
      <c r="L876" s="37" t="str">
        <f t="shared" si="65"/>
        <v/>
      </c>
      <c r="M876" s="37" t="str">
        <f t="shared" si="66"/>
        <v/>
      </c>
      <c r="N876" s="37" t="str">
        <f t="shared" si="67"/>
        <v/>
      </c>
      <c r="O876" s="37" t="str">
        <f t="shared" si="69"/>
        <v/>
      </c>
      <c r="P876" s="37" t="str">
        <f t="shared" si="68"/>
        <v>19年月日</v>
      </c>
    </row>
    <row r="877" spans="12:16" x14ac:dyDescent="0.45">
      <c r="L877" s="37" t="str">
        <f t="shared" si="65"/>
        <v/>
      </c>
      <c r="M877" s="37" t="str">
        <f t="shared" si="66"/>
        <v/>
      </c>
      <c r="N877" s="37" t="str">
        <f t="shared" si="67"/>
        <v/>
      </c>
      <c r="O877" s="37" t="str">
        <f t="shared" si="69"/>
        <v/>
      </c>
      <c r="P877" s="37" t="str">
        <f t="shared" si="68"/>
        <v>19年月日</v>
      </c>
    </row>
    <row r="878" spans="12:16" x14ac:dyDescent="0.45">
      <c r="L878" s="37" t="str">
        <f t="shared" si="65"/>
        <v/>
      </c>
      <c r="M878" s="37" t="str">
        <f t="shared" si="66"/>
        <v/>
      </c>
      <c r="N878" s="37" t="str">
        <f t="shared" si="67"/>
        <v/>
      </c>
      <c r="O878" s="37" t="str">
        <f t="shared" si="69"/>
        <v/>
      </c>
      <c r="P878" s="37" t="str">
        <f t="shared" si="68"/>
        <v>19年月日</v>
      </c>
    </row>
    <row r="879" spans="12:16" x14ac:dyDescent="0.45">
      <c r="L879" s="37" t="str">
        <f t="shared" si="65"/>
        <v/>
      </c>
      <c r="M879" s="37" t="str">
        <f t="shared" si="66"/>
        <v/>
      </c>
      <c r="N879" s="37" t="str">
        <f t="shared" si="67"/>
        <v/>
      </c>
      <c r="O879" s="37" t="str">
        <f t="shared" si="69"/>
        <v/>
      </c>
      <c r="P879" s="37" t="str">
        <f t="shared" si="68"/>
        <v>19年月日</v>
      </c>
    </row>
    <row r="880" spans="12:16" x14ac:dyDescent="0.45">
      <c r="L880" s="37" t="str">
        <f t="shared" si="65"/>
        <v/>
      </c>
      <c r="M880" s="37" t="str">
        <f t="shared" si="66"/>
        <v/>
      </c>
      <c r="N880" s="37" t="str">
        <f t="shared" si="67"/>
        <v/>
      </c>
      <c r="O880" s="37" t="str">
        <f t="shared" si="69"/>
        <v/>
      </c>
      <c r="P880" s="37" t="str">
        <f t="shared" si="68"/>
        <v>19年月日</v>
      </c>
    </row>
    <row r="881" spans="12:16" x14ac:dyDescent="0.45">
      <c r="L881" s="37" t="str">
        <f t="shared" si="65"/>
        <v/>
      </c>
      <c r="M881" s="37" t="str">
        <f t="shared" si="66"/>
        <v/>
      </c>
      <c r="N881" s="37" t="str">
        <f t="shared" si="67"/>
        <v/>
      </c>
      <c r="O881" s="37" t="str">
        <f t="shared" si="69"/>
        <v/>
      </c>
      <c r="P881" s="37" t="str">
        <f t="shared" si="68"/>
        <v>19年月日</v>
      </c>
    </row>
    <row r="882" spans="12:16" x14ac:dyDescent="0.45">
      <c r="L882" s="37" t="str">
        <f t="shared" si="65"/>
        <v/>
      </c>
      <c r="M882" s="37" t="str">
        <f t="shared" si="66"/>
        <v/>
      </c>
      <c r="N882" s="37" t="str">
        <f t="shared" si="67"/>
        <v/>
      </c>
      <c r="O882" s="37" t="str">
        <f t="shared" si="69"/>
        <v/>
      </c>
      <c r="P882" s="37" t="str">
        <f t="shared" si="68"/>
        <v>19年月日</v>
      </c>
    </row>
    <row r="883" spans="12:16" x14ac:dyDescent="0.45">
      <c r="L883" s="37" t="str">
        <f t="shared" si="65"/>
        <v/>
      </c>
      <c r="M883" s="37" t="str">
        <f t="shared" si="66"/>
        <v/>
      </c>
      <c r="N883" s="37" t="str">
        <f t="shared" si="67"/>
        <v/>
      </c>
      <c r="O883" s="37" t="str">
        <f t="shared" si="69"/>
        <v/>
      </c>
      <c r="P883" s="37" t="str">
        <f t="shared" si="68"/>
        <v>19年月日</v>
      </c>
    </row>
    <row r="884" spans="12:16" x14ac:dyDescent="0.45">
      <c r="L884" s="37" t="str">
        <f t="shared" si="65"/>
        <v/>
      </c>
      <c r="M884" s="37" t="str">
        <f t="shared" si="66"/>
        <v/>
      </c>
      <c r="N884" s="37" t="str">
        <f t="shared" si="67"/>
        <v/>
      </c>
      <c r="O884" s="37" t="str">
        <f t="shared" si="69"/>
        <v/>
      </c>
      <c r="P884" s="37" t="str">
        <f t="shared" si="68"/>
        <v>19年月日</v>
      </c>
    </row>
    <row r="885" spans="12:16" x14ac:dyDescent="0.45">
      <c r="L885" s="37" t="str">
        <f t="shared" si="65"/>
        <v/>
      </c>
      <c r="M885" s="37" t="str">
        <f t="shared" si="66"/>
        <v/>
      </c>
      <c r="N885" s="37" t="str">
        <f t="shared" si="67"/>
        <v/>
      </c>
      <c r="O885" s="37" t="str">
        <f t="shared" si="69"/>
        <v/>
      </c>
      <c r="P885" s="37" t="str">
        <f t="shared" si="68"/>
        <v>19年月日</v>
      </c>
    </row>
    <row r="886" spans="12:16" x14ac:dyDescent="0.45">
      <c r="L886" s="37" t="str">
        <f t="shared" si="65"/>
        <v/>
      </c>
      <c r="M886" s="37" t="str">
        <f t="shared" si="66"/>
        <v/>
      </c>
      <c r="N886" s="37" t="str">
        <f t="shared" si="67"/>
        <v/>
      </c>
      <c r="O886" s="37" t="str">
        <f t="shared" si="69"/>
        <v/>
      </c>
      <c r="P886" s="37" t="str">
        <f t="shared" si="68"/>
        <v>19年月日</v>
      </c>
    </row>
    <row r="887" spans="12:16" x14ac:dyDescent="0.45">
      <c r="L887" s="37" t="str">
        <f t="shared" si="65"/>
        <v/>
      </c>
      <c r="M887" s="37" t="str">
        <f t="shared" si="66"/>
        <v/>
      </c>
      <c r="N887" s="37" t="str">
        <f t="shared" si="67"/>
        <v/>
      </c>
      <c r="O887" s="37" t="str">
        <f t="shared" si="69"/>
        <v/>
      </c>
      <c r="P887" s="37" t="str">
        <f t="shared" si="68"/>
        <v>19年月日</v>
      </c>
    </row>
    <row r="888" spans="12:16" x14ac:dyDescent="0.45">
      <c r="L888" s="37" t="str">
        <f t="shared" si="65"/>
        <v/>
      </c>
      <c r="M888" s="37" t="str">
        <f t="shared" si="66"/>
        <v/>
      </c>
      <c r="N888" s="37" t="str">
        <f t="shared" si="67"/>
        <v/>
      </c>
      <c r="O888" s="37" t="str">
        <f t="shared" si="69"/>
        <v/>
      </c>
      <c r="P888" s="37" t="str">
        <f t="shared" si="68"/>
        <v>19年月日</v>
      </c>
    </row>
    <row r="889" spans="12:16" x14ac:dyDescent="0.45">
      <c r="L889" s="37" t="str">
        <f t="shared" si="65"/>
        <v/>
      </c>
      <c r="M889" s="37" t="str">
        <f t="shared" si="66"/>
        <v/>
      </c>
      <c r="N889" s="37" t="str">
        <f t="shared" si="67"/>
        <v/>
      </c>
      <c r="O889" s="37" t="str">
        <f t="shared" si="69"/>
        <v/>
      </c>
      <c r="P889" s="37" t="str">
        <f t="shared" si="68"/>
        <v>19年月日</v>
      </c>
    </row>
    <row r="890" spans="12:16" x14ac:dyDescent="0.45">
      <c r="L890" s="37" t="str">
        <f t="shared" si="65"/>
        <v/>
      </c>
      <c r="M890" s="37" t="str">
        <f t="shared" si="66"/>
        <v/>
      </c>
      <c r="N890" s="37" t="str">
        <f t="shared" si="67"/>
        <v/>
      </c>
      <c r="O890" s="37" t="str">
        <f t="shared" si="69"/>
        <v/>
      </c>
      <c r="P890" s="37" t="str">
        <f t="shared" si="68"/>
        <v>19年月日</v>
      </c>
    </row>
    <row r="891" spans="12:16" x14ac:dyDescent="0.45">
      <c r="L891" s="37" t="str">
        <f t="shared" si="65"/>
        <v/>
      </c>
      <c r="M891" s="37" t="str">
        <f t="shared" si="66"/>
        <v/>
      </c>
      <c r="N891" s="37" t="str">
        <f t="shared" si="67"/>
        <v/>
      </c>
      <c r="O891" s="37" t="str">
        <f t="shared" si="69"/>
        <v/>
      </c>
      <c r="P891" s="37" t="str">
        <f t="shared" si="68"/>
        <v>19年月日</v>
      </c>
    </row>
    <row r="892" spans="12:16" x14ac:dyDescent="0.45">
      <c r="L892" s="37" t="str">
        <f t="shared" si="65"/>
        <v/>
      </c>
      <c r="M892" s="37" t="str">
        <f t="shared" si="66"/>
        <v/>
      </c>
      <c r="N892" s="37" t="str">
        <f t="shared" si="67"/>
        <v/>
      </c>
      <c r="O892" s="37" t="str">
        <f t="shared" si="69"/>
        <v/>
      </c>
      <c r="P892" s="37" t="str">
        <f t="shared" si="68"/>
        <v>19年月日</v>
      </c>
    </row>
    <row r="893" spans="12:16" x14ac:dyDescent="0.45">
      <c r="L893" s="37" t="str">
        <f t="shared" si="65"/>
        <v/>
      </c>
      <c r="M893" s="37" t="str">
        <f t="shared" si="66"/>
        <v/>
      </c>
      <c r="N893" s="37" t="str">
        <f t="shared" si="67"/>
        <v/>
      </c>
      <c r="O893" s="37" t="str">
        <f t="shared" si="69"/>
        <v/>
      </c>
      <c r="P893" s="37" t="str">
        <f t="shared" si="68"/>
        <v>19年月日</v>
      </c>
    </row>
    <row r="894" spans="12:16" x14ac:dyDescent="0.45">
      <c r="L894" s="37" t="str">
        <f t="shared" si="65"/>
        <v/>
      </c>
      <c r="M894" s="37" t="str">
        <f t="shared" si="66"/>
        <v/>
      </c>
      <c r="N894" s="37" t="str">
        <f t="shared" si="67"/>
        <v/>
      </c>
      <c r="O894" s="37" t="str">
        <f t="shared" si="69"/>
        <v/>
      </c>
      <c r="P894" s="37" t="str">
        <f t="shared" si="68"/>
        <v>19年月日</v>
      </c>
    </row>
    <row r="895" spans="12:16" x14ac:dyDescent="0.45">
      <c r="L895" s="37" t="str">
        <f t="shared" si="65"/>
        <v/>
      </c>
      <c r="M895" s="37" t="str">
        <f t="shared" si="66"/>
        <v/>
      </c>
      <c r="N895" s="37" t="str">
        <f t="shared" si="67"/>
        <v/>
      </c>
      <c r="O895" s="37" t="str">
        <f t="shared" si="69"/>
        <v/>
      </c>
      <c r="P895" s="37" t="str">
        <f t="shared" si="68"/>
        <v>19年月日</v>
      </c>
    </row>
    <row r="896" spans="12:16" x14ac:dyDescent="0.45">
      <c r="L896" s="37" t="str">
        <f t="shared" si="65"/>
        <v/>
      </c>
      <c r="M896" s="37" t="str">
        <f t="shared" si="66"/>
        <v/>
      </c>
      <c r="N896" s="37" t="str">
        <f t="shared" si="67"/>
        <v/>
      </c>
      <c r="O896" s="37" t="str">
        <f t="shared" si="69"/>
        <v/>
      </c>
      <c r="P896" s="37" t="str">
        <f t="shared" si="68"/>
        <v>19年月日</v>
      </c>
    </row>
    <row r="897" spans="12:16" x14ac:dyDescent="0.45">
      <c r="L897" s="37" t="str">
        <f t="shared" si="65"/>
        <v/>
      </c>
      <c r="M897" s="37" t="str">
        <f t="shared" si="66"/>
        <v/>
      </c>
      <c r="N897" s="37" t="str">
        <f t="shared" si="67"/>
        <v/>
      </c>
      <c r="O897" s="37" t="str">
        <f t="shared" si="69"/>
        <v/>
      </c>
      <c r="P897" s="37" t="str">
        <f t="shared" si="68"/>
        <v>19年月日</v>
      </c>
    </row>
    <row r="898" spans="12:16" x14ac:dyDescent="0.45">
      <c r="L898" s="37" t="str">
        <f t="shared" si="65"/>
        <v/>
      </c>
      <c r="M898" s="37" t="str">
        <f t="shared" si="66"/>
        <v/>
      </c>
      <c r="N898" s="37" t="str">
        <f t="shared" si="67"/>
        <v/>
      </c>
      <c r="O898" s="37" t="str">
        <f t="shared" si="69"/>
        <v/>
      </c>
      <c r="P898" s="37" t="str">
        <f t="shared" si="68"/>
        <v>19年月日</v>
      </c>
    </row>
    <row r="899" spans="12:16" x14ac:dyDescent="0.45">
      <c r="L899" s="37" t="str">
        <f t="shared" ref="L899:L962" si="70">IF($A899="","",$D899&amp;" ("&amp;$G899&amp;")")</f>
        <v/>
      </c>
      <c r="M899" s="37" t="str">
        <f t="shared" ref="M899:M962" si="71">IF($A899="","",LEFT($F899,2))</f>
        <v/>
      </c>
      <c r="N899" s="37" t="str">
        <f t="shared" ref="N899:N962" si="72">IF($A899="","",$J899&amp;" "&amp;$I899&amp;" ("&amp;$M899&amp;")")</f>
        <v/>
      </c>
      <c r="O899" s="37" t="str">
        <f t="shared" si="69"/>
        <v/>
      </c>
      <c r="P899" s="37" t="str">
        <f t="shared" ref="P899:P962" si="73">IF(LEFT($F899,1)="0","20","19")&amp;LEFT($F899,2)&amp;"年"&amp;MID($F899,3,2)&amp;"月"&amp;RIGHT($F899,2)&amp;"日"</f>
        <v>19年月日</v>
      </c>
    </row>
    <row r="900" spans="12:16" x14ac:dyDescent="0.45">
      <c r="L900" s="37" t="str">
        <f t="shared" si="70"/>
        <v/>
      </c>
      <c r="M900" s="37" t="str">
        <f t="shared" si="71"/>
        <v/>
      </c>
      <c r="N900" s="37" t="str">
        <f t="shared" si="72"/>
        <v/>
      </c>
      <c r="O900" s="37" t="str">
        <f t="shared" ref="O900:O963" si="74">IF($A900="","",$O899+1)</f>
        <v/>
      </c>
      <c r="P900" s="37" t="str">
        <f t="shared" si="73"/>
        <v>19年月日</v>
      </c>
    </row>
    <row r="901" spans="12:16" x14ac:dyDescent="0.45">
      <c r="L901" s="37" t="str">
        <f t="shared" si="70"/>
        <v/>
      </c>
      <c r="M901" s="37" t="str">
        <f t="shared" si="71"/>
        <v/>
      </c>
      <c r="N901" s="37" t="str">
        <f t="shared" si="72"/>
        <v/>
      </c>
      <c r="O901" s="37" t="str">
        <f t="shared" si="74"/>
        <v/>
      </c>
      <c r="P901" s="37" t="str">
        <f t="shared" si="73"/>
        <v>19年月日</v>
      </c>
    </row>
    <row r="902" spans="12:16" x14ac:dyDescent="0.45">
      <c r="L902" s="37" t="str">
        <f t="shared" si="70"/>
        <v/>
      </c>
      <c r="M902" s="37" t="str">
        <f t="shared" si="71"/>
        <v/>
      </c>
      <c r="N902" s="37" t="str">
        <f t="shared" si="72"/>
        <v/>
      </c>
      <c r="O902" s="37" t="str">
        <f t="shared" si="74"/>
        <v/>
      </c>
      <c r="P902" s="37" t="str">
        <f t="shared" si="73"/>
        <v>19年月日</v>
      </c>
    </row>
    <row r="903" spans="12:16" x14ac:dyDescent="0.45">
      <c r="L903" s="37" t="str">
        <f t="shared" si="70"/>
        <v/>
      </c>
      <c r="M903" s="37" t="str">
        <f t="shared" si="71"/>
        <v/>
      </c>
      <c r="N903" s="37" t="str">
        <f t="shared" si="72"/>
        <v/>
      </c>
      <c r="O903" s="37" t="str">
        <f t="shared" si="74"/>
        <v/>
      </c>
      <c r="P903" s="37" t="str">
        <f t="shared" si="73"/>
        <v>19年月日</v>
      </c>
    </row>
    <row r="904" spans="12:16" x14ac:dyDescent="0.45">
      <c r="L904" s="37" t="str">
        <f t="shared" si="70"/>
        <v/>
      </c>
      <c r="M904" s="37" t="str">
        <f t="shared" si="71"/>
        <v/>
      </c>
      <c r="N904" s="37" t="str">
        <f t="shared" si="72"/>
        <v/>
      </c>
      <c r="O904" s="37" t="str">
        <f t="shared" si="74"/>
        <v/>
      </c>
      <c r="P904" s="37" t="str">
        <f t="shared" si="73"/>
        <v>19年月日</v>
      </c>
    </row>
    <row r="905" spans="12:16" x14ac:dyDescent="0.45">
      <c r="L905" s="37" t="str">
        <f t="shared" si="70"/>
        <v/>
      </c>
      <c r="M905" s="37" t="str">
        <f t="shared" si="71"/>
        <v/>
      </c>
      <c r="N905" s="37" t="str">
        <f t="shared" si="72"/>
        <v/>
      </c>
      <c r="O905" s="37" t="str">
        <f t="shared" si="74"/>
        <v/>
      </c>
      <c r="P905" s="37" t="str">
        <f t="shared" si="73"/>
        <v>19年月日</v>
      </c>
    </row>
    <row r="906" spans="12:16" x14ac:dyDescent="0.45">
      <c r="L906" s="37" t="str">
        <f t="shared" si="70"/>
        <v/>
      </c>
      <c r="M906" s="37" t="str">
        <f t="shared" si="71"/>
        <v/>
      </c>
      <c r="N906" s="37" t="str">
        <f t="shared" si="72"/>
        <v/>
      </c>
      <c r="O906" s="37" t="str">
        <f t="shared" si="74"/>
        <v/>
      </c>
      <c r="P906" s="37" t="str">
        <f t="shared" si="73"/>
        <v>19年月日</v>
      </c>
    </row>
    <row r="907" spans="12:16" x14ac:dyDescent="0.45">
      <c r="L907" s="37" t="str">
        <f t="shared" si="70"/>
        <v/>
      </c>
      <c r="M907" s="37" t="str">
        <f t="shared" si="71"/>
        <v/>
      </c>
      <c r="N907" s="37" t="str">
        <f t="shared" si="72"/>
        <v/>
      </c>
      <c r="O907" s="37" t="str">
        <f t="shared" si="74"/>
        <v/>
      </c>
      <c r="P907" s="37" t="str">
        <f t="shared" si="73"/>
        <v>19年月日</v>
      </c>
    </row>
    <row r="908" spans="12:16" x14ac:dyDescent="0.45">
      <c r="L908" s="37" t="str">
        <f t="shared" si="70"/>
        <v/>
      </c>
      <c r="M908" s="37" t="str">
        <f t="shared" si="71"/>
        <v/>
      </c>
      <c r="N908" s="37" t="str">
        <f t="shared" si="72"/>
        <v/>
      </c>
      <c r="O908" s="37" t="str">
        <f t="shared" si="74"/>
        <v/>
      </c>
      <c r="P908" s="37" t="str">
        <f t="shared" si="73"/>
        <v>19年月日</v>
      </c>
    </row>
    <row r="909" spans="12:16" x14ac:dyDescent="0.45">
      <c r="L909" s="37" t="str">
        <f t="shared" si="70"/>
        <v/>
      </c>
      <c r="M909" s="37" t="str">
        <f t="shared" si="71"/>
        <v/>
      </c>
      <c r="N909" s="37" t="str">
        <f t="shared" si="72"/>
        <v/>
      </c>
      <c r="O909" s="37" t="str">
        <f t="shared" si="74"/>
        <v/>
      </c>
      <c r="P909" s="37" t="str">
        <f t="shared" si="73"/>
        <v>19年月日</v>
      </c>
    </row>
    <row r="910" spans="12:16" x14ac:dyDescent="0.45">
      <c r="L910" s="37" t="str">
        <f t="shared" si="70"/>
        <v/>
      </c>
      <c r="M910" s="37" t="str">
        <f t="shared" si="71"/>
        <v/>
      </c>
      <c r="N910" s="37" t="str">
        <f t="shared" si="72"/>
        <v/>
      </c>
      <c r="O910" s="37" t="str">
        <f t="shared" si="74"/>
        <v/>
      </c>
      <c r="P910" s="37" t="str">
        <f t="shared" si="73"/>
        <v>19年月日</v>
      </c>
    </row>
    <row r="911" spans="12:16" x14ac:dyDescent="0.45">
      <c r="L911" s="37" t="str">
        <f t="shared" si="70"/>
        <v/>
      </c>
      <c r="M911" s="37" t="str">
        <f t="shared" si="71"/>
        <v/>
      </c>
      <c r="N911" s="37" t="str">
        <f t="shared" si="72"/>
        <v/>
      </c>
      <c r="O911" s="37" t="str">
        <f t="shared" si="74"/>
        <v/>
      </c>
      <c r="P911" s="37" t="str">
        <f t="shared" si="73"/>
        <v>19年月日</v>
      </c>
    </row>
    <row r="912" spans="12:16" x14ac:dyDescent="0.45">
      <c r="L912" s="37" t="str">
        <f t="shared" si="70"/>
        <v/>
      </c>
      <c r="M912" s="37" t="str">
        <f t="shared" si="71"/>
        <v/>
      </c>
      <c r="N912" s="37" t="str">
        <f t="shared" si="72"/>
        <v/>
      </c>
      <c r="O912" s="37" t="str">
        <f t="shared" si="74"/>
        <v/>
      </c>
      <c r="P912" s="37" t="str">
        <f t="shared" si="73"/>
        <v>19年月日</v>
      </c>
    </row>
    <row r="913" spans="12:16" x14ac:dyDescent="0.45">
      <c r="L913" s="37" t="str">
        <f t="shared" si="70"/>
        <v/>
      </c>
      <c r="M913" s="37" t="str">
        <f t="shared" si="71"/>
        <v/>
      </c>
      <c r="N913" s="37" t="str">
        <f t="shared" si="72"/>
        <v/>
      </c>
      <c r="O913" s="37" t="str">
        <f t="shared" si="74"/>
        <v/>
      </c>
      <c r="P913" s="37" t="str">
        <f t="shared" si="73"/>
        <v>19年月日</v>
      </c>
    </row>
    <row r="914" spans="12:16" x14ac:dyDescent="0.45">
      <c r="L914" s="37" t="str">
        <f t="shared" si="70"/>
        <v/>
      </c>
      <c r="M914" s="37" t="str">
        <f t="shared" si="71"/>
        <v/>
      </c>
      <c r="N914" s="37" t="str">
        <f t="shared" si="72"/>
        <v/>
      </c>
      <c r="O914" s="37" t="str">
        <f t="shared" si="74"/>
        <v/>
      </c>
      <c r="P914" s="37" t="str">
        <f t="shared" si="73"/>
        <v>19年月日</v>
      </c>
    </row>
    <row r="915" spans="12:16" x14ac:dyDescent="0.45">
      <c r="L915" s="37" t="str">
        <f t="shared" si="70"/>
        <v/>
      </c>
      <c r="M915" s="37" t="str">
        <f t="shared" si="71"/>
        <v/>
      </c>
      <c r="N915" s="37" t="str">
        <f t="shared" si="72"/>
        <v/>
      </c>
      <c r="O915" s="37" t="str">
        <f t="shared" si="74"/>
        <v/>
      </c>
      <c r="P915" s="37" t="str">
        <f t="shared" si="73"/>
        <v>19年月日</v>
      </c>
    </row>
    <row r="916" spans="12:16" x14ac:dyDescent="0.45">
      <c r="L916" s="37" t="str">
        <f t="shared" si="70"/>
        <v/>
      </c>
      <c r="M916" s="37" t="str">
        <f t="shared" si="71"/>
        <v/>
      </c>
      <c r="N916" s="37" t="str">
        <f t="shared" si="72"/>
        <v/>
      </c>
      <c r="O916" s="37" t="str">
        <f t="shared" si="74"/>
        <v/>
      </c>
      <c r="P916" s="37" t="str">
        <f t="shared" si="73"/>
        <v>19年月日</v>
      </c>
    </row>
    <row r="917" spans="12:16" x14ac:dyDescent="0.45">
      <c r="L917" s="37" t="str">
        <f t="shared" si="70"/>
        <v/>
      </c>
      <c r="M917" s="37" t="str">
        <f t="shared" si="71"/>
        <v/>
      </c>
      <c r="N917" s="37" t="str">
        <f t="shared" si="72"/>
        <v/>
      </c>
      <c r="O917" s="37" t="str">
        <f t="shared" si="74"/>
        <v/>
      </c>
      <c r="P917" s="37" t="str">
        <f t="shared" si="73"/>
        <v>19年月日</v>
      </c>
    </row>
    <row r="918" spans="12:16" x14ac:dyDescent="0.45">
      <c r="L918" s="37" t="str">
        <f t="shared" si="70"/>
        <v/>
      </c>
      <c r="M918" s="37" t="str">
        <f t="shared" si="71"/>
        <v/>
      </c>
      <c r="N918" s="37" t="str">
        <f t="shared" si="72"/>
        <v/>
      </c>
      <c r="O918" s="37" t="str">
        <f t="shared" si="74"/>
        <v/>
      </c>
      <c r="P918" s="37" t="str">
        <f t="shared" si="73"/>
        <v>19年月日</v>
      </c>
    </row>
    <row r="919" spans="12:16" x14ac:dyDescent="0.45">
      <c r="L919" s="37" t="str">
        <f t="shared" si="70"/>
        <v/>
      </c>
      <c r="M919" s="37" t="str">
        <f t="shared" si="71"/>
        <v/>
      </c>
      <c r="N919" s="37" t="str">
        <f t="shared" si="72"/>
        <v/>
      </c>
      <c r="O919" s="37" t="str">
        <f t="shared" si="74"/>
        <v/>
      </c>
      <c r="P919" s="37" t="str">
        <f t="shared" si="73"/>
        <v>19年月日</v>
      </c>
    </row>
    <row r="920" spans="12:16" x14ac:dyDescent="0.45">
      <c r="L920" s="37" t="str">
        <f t="shared" si="70"/>
        <v/>
      </c>
      <c r="M920" s="37" t="str">
        <f t="shared" si="71"/>
        <v/>
      </c>
      <c r="N920" s="37" t="str">
        <f t="shared" si="72"/>
        <v/>
      </c>
      <c r="O920" s="37" t="str">
        <f t="shared" si="74"/>
        <v/>
      </c>
      <c r="P920" s="37" t="str">
        <f t="shared" si="73"/>
        <v>19年月日</v>
      </c>
    </row>
    <row r="921" spans="12:16" x14ac:dyDescent="0.45">
      <c r="L921" s="37" t="str">
        <f t="shared" si="70"/>
        <v/>
      </c>
      <c r="M921" s="37" t="str">
        <f t="shared" si="71"/>
        <v/>
      </c>
      <c r="N921" s="37" t="str">
        <f t="shared" si="72"/>
        <v/>
      </c>
      <c r="O921" s="37" t="str">
        <f t="shared" si="74"/>
        <v/>
      </c>
      <c r="P921" s="37" t="str">
        <f t="shared" si="73"/>
        <v>19年月日</v>
      </c>
    </row>
    <row r="922" spans="12:16" x14ac:dyDescent="0.45">
      <c r="L922" s="37" t="str">
        <f t="shared" si="70"/>
        <v/>
      </c>
      <c r="M922" s="37" t="str">
        <f t="shared" si="71"/>
        <v/>
      </c>
      <c r="N922" s="37" t="str">
        <f t="shared" si="72"/>
        <v/>
      </c>
      <c r="O922" s="37" t="str">
        <f t="shared" si="74"/>
        <v/>
      </c>
      <c r="P922" s="37" t="str">
        <f t="shared" si="73"/>
        <v>19年月日</v>
      </c>
    </row>
    <row r="923" spans="12:16" x14ac:dyDescent="0.45">
      <c r="L923" s="37" t="str">
        <f t="shared" si="70"/>
        <v/>
      </c>
      <c r="M923" s="37" t="str">
        <f t="shared" si="71"/>
        <v/>
      </c>
      <c r="N923" s="37" t="str">
        <f t="shared" si="72"/>
        <v/>
      </c>
      <c r="O923" s="37" t="str">
        <f t="shared" si="74"/>
        <v/>
      </c>
      <c r="P923" s="37" t="str">
        <f t="shared" si="73"/>
        <v>19年月日</v>
      </c>
    </row>
    <row r="924" spans="12:16" x14ac:dyDescent="0.45">
      <c r="L924" s="37" t="str">
        <f t="shared" si="70"/>
        <v/>
      </c>
      <c r="M924" s="37" t="str">
        <f t="shared" si="71"/>
        <v/>
      </c>
      <c r="N924" s="37" t="str">
        <f t="shared" si="72"/>
        <v/>
      </c>
      <c r="O924" s="37" t="str">
        <f t="shared" si="74"/>
        <v/>
      </c>
      <c r="P924" s="37" t="str">
        <f t="shared" si="73"/>
        <v>19年月日</v>
      </c>
    </row>
    <row r="925" spans="12:16" x14ac:dyDescent="0.45">
      <c r="L925" s="37" t="str">
        <f t="shared" si="70"/>
        <v/>
      </c>
      <c r="M925" s="37" t="str">
        <f t="shared" si="71"/>
        <v/>
      </c>
      <c r="N925" s="37" t="str">
        <f t="shared" si="72"/>
        <v/>
      </c>
      <c r="O925" s="37" t="str">
        <f t="shared" si="74"/>
        <v/>
      </c>
      <c r="P925" s="37" t="str">
        <f t="shared" si="73"/>
        <v>19年月日</v>
      </c>
    </row>
    <row r="926" spans="12:16" x14ac:dyDescent="0.45">
      <c r="L926" s="37" t="str">
        <f t="shared" si="70"/>
        <v/>
      </c>
      <c r="M926" s="37" t="str">
        <f t="shared" si="71"/>
        <v/>
      </c>
      <c r="N926" s="37" t="str">
        <f t="shared" si="72"/>
        <v/>
      </c>
      <c r="O926" s="37" t="str">
        <f t="shared" si="74"/>
        <v/>
      </c>
      <c r="P926" s="37" t="str">
        <f t="shared" si="73"/>
        <v>19年月日</v>
      </c>
    </row>
    <row r="927" spans="12:16" x14ac:dyDescent="0.45">
      <c r="L927" s="37" t="str">
        <f t="shared" si="70"/>
        <v/>
      </c>
      <c r="M927" s="37" t="str">
        <f t="shared" si="71"/>
        <v/>
      </c>
      <c r="N927" s="37" t="str">
        <f t="shared" si="72"/>
        <v/>
      </c>
      <c r="O927" s="37" t="str">
        <f t="shared" si="74"/>
        <v/>
      </c>
      <c r="P927" s="37" t="str">
        <f t="shared" si="73"/>
        <v>19年月日</v>
      </c>
    </row>
    <row r="928" spans="12:16" x14ac:dyDescent="0.45">
      <c r="L928" s="37" t="str">
        <f t="shared" si="70"/>
        <v/>
      </c>
      <c r="M928" s="37" t="str">
        <f t="shared" si="71"/>
        <v/>
      </c>
      <c r="N928" s="37" t="str">
        <f t="shared" si="72"/>
        <v/>
      </c>
      <c r="O928" s="37" t="str">
        <f t="shared" si="74"/>
        <v/>
      </c>
      <c r="P928" s="37" t="str">
        <f t="shared" si="73"/>
        <v>19年月日</v>
      </c>
    </row>
    <row r="929" spans="12:16" x14ac:dyDescent="0.45">
      <c r="L929" s="37" t="str">
        <f t="shared" si="70"/>
        <v/>
      </c>
      <c r="M929" s="37" t="str">
        <f t="shared" si="71"/>
        <v/>
      </c>
      <c r="N929" s="37" t="str">
        <f t="shared" si="72"/>
        <v/>
      </c>
      <c r="O929" s="37" t="str">
        <f t="shared" si="74"/>
        <v/>
      </c>
      <c r="P929" s="37" t="str">
        <f t="shared" si="73"/>
        <v>19年月日</v>
      </c>
    </row>
    <row r="930" spans="12:16" x14ac:dyDescent="0.45">
      <c r="L930" s="37" t="str">
        <f t="shared" si="70"/>
        <v/>
      </c>
      <c r="M930" s="37" t="str">
        <f t="shared" si="71"/>
        <v/>
      </c>
      <c r="N930" s="37" t="str">
        <f t="shared" si="72"/>
        <v/>
      </c>
      <c r="O930" s="37" t="str">
        <f t="shared" si="74"/>
        <v/>
      </c>
      <c r="P930" s="37" t="str">
        <f t="shared" si="73"/>
        <v>19年月日</v>
      </c>
    </row>
    <row r="931" spans="12:16" x14ac:dyDescent="0.45">
      <c r="L931" s="37" t="str">
        <f t="shared" si="70"/>
        <v/>
      </c>
      <c r="M931" s="37" t="str">
        <f t="shared" si="71"/>
        <v/>
      </c>
      <c r="N931" s="37" t="str">
        <f t="shared" si="72"/>
        <v/>
      </c>
      <c r="O931" s="37" t="str">
        <f t="shared" si="74"/>
        <v/>
      </c>
      <c r="P931" s="37" t="str">
        <f t="shared" si="73"/>
        <v>19年月日</v>
      </c>
    </row>
    <row r="932" spans="12:16" x14ac:dyDescent="0.45">
      <c r="L932" s="37" t="str">
        <f t="shared" si="70"/>
        <v/>
      </c>
      <c r="M932" s="37" t="str">
        <f t="shared" si="71"/>
        <v/>
      </c>
      <c r="N932" s="37" t="str">
        <f t="shared" si="72"/>
        <v/>
      </c>
      <c r="O932" s="37" t="str">
        <f t="shared" si="74"/>
        <v/>
      </c>
      <c r="P932" s="37" t="str">
        <f t="shared" si="73"/>
        <v>19年月日</v>
      </c>
    </row>
    <row r="933" spans="12:16" x14ac:dyDescent="0.45">
      <c r="L933" s="37" t="str">
        <f t="shared" si="70"/>
        <v/>
      </c>
      <c r="M933" s="37" t="str">
        <f t="shared" si="71"/>
        <v/>
      </c>
      <c r="N933" s="37" t="str">
        <f t="shared" si="72"/>
        <v/>
      </c>
      <c r="O933" s="37" t="str">
        <f t="shared" si="74"/>
        <v/>
      </c>
      <c r="P933" s="37" t="str">
        <f t="shared" si="73"/>
        <v>19年月日</v>
      </c>
    </row>
    <row r="934" spans="12:16" x14ac:dyDescent="0.45">
      <c r="L934" s="37" t="str">
        <f t="shared" si="70"/>
        <v/>
      </c>
      <c r="M934" s="37" t="str">
        <f t="shared" si="71"/>
        <v/>
      </c>
      <c r="N934" s="37" t="str">
        <f t="shared" si="72"/>
        <v/>
      </c>
      <c r="O934" s="37" t="str">
        <f t="shared" si="74"/>
        <v/>
      </c>
      <c r="P934" s="37" t="str">
        <f t="shared" si="73"/>
        <v>19年月日</v>
      </c>
    </row>
    <row r="935" spans="12:16" x14ac:dyDescent="0.45">
      <c r="L935" s="37" t="str">
        <f t="shared" si="70"/>
        <v/>
      </c>
      <c r="M935" s="37" t="str">
        <f t="shared" si="71"/>
        <v/>
      </c>
      <c r="N935" s="37" t="str">
        <f t="shared" si="72"/>
        <v/>
      </c>
      <c r="O935" s="37" t="str">
        <f t="shared" si="74"/>
        <v/>
      </c>
      <c r="P935" s="37" t="str">
        <f t="shared" si="73"/>
        <v>19年月日</v>
      </c>
    </row>
    <row r="936" spans="12:16" x14ac:dyDescent="0.45">
      <c r="L936" s="37" t="str">
        <f t="shared" si="70"/>
        <v/>
      </c>
      <c r="M936" s="37" t="str">
        <f t="shared" si="71"/>
        <v/>
      </c>
      <c r="N936" s="37" t="str">
        <f t="shared" si="72"/>
        <v/>
      </c>
      <c r="O936" s="37" t="str">
        <f t="shared" si="74"/>
        <v/>
      </c>
      <c r="P936" s="37" t="str">
        <f t="shared" si="73"/>
        <v>19年月日</v>
      </c>
    </row>
    <row r="937" spans="12:16" x14ac:dyDescent="0.45">
      <c r="L937" s="37" t="str">
        <f t="shared" si="70"/>
        <v/>
      </c>
      <c r="M937" s="37" t="str">
        <f t="shared" si="71"/>
        <v/>
      </c>
      <c r="N937" s="37" t="str">
        <f t="shared" si="72"/>
        <v/>
      </c>
      <c r="O937" s="37" t="str">
        <f t="shared" si="74"/>
        <v/>
      </c>
      <c r="P937" s="37" t="str">
        <f t="shared" si="73"/>
        <v>19年月日</v>
      </c>
    </row>
    <row r="938" spans="12:16" x14ac:dyDescent="0.45">
      <c r="L938" s="37" t="str">
        <f t="shared" si="70"/>
        <v/>
      </c>
      <c r="M938" s="37" t="str">
        <f t="shared" si="71"/>
        <v/>
      </c>
      <c r="N938" s="37" t="str">
        <f t="shared" si="72"/>
        <v/>
      </c>
      <c r="O938" s="37" t="str">
        <f t="shared" si="74"/>
        <v/>
      </c>
      <c r="P938" s="37" t="str">
        <f t="shared" si="73"/>
        <v>19年月日</v>
      </c>
    </row>
    <row r="939" spans="12:16" x14ac:dyDescent="0.45">
      <c r="L939" s="37" t="str">
        <f t="shared" si="70"/>
        <v/>
      </c>
      <c r="M939" s="37" t="str">
        <f t="shared" si="71"/>
        <v/>
      </c>
      <c r="N939" s="37" t="str">
        <f t="shared" si="72"/>
        <v/>
      </c>
      <c r="O939" s="37" t="str">
        <f t="shared" si="74"/>
        <v/>
      </c>
      <c r="P939" s="37" t="str">
        <f t="shared" si="73"/>
        <v>19年月日</v>
      </c>
    </row>
    <row r="940" spans="12:16" x14ac:dyDescent="0.45">
      <c r="L940" s="37" t="str">
        <f t="shared" si="70"/>
        <v/>
      </c>
      <c r="M940" s="37" t="str">
        <f t="shared" si="71"/>
        <v/>
      </c>
      <c r="N940" s="37" t="str">
        <f t="shared" si="72"/>
        <v/>
      </c>
      <c r="O940" s="37" t="str">
        <f t="shared" si="74"/>
        <v/>
      </c>
      <c r="P940" s="37" t="str">
        <f t="shared" si="73"/>
        <v>19年月日</v>
      </c>
    </row>
    <row r="941" spans="12:16" x14ac:dyDescent="0.45">
      <c r="L941" s="37" t="str">
        <f t="shared" si="70"/>
        <v/>
      </c>
      <c r="M941" s="37" t="str">
        <f t="shared" si="71"/>
        <v/>
      </c>
      <c r="N941" s="37" t="str">
        <f t="shared" si="72"/>
        <v/>
      </c>
      <c r="O941" s="37" t="str">
        <f t="shared" si="74"/>
        <v/>
      </c>
      <c r="P941" s="37" t="str">
        <f t="shared" si="73"/>
        <v>19年月日</v>
      </c>
    </row>
    <row r="942" spans="12:16" x14ac:dyDescent="0.45">
      <c r="L942" s="37" t="str">
        <f t="shared" si="70"/>
        <v/>
      </c>
      <c r="M942" s="37" t="str">
        <f t="shared" si="71"/>
        <v/>
      </c>
      <c r="N942" s="37" t="str">
        <f t="shared" si="72"/>
        <v/>
      </c>
      <c r="O942" s="37" t="str">
        <f t="shared" si="74"/>
        <v/>
      </c>
      <c r="P942" s="37" t="str">
        <f t="shared" si="73"/>
        <v>19年月日</v>
      </c>
    </row>
    <row r="943" spans="12:16" x14ac:dyDescent="0.45">
      <c r="L943" s="37" t="str">
        <f t="shared" si="70"/>
        <v/>
      </c>
      <c r="M943" s="37" t="str">
        <f t="shared" si="71"/>
        <v/>
      </c>
      <c r="N943" s="37" t="str">
        <f t="shared" si="72"/>
        <v/>
      </c>
      <c r="O943" s="37" t="str">
        <f t="shared" si="74"/>
        <v/>
      </c>
      <c r="P943" s="37" t="str">
        <f t="shared" si="73"/>
        <v>19年月日</v>
      </c>
    </row>
    <row r="944" spans="12:16" x14ac:dyDescent="0.45">
      <c r="L944" s="37" t="str">
        <f t="shared" si="70"/>
        <v/>
      </c>
      <c r="M944" s="37" t="str">
        <f t="shared" si="71"/>
        <v/>
      </c>
      <c r="N944" s="37" t="str">
        <f t="shared" si="72"/>
        <v/>
      </c>
      <c r="O944" s="37" t="str">
        <f t="shared" si="74"/>
        <v/>
      </c>
      <c r="P944" s="37" t="str">
        <f t="shared" si="73"/>
        <v>19年月日</v>
      </c>
    </row>
    <row r="945" spans="12:16" x14ac:dyDescent="0.45">
      <c r="L945" s="37" t="str">
        <f t="shared" si="70"/>
        <v/>
      </c>
      <c r="M945" s="37" t="str">
        <f t="shared" si="71"/>
        <v/>
      </c>
      <c r="N945" s="37" t="str">
        <f t="shared" si="72"/>
        <v/>
      </c>
      <c r="O945" s="37" t="str">
        <f t="shared" si="74"/>
        <v/>
      </c>
      <c r="P945" s="37" t="str">
        <f t="shared" si="73"/>
        <v>19年月日</v>
      </c>
    </row>
    <row r="946" spans="12:16" x14ac:dyDescent="0.45">
      <c r="L946" s="37" t="str">
        <f t="shared" si="70"/>
        <v/>
      </c>
      <c r="M946" s="37" t="str">
        <f t="shared" si="71"/>
        <v/>
      </c>
      <c r="N946" s="37" t="str">
        <f t="shared" si="72"/>
        <v/>
      </c>
      <c r="O946" s="37" t="str">
        <f t="shared" si="74"/>
        <v/>
      </c>
      <c r="P946" s="37" t="str">
        <f t="shared" si="73"/>
        <v>19年月日</v>
      </c>
    </row>
    <row r="947" spans="12:16" x14ac:dyDescent="0.45">
      <c r="L947" s="37" t="str">
        <f t="shared" si="70"/>
        <v/>
      </c>
      <c r="M947" s="37" t="str">
        <f t="shared" si="71"/>
        <v/>
      </c>
      <c r="N947" s="37" t="str">
        <f t="shared" si="72"/>
        <v/>
      </c>
      <c r="O947" s="37" t="str">
        <f t="shared" si="74"/>
        <v/>
      </c>
      <c r="P947" s="37" t="str">
        <f t="shared" si="73"/>
        <v>19年月日</v>
      </c>
    </row>
    <row r="948" spans="12:16" x14ac:dyDescent="0.45">
      <c r="L948" s="37" t="str">
        <f t="shared" si="70"/>
        <v/>
      </c>
      <c r="M948" s="37" t="str">
        <f t="shared" si="71"/>
        <v/>
      </c>
      <c r="N948" s="37" t="str">
        <f t="shared" si="72"/>
        <v/>
      </c>
      <c r="O948" s="37" t="str">
        <f t="shared" si="74"/>
        <v/>
      </c>
      <c r="P948" s="37" t="str">
        <f t="shared" si="73"/>
        <v>19年月日</v>
      </c>
    </row>
    <row r="949" spans="12:16" x14ac:dyDescent="0.45">
      <c r="L949" s="37" t="str">
        <f t="shared" si="70"/>
        <v/>
      </c>
      <c r="M949" s="37" t="str">
        <f t="shared" si="71"/>
        <v/>
      </c>
      <c r="N949" s="37" t="str">
        <f t="shared" si="72"/>
        <v/>
      </c>
      <c r="O949" s="37" t="str">
        <f t="shared" si="74"/>
        <v/>
      </c>
      <c r="P949" s="37" t="str">
        <f t="shared" si="73"/>
        <v>19年月日</v>
      </c>
    </row>
    <row r="950" spans="12:16" x14ac:dyDescent="0.45">
      <c r="L950" s="37" t="str">
        <f t="shared" si="70"/>
        <v/>
      </c>
      <c r="M950" s="37" t="str">
        <f t="shared" si="71"/>
        <v/>
      </c>
      <c r="N950" s="37" t="str">
        <f t="shared" si="72"/>
        <v/>
      </c>
      <c r="O950" s="37" t="str">
        <f t="shared" si="74"/>
        <v/>
      </c>
      <c r="P950" s="37" t="str">
        <f t="shared" si="73"/>
        <v>19年月日</v>
      </c>
    </row>
    <row r="951" spans="12:16" x14ac:dyDescent="0.45">
      <c r="L951" s="37" t="str">
        <f t="shared" si="70"/>
        <v/>
      </c>
      <c r="M951" s="37" t="str">
        <f t="shared" si="71"/>
        <v/>
      </c>
      <c r="N951" s="37" t="str">
        <f t="shared" si="72"/>
        <v/>
      </c>
      <c r="O951" s="37" t="str">
        <f t="shared" si="74"/>
        <v/>
      </c>
      <c r="P951" s="37" t="str">
        <f t="shared" si="73"/>
        <v>19年月日</v>
      </c>
    </row>
    <row r="952" spans="12:16" x14ac:dyDescent="0.45">
      <c r="L952" s="37" t="str">
        <f t="shared" si="70"/>
        <v/>
      </c>
      <c r="M952" s="37" t="str">
        <f t="shared" si="71"/>
        <v/>
      </c>
      <c r="N952" s="37" t="str">
        <f t="shared" si="72"/>
        <v/>
      </c>
      <c r="O952" s="37" t="str">
        <f t="shared" si="74"/>
        <v/>
      </c>
      <c r="P952" s="37" t="str">
        <f t="shared" si="73"/>
        <v>19年月日</v>
      </c>
    </row>
    <row r="953" spans="12:16" x14ac:dyDescent="0.45">
      <c r="L953" s="37" t="str">
        <f t="shared" si="70"/>
        <v/>
      </c>
      <c r="M953" s="37" t="str">
        <f t="shared" si="71"/>
        <v/>
      </c>
      <c r="N953" s="37" t="str">
        <f t="shared" si="72"/>
        <v/>
      </c>
      <c r="O953" s="37" t="str">
        <f t="shared" si="74"/>
        <v/>
      </c>
      <c r="P953" s="37" t="str">
        <f t="shared" si="73"/>
        <v>19年月日</v>
      </c>
    </row>
    <row r="954" spans="12:16" x14ac:dyDescent="0.45">
      <c r="L954" s="37" t="str">
        <f t="shared" si="70"/>
        <v/>
      </c>
      <c r="M954" s="37" t="str">
        <f t="shared" si="71"/>
        <v/>
      </c>
      <c r="N954" s="37" t="str">
        <f t="shared" si="72"/>
        <v/>
      </c>
      <c r="O954" s="37" t="str">
        <f t="shared" si="74"/>
        <v/>
      </c>
      <c r="P954" s="37" t="str">
        <f t="shared" si="73"/>
        <v>19年月日</v>
      </c>
    </row>
    <row r="955" spans="12:16" x14ac:dyDescent="0.45">
      <c r="L955" s="37" t="str">
        <f t="shared" si="70"/>
        <v/>
      </c>
      <c r="M955" s="37" t="str">
        <f t="shared" si="71"/>
        <v/>
      </c>
      <c r="N955" s="37" t="str">
        <f t="shared" si="72"/>
        <v/>
      </c>
      <c r="O955" s="37" t="str">
        <f t="shared" si="74"/>
        <v/>
      </c>
      <c r="P955" s="37" t="str">
        <f t="shared" si="73"/>
        <v>19年月日</v>
      </c>
    </row>
    <row r="956" spans="12:16" x14ac:dyDescent="0.45">
      <c r="L956" s="37" t="str">
        <f t="shared" si="70"/>
        <v/>
      </c>
      <c r="M956" s="37" t="str">
        <f t="shared" si="71"/>
        <v/>
      </c>
      <c r="N956" s="37" t="str">
        <f t="shared" si="72"/>
        <v/>
      </c>
      <c r="O956" s="37" t="str">
        <f t="shared" si="74"/>
        <v/>
      </c>
      <c r="P956" s="37" t="str">
        <f t="shared" si="73"/>
        <v>19年月日</v>
      </c>
    </row>
    <row r="957" spans="12:16" x14ac:dyDescent="0.45">
      <c r="L957" s="37" t="str">
        <f t="shared" si="70"/>
        <v/>
      </c>
      <c r="M957" s="37" t="str">
        <f t="shared" si="71"/>
        <v/>
      </c>
      <c r="N957" s="37" t="str">
        <f t="shared" si="72"/>
        <v/>
      </c>
      <c r="O957" s="37" t="str">
        <f t="shared" si="74"/>
        <v/>
      </c>
      <c r="P957" s="37" t="str">
        <f t="shared" si="73"/>
        <v>19年月日</v>
      </c>
    </row>
    <row r="958" spans="12:16" x14ac:dyDescent="0.45">
      <c r="L958" s="37" t="str">
        <f t="shared" si="70"/>
        <v/>
      </c>
      <c r="M958" s="37" t="str">
        <f t="shared" si="71"/>
        <v/>
      </c>
      <c r="N958" s="37" t="str">
        <f t="shared" si="72"/>
        <v/>
      </c>
      <c r="O958" s="37" t="str">
        <f t="shared" si="74"/>
        <v/>
      </c>
      <c r="P958" s="37" t="str">
        <f t="shared" si="73"/>
        <v>19年月日</v>
      </c>
    </row>
    <row r="959" spans="12:16" x14ac:dyDescent="0.45">
      <c r="L959" s="37" t="str">
        <f t="shared" si="70"/>
        <v/>
      </c>
      <c r="M959" s="37" t="str">
        <f t="shared" si="71"/>
        <v/>
      </c>
      <c r="N959" s="37" t="str">
        <f t="shared" si="72"/>
        <v/>
      </c>
      <c r="O959" s="37" t="str">
        <f t="shared" si="74"/>
        <v/>
      </c>
      <c r="P959" s="37" t="str">
        <f t="shared" si="73"/>
        <v>19年月日</v>
      </c>
    </row>
    <row r="960" spans="12:16" x14ac:dyDescent="0.45">
      <c r="L960" s="37" t="str">
        <f t="shared" si="70"/>
        <v/>
      </c>
      <c r="M960" s="37" t="str">
        <f t="shared" si="71"/>
        <v/>
      </c>
      <c r="N960" s="37" t="str">
        <f t="shared" si="72"/>
        <v/>
      </c>
      <c r="O960" s="37" t="str">
        <f t="shared" si="74"/>
        <v/>
      </c>
      <c r="P960" s="37" t="str">
        <f t="shared" si="73"/>
        <v>19年月日</v>
      </c>
    </row>
    <row r="961" spans="12:16" x14ac:dyDescent="0.45">
      <c r="L961" s="37" t="str">
        <f t="shared" si="70"/>
        <v/>
      </c>
      <c r="M961" s="37" t="str">
        <f t="shared" si="71"/>
        <v/>
      </c>
      <c r="N961" s="37" t="str">
        <f t="shared" si="72"/>
        <v/>
      </c>
      <c r="O961" s="37" t="str">
        <f t="shared" si="74"/>
        <v/>
      </c>
      <c r="P961" s="37" t="str">
        <f t="shared" si="73"/>
        <v>19年月日</v>
      </c>
    </row>
    <row r="962" spans="12:16" x14ac:dyDescent="0.45">
      <c r="L962" s="37" t="str">
        <f t="shared" si="70"/>
        <v/>
      </c>
      <c r="M962" s="37" t="str">
        <f t="shared" si="71"/>
        <v/>
      </c>
      <c r="N962" s="37" t="str">
        <f t="shared" si="72"/>
        <v/>
      </c>
      <c r="O962" s="37" t="str">
        <f t="shared" si="74"/>
        <v/>
      </c>
      <c r="P962" s="37" t="str">
        <f t="shared" si="73"/>
        <v>19年月日</v>
      </c>
    </row>
    <row r="963" spans="12:16" x14ac:dyDescent="0.45">
      <c r="L963" s="37" t="str">
        <f t="shared" ref="L963:L1026" si="75">IF($A963="","",$D963&amp;" ("&amp;$G963&amp;")")</f>
        <v/>
      </c>
      <c r="M963" s="37" t="str">
        <f t="shared" ref="M963:M1026" si="76">IF($A963="","",LEFT($F963,2))</f>
        <v/>
      </c>
      <c r="N963" s="37" t="str">
        <f t="shared" ref="N963:N1026" si="77">IF($A963="","",$J963&amp;" "&amp;$I963&amp;" ("&amp;$M963&amp;")")</f>
        <v/>
      </c>
      <c r="O963" s="37" t="str">
        <f t="shared" si="74"/>
        <v/>
      </c>
      <c r="P963" s="37" t="str">
        <f t="shared" ref="P963:P1026" si="78">IF(LEFT($F963,1)="0","20","19")&amp;LEFT($F963,2)&amp;"年"&amp;MID($F963,3,2)&amp;"月"&amp;RIGHT($F963,2)&amp;"日"</f>
        <v>19年月日</v>
      </c>
    </row>
    <row r="964" spans="12:16" x14ac:dyDescent="0.45">
      <c r="L964" s="37" t="str">
        <f t="shared" si="75"/>
        <v/>
      </c>
      <c r="M964" s="37" t="str">
        <f t="shared" si="76"/>
        <v/>
      </c>
      <c r="N964" s="37" t="str">
        <f t="shared" si="77"/>
        <v/>
      </c>
      <c r="O964" s="37" t="str">
        <f t="shared" ref="O964:O1027" si="79">IF($A964="","",$O963+1)</f>
        <v/>
      </c>
      <c r="P964" s="37" t="str">
        <f t="shared" si="78"/>
        <v>19年月日</v>
      </c>
    </row>
    <row r="965" spans="12:16" x14ac:dyDescent="0.45">
      <c r="L965" s="37" t="str">
        <f t="shared" si="75"/>
        <v/>
      </c>
      <c r="M965" s="37" t="str">
        <f t="shared" si="76"/>
        <v/>
      </c>
      <c r="N965" s="37" t="str">
        <f t="shared" si="77"/>
        <v/>
      </c>
      <c r="O965" s="37" t="str">
        <f t="shared" si="79"/>
        <v/>
      </c>
      <c r="P965" s="37" t="str">
        <f t="shared" si="78"/>
        <v>19年月日</v>
      </c>
    </row>
    <row r="966" spans="12:16" x14ac:dyDescent="0.45">
      <c r="L966" s="37" t="str">
        <f t="shared" si="75"/>
        <v/>
      </c>
      <c r="M966" s="37" t="str">
        <f t="shared" si="76"/>
        <v/>
      </c>
      <c r="N966" s="37" t="str">
        <f t="shared" si="77"/>
        <v/>
      </c>
      <c r="O966" s="37" t="str">
        <f t="shared" si="79"/>
        <v/>
      </c>
      <c r="P966" s="37" t="str">
        <f t="shared" si="78"/>
        <v>19年月日</v>
      </c>
    </row>
    <row r="967" spans="12:16" x14ac:dyDescent="0.45">
      <c r="L967" s="37" t="str">
        <f t="shared" si="75"/>
        <v/>
      </c>
      <c r="M967" s="37" t="str">
        <f t="shared" si="76"/>
        <v/>
      </c>
      <c r="N967" s="37" t="str">
        <f t="shared" si="77"/>
        <v/>
      </c>
      <c r="O967" s="37" t="str">
        <f t="shared" si="79"/>
        <v/>
      </c>
      <c r="P967" s="37" t="str">
        <f t="shared" si="78"/>
        <v>19年月日</v>
      </c>
    </row>
    <row r="968" spans="12:16" x14ac:dyDescent="0.45">
      <c r="L968" s="37" t="str">
        <f t="shared" si="75"/>
        <v/>
      </c>
      <c r="M968" s="37" t="str">
        <f t="shared" si="76"/>
        <v/>
      </c>
      <c r="N968" s="37" t="str">
        <f t="shared" si="77"/>
        <v/>
      </c>
      <c r="O968" s="37" t="str">
        <f t="shared" si="79"/>
        <v/>
      </c>
      <c r="P968" s="37" t="str">
        <f t="shared" si="78"/>
        <v>19年月日</v>
      </c>
    </row>
    <row r="969" spans="12:16" x14ac:dyDescent="0.45">
      <c r="L969" s="37" t="str">
        <f t="shared" si="75"/>
        <v/>
      </c>
      <c r="M969" s="37" t="str">
        <f t="shared" si="76"/>
        <v/>
      </c>
      <c r="N969" s="37" t="str">
        <f t="shared" si="77"/>
        <v/>
      </c>
      <c r="O969" s="37" t="str">
        <f t="shared" si="79"/>
        <v/>
      </c>
      <c r="P969" s="37" t="str">
        <f t="shared" si="78"/>
        <v>19年月日</v>
      </c>
    </row>
    <row r="970" spans="12:16" x14ac:dyDescent="0.45">
      <c r="L970" s="37" t="str">
        <f t="shared" si="75"/>
        <v/>
      </c>
      <c r="M970" s="37" t="str">
        <f t="shared" si="76"/>
        <v/>
      </c>
      <c r="N970" s="37" t="str">
        <f t="shared" si="77"/>
        <v/>
      </c>
      <c r="O970" s="37" t="str">
        <f t="shared" si="79"/>
        <v/>
      </c>
      <c r="P970" s="37" t="str">
        <f t="shared" si="78"/>
        <v>19年月日</v>
      </c>
    </row>
    <row r="971" spans="12:16" x14ac:dyDescent="0.45">
      <c r="L971" s="37" t="str">
        <f t="shared" si="75"/>
        <v/>
      </c>
      <c r="M971" s="37" t="str">
        <f t="shared" si="76"/>
        <v/>
      </c>
      <c r="N971" s="37" t="str">
        <f t="shared" si="77"/>
        <v/>
      </c>
      <c r="O971" s="37" t="str">
        <f t="shared" si="79"/>
        <v/>
      </c>
      <c r="P971" s="37" t="str">
        <f t="shared" si="78"/>
        <v>19年月日</v>
      </c>
    </row>
    <row r="972" spans="12:16" x14ac:dyDescent="0.45">
      <c r="L972" s="37" t="str">
        <f t="shared" si="75"/>
        <v/>
      </c>
      <c r="M972" s="37" t="str">
        <f t="shared" si="76"/>
        <v/>
      </c>
      <c r="N972" s="37" t="str">
        <f t="shared" si="77"/>
        <v/>
      </c>
      <c r="O972" s="37" t="str">
        <f t="shared" si="79"/>
        <v/>
      </c>
      <c r="P972" s="37" t="str">
        <f t="shared" si="78"/>
        <v>19年月日</v>
      </c>
    </row>
    <row r="973" spans="12:16" x14ac:dyDescent="0.45">
      <c r="L973" s="37" t="str">
        <f t="shared" si="75"/>
        <v/>
      </c>
      <c r="M973" s="37" t="str">
        <f t="shared" si="76"/>
        <v/>
      </c>
      <c r="N973" s="37" t="str">
        <f t="shared" si="77"/>
        <v/>
      </c>
      <c r="O973" s="37" t="str">
        <f t="shared" si="79"/>
        <v/>
      </c>
      <c r="P973" s="37" t="str">
        <f t="shared" si="78"/>
        <v>19年月日</v>
      </c>
    </row>
    <row r="974" spans="12:16" x14ac:dyDescent="0.45">
      <c r="L974" s="37" t="str">
        <f t="shared" si="75"/>
        <v/>
      </c>
      <c r="M974" s="37" t="str">
        <f t="shared" si="76"/>
        <v/>
      </c>
      <c r="N974" s="37" t="str">
        <f t="shared" si="77"/>
        <v/>
      </c>
      <c r="O974" s="37" t="str">
        <f t="shared" si="79"/>
        <v/>
      </c>
      <c r="P974" s="37" t="str">
        <f t="shared" si="78"/>
        <v>19年月日</v>
      </c>
    </row>
    <row r="975" spans="12:16" x14ac:dyDescent="0.45">
      <c r="L975" s="37" t="str">
        <f t="shared" si="75"/>
        <v/>
      </c>
      <c r="M975" s="37" t="str">
        <f t="shared" si="76"/>
        <v/>
      </c>
      <c r="N975" s="37" t="str">
        <f t="shared" si="77"/>
        <v/>
      </c>
      <c r="O975" s="37" t="str">
        <f t="shared" si="79"/>
        <v/>
      </c>
      <c r="P975" s="37" t="str">
        <f t="shared" si="78"/>
        <v>19年月日</v>
      </c>
    </row>
    <row r="976" spans="12:16" x14ac:dyDescent="0.45">
      <c r="L976" s="37" t="str">
        <f t="shared" si="75"/>
        <v/>
      </c>
      <c r="M976" s="37" t="str">
        <f t="shared" si="76"/>
        <v/>
      </c>
      <c r="N976" s="37" t="str">
        <f t="shared" si="77"/>
        <v/>
      </c>
      <c r="O976" s="37" t="str">
        <f t="shared" si="79"/>
        <v/>
      </c>
      <c r="P976" s="37" t="str">
        <f t="shared" si="78"/>
        <v>19年月日</v>
      </c>
    </row>
    <row r="977" spans="12:16" x14ac:dyDescent="0.45">
      <c r="L977" s="37" t="str">
        <f t="shared" si="75"/>
        <v/>
      </c>
      <c r="M977" s="37" t="str">
        <f t="shared" si="76"/>
        <v/>
      </c>
      <c r="N977" s="37" t="str">
        <f t="shared" si="77"/>
        <v/>
      </c>
      <c r="O977" s="37" t="str">
        <f t="shared" si="79"/>
        <v/>
      </c>
      <c r="P977" s="37" t="str">
        <f t="shared" si="78"/>
        <v>19年月日</v>
      </c>
    </row>
    <row r="978" spans="12:16" x14ac:dyDescent="0.45">
      <c r="L978" s="37" t="str">
        <f t="shared" si="75"/>
        <v/>
      </c>
      <c r="M978" s="37" t="str">
        <f t="shared" si="76"/>
        <v/>
      </c>
      <c r="N978" s="37" t="str">
        <f t="shared" si="77"/>
        <v/>
      </c>
      <c r="O978" s="37" t="str">
        <f t="shared" si="79"/>
        <v/>
      </c>
      <c r="P978" s="37" t="str">
        <f t="shared" si="78"/>
        <v>19年月日</v>
      </c>
    </row>
    <row r="979" spans="12:16" x14ac:dyDescent="0.45">
      <c r="L979" s="37" t="str">
        <f t="shared" si="75"/>
        <v/>
      </c>
      <c r="M979" s="37" t="str">
        <f t="shared" si="76"/>
        <v/>
      </c>
      <c r="N979" s="37" t="str">
        <f t="shared" si="77"/>
        <v/>
      </c>
      <c r="O979" s="37" t="str">
        <f t="shared" si="79"/>
        <v/>
      </c>
      <c r="P979" s="37" t="str">
        <f t="shared" si="78"/>
        <v>19年月日</v>
      </c>
    </row>
    <row r="980" spans="12:16" x14ac:dyDescent="0.45">
      <c r="L980" s="37" t="str">
        <f t="shared" si="75"/>
        <v/>
      </c>
      <c r="M980" s="37" t="str">
        <f t="shared" si="76"/>
        <v/>
      </c>
      <c r="N980" s="37" t="str">
        <f t="shared" si="77"/>
        <v/>
      </c>
      <c r="O980" s="37" t="str">
        <f t="shared" si="79"/>
        <v/>
      </c>
      <c r="P980" s="37" t="str">
        <f t="shared" si="78"/>
        <v>19年月日</v>
      </c>
    </row>
    <row r="981" spans="12:16" x14ac:dyDescent="0.45">
      <c r="L981" s="37" t="str">
        <f t="shared" si="75"/>
        <v/>
      </c>
      <c r="M981" s="37" t="str">
        <f t="shared" si="76"/>
        <v/>
      </c>
      <c r="N981" s="37" t="str">
        <f t="shared" si="77"/>
        <v/>
      </c>
      <c r="O981" s="37" t="str">
        <f t="shared" si="79"/>
        <v/>
      </c>
      <c r="P981" s="37" t="str">
        <f t="shared" si="78"/>
        <v>19年月日</v>
      </c>
    </row>
    <row r="982" spans="12:16" x14ac:dyDescent="0.45">
      <c r="L982" s="37" t="str">
        <f t="shared" si="75"/>
        <v/>
      </c>
      <c r="M982" s="37" t="str">
        <f t="shared" si="76"/>
        <v/>
      </c>
      <c r="N982" s="37" t="str">
        <f t="shared" si="77"/>
        <v/>
      </c>
      <c r="O982" s="37" t="str">
        <f t="shared" si="79"/>
        <v/>
      </c>
      <c r="P982" s="37" t="str">
        <f t="shared" si="78"/>
        <v>19年月日</v>
      </c>
    </row>
    <row r="983" spans="12:16" x14ac:dyDescent="0.45">
      <c r="L983" s="37" t="str">
        <f t="shared" si="75"/>
        <v/>
      </c>
      <c r="M983" s="37" t="str">
        <f t="shared" si="76"/>
        <v/>
      </c>
      <c r="N983" s="37" t="str">
        <f t="shared" si="77"/>
        <v/>
      </c>
      <c r="O983" s="37" t="str">
        <f t="shared" si="79"/>
        <v/>
      </c>
      <c r="P983" s="37" t="str">
        <f t="shared" si="78"/>
        <v>19年月日</v>
      </c>
    </row>
    <row r="984" spans="12:16" x14ac:dyDescent="0.45">
      <c r="L984" s="37" t="str">
        <f t="shared" si="75"/>
        <v/>
      </c>
      <c r="M984" s="37" t="str">
        <f t="shared" si="76"/>
        <v/>
      </c>
      <c r="N984" s="37" t="str">
        <f t="shared" si="77"/>
        <v/>
      </c>
      <c r="O984" s="37" t="str">
        <f t="shared" si="79"/>
        <v/>
      </c>
      <c r="P984" s="37" t="str">
        <f t="shared" si="78"/>
        <v>19年月日</v>
      </c>
    </row>
    <row r="985" spans="12:16" x14ac:dyDescent="0.45">
      <c r="L985" s="37" t="str">
        <f t="shared" si="75"/>
        <v/>
      </c>
      <c r="M985" s="37" t="str">
        <f t="shared" si="76"/>
        <v/>
      </c>
      <c r="N985" s="37" t="str">
        <f t="shared" si="77"/>
        <v/>
      </c>
      <c r="O985" s="37" t="str">
        <f t="shared" si="79"/>
        <v/>
      </c>
      <c r="P985" s="37" t="str">
        <f t="shared" si="78"/>
        <v>19年月日</v>
      </c>
    </row>
    <row r="986" spans="12:16" x14ac:dyDescent="0.45">
      <c r="L986" s="37" t="str">
        <f t="shared" si="75"/>
        <v/>
      </c>
      <c r="M986" s="37" t="str">
        <f t="shared" si="76"/>
        <v/>
      </c>
      <c r="N986" s="37" t="str">
        <f t="shared" si="77"/>
        <v/>
      </c>
      <c r="O986" s="37" t="str">
        <f t="shared" si="79"/>
        <v/>
      </c>
      <c r="P986" s="37" t="str">
        <f t="shared" si="78"/>
        <v>19年月日</v>
      </c>
    </row>
    <row r="987" spans="12:16" x14ac:dyDescent="0.45">
      <c r="L987" s="37" t="str">
        <f t="shared" si="75"/>
        <v/>
      </c>
      <c r="M987" s="37" t="str">
        <f t="shared" si="76"/>
        <v/>
      </c>
      <c r="N987" s="37" t="str">
        <f t="shared" si="77"/>
        <v/>
      </c>
      <c r="O987" s="37" t="str">
        <f t="shared" si="79"/>
        <v/>
      </c>
      <c r="P987" s="37" t="str">
        <f t="shared" si="78"/>
        <v>19年月日</v>
      </c>
    </row>
    <row r="988" spans="12:16" x14ac:dyDescent="0.45">
      <c r="L988" s="37" t="str">
        <f t="shared" si="75"/>
        <v/>
      </c>
      <c r="M988" s="37" t="str">
        <f t="shared" si="76"/>
        <v/>
      </c>
      <c r="N988" s="37" t="str">
        <f t="shared" si="77"/>
        <v/>
      </c>
      <c r="O988" s="37" t="str">
        <f t="shared" si="79"/>
        <v/>
      </c>
      <c r="P988" s="37" t="str">
        <f t="shared" si="78"/>
        <v>19年月日</v>
      </c>
    </row>
    <row r="989" spans="12:16" x14ac:dyDescent="0.45">
      <c r="L989" s="37" t="str">
        <f t="shared" si="75"/>
        <v/>
      </c>
      <c r="M989" s="37" t="str">
        <f t="shared" si="76"/>
        <v/>
      </c>
      <c r="N989" s="37" t="str">
        <f t="shared" si="77"/>
        <v/>
      </c>
      <c r="O989" s="37" t="str">
        <f t="shared" si="79"/>
        <v/>
      </c>
      <c r="P989" s="37" t="str">
        <f t="shared" si="78"/>
        <v>19年月日</v>
      </c>
    </row>
    <row r="990" spans="12:16" x14ac:dyDescent="0.45">
      <c r="L990" s="37" t="str">
        <f t="shared" si="75"/>
        <v/>
      </c>
      <c r="M990" s="37" t="str">
        <f t="shared" si="76"/>
        <v/>
      </c>
      <c r="N990" s="37" t="str">
        <f t="shared" si="77"/>
        <v/>
      </c>
      <c r="O990" s="37" t="str">
        <f t="shared" si="79"/>
        <v/>
      </c>
      <c r="P990" s="37" t="str">
        <f t="shared" si="78"/>
        <v>19年月日</v>
      </c>
    </row>
    <row r="991" spans="12:16" x14ac:dyDescent="0.45">
      <c r="L991" s="37" t="str">
        <f t="shared" si="75"/>
        <v/>
      </c>
      <c r="M991" s="37" t="str">
        <f t="shared" si="76"/>
        <v/>
      </c>
      <c r="N991" s="37" t="str">
        <f t="shared" si="77"/>
        <v/>
      </c>
      <c r="O991" s="37" t="str">
        <f t="shared" si="79"/>
        <v/>
      </c>
      <c r="P991" s="37" t="str">
        <f t="shared" si="78"/>
        <v>19年月日</v>
      </c>
    </row>
    <row r="992" spans="12:16" x14ac:dyDescent="0.45">
      <c r="L992" s="37" t="str">
        <f t="shared" si="75"/>
        <v/>
      </c>
      <c r="M992" s="37" t="str">
        <f t="shared" si="76"/>
        <v/>
      </c>
      <c r="N992" s="37" t="str">
        <f t="shared" si="77"/>
        <v/>
      </c>
      <c r="O992" s="37" t="str">
        <f t="shared" si="79"/>
        <v/>
      </c>
      <c r="P992" s="37" t="str">
        <f t="shared" si="78"/>
        <v>19年月日</v>
      </c>
    </row>
    <row r="993" spans="12:16" x14ac:dyDescent="0.45">
      <c r="L993" s="37" t="str">
        <f t="shared" si="75"/>
        <v/>
      </c>
      <c r="M993" s="37" t="str">
        <f t="shared" si="76"/>
        <v/>
      </c>
      <c r="N993" s="37" t="str">
        <f t="shared" si="77"/>
        <v/>
      </c>
      <c r="O993" s="37" t="str">
        <f t="shared" si="79"/>
        <v/>
      </c>
      <c r="P993" s="37" t="str">
        <f t="shared" si="78"/>
        <v>19年月日</v>
      </c>
    </row>
    <row r="994" spans="12:16" x14ac:dyDescent="0.45">
      <c r="L994" s="37" t="str">
        <f t="shared" si="75"/>
        <v/>
      </c>
      <c r="M994" s="37" t="str">
        <f t="shared" si="76"/>
        <v/>
      </c>
      <c r="N994" s="37" t="str">
        <f t="shared" si="77"/>
        <v/>
      </c>
      <c r="O994" s="37" t="str">
        <f t="shared" si="79"/>
        <v/>
      </c>
      <c r="P994" s="37" t="str">
        <f t="shared" si="78"/>
        <v>19年月日</v>
      </c>
    </row>
    <row r="995" spans="12:16" x14ac:dyDescent="0.45">
      <c r="L995" s="37" t="str">
        <f t="shared" si="75"/>
        <v/>
      </c>
      <c r="M995" s="37" t="str">
        <f t="shared" si="76"/>
        <v/>
      </c>
      <c r="N995" s="37" t="str">
        <f t="shared" si="77"/>
        <v/>
      </c>
      <c r="O995" s="37" t="str">
        <f t="shared" si="79"/>
        <v/>
      </c>
      <c r="P995" s="37" t="str">
        <f t="shared" si="78"/>
        <v>19年月日</v>
      </c>
    </row>
    <row r="996" spans="12:16" x14ac:dyDescent="0.45">
      <c r="L996" s="37" t="str">
        <f t="shared" si="75"/>
        <v/>
      </c>
      <c r="M996" s="37" t="str">
        <f t="shared" si="76"/>
        <v/>
      </c>
      <c r="N996" s="37" t="str">
        <f t="shared" si="77"/>
        <v/>
      </c>
      <c r="O996" s="37" t="str">
        <f t="shared" si="79"/>
        <v/>
      </c>
      <c r="P996" s="37" t="str">
        <f t="shared" si="78"/>
        <v>19年月日</v>
      </c>
    </row>
    <row r="997" spans="12:16" x14ac:dyDescent="0.45">
      <c r="L997" s="37" t="str">
        <f t="shared" si="75"/>
        <v/>
      </c>
      <c r="M997" s="37" t="str">
        <f t="shared" si="76"/>
        <v/>
      </c>
      <c r="N997" s="37" t="str">
        <f t="shared" si="77"/>
        <v/>
      </c>
      <c r="O997" s="37" t="str">
        <f t="shared" si="79"/>
        <v/>
      </c>
      <c r="P997" s="37" t="str">
        <f t="shared" si="78"/>
        <v>19年月日</v>
      </c>
    </row>
    <row r="998" spans="12:16" x14ac:dyDescent="0.45">
      <c r="L998" s="37" t="str">
        <f t="shared" si="75"/>
        <v/>
      </c>
      <c r="M998" s="37" t="str">
        <f t="shared" si="76"/>
        <v/>
      </c>
      <c r="N998" s="37" t="str">
        <f t="shared" si="77"/>
        <v/>
      </c>
      <c r="O998" s="37" t="str">
        <f t="shared" si="79"/>
        <v/>
      </c>
      <c r="P998" s="37" t="str">
        <f t="shared" si="78"/>
        <v>19年月日</v>
      </c>
    </row>
    <row r="999" spans="12:16" x14ac:dyDescent="0.45">
      <c r="L999" s="37" t="str">
        <f t="shared" si="75"/>
        <v/>
      </c>
      <c r="M999" s="37" t="str">
        <f t="shared" si="76"/>
        <v/>
      </c>
      <c r="N999" s="37" t="str">
        <f t="shared" si="77"/>
        <v/>
      </c>
      <c r="O999" s="37" t="str">
        <f t="shared" si="79"/>
        <v/>
      </c>
      <c r="P999" s="37" t="str">
        <f t="shared" si="78"/>
        <v>19年月日</v>
      </c>
    </row>
    <row r="1000" spans="12:16" x14ac:dyDescent="0.45">
      <c r="L1000" s="37" t="str">
        <f t="shared" si="75"/>
        <v/>
      </c>
      <c r="M1000" s="37" t="str">
        <f t="shared" si="76"/>
        <v/>
      </c>
      <c r="N1000" s="37" t="str">
        <f t="shared" si="77"/>
        <v/>
      </c>
      <c r="O1000" s="37" t="str">
        <f t="shared" si="79"/>
        <v/>
      </c>
      <c r="P1000" s="37" t="str">
        <f t="shared" si="78"/>
        <v>19年月日</v>
      </c>
    </row>
    <row r="1001" spans="12:16" x14ac:dyDescent="0.45">
      <c r="L1001" s="37" t="str">
        <f t="shared" si="75"/>
        <v/>
      </c>
      <c r="M1001" s="37" t="str">
        <f t="shared" si="76"/>
        <v/>
      </c>
      <c r="N1001" s="37" t="str">
        <f t="shared" si="77"/>
        <v/>
      </c>
      <c r="O1001" s="37" t="str">
        <f t="shared" si="79"/>
        <v/>
      </c>
      <c r="P1001" s="37" t="str">
        <f t="shared" si="78"/>
        <v>19年月日</v>
      </c>
    </row>
    <row r="1002" spans="12:16" x14ac:dyDescent="0.45">
      <c r="L1002" s="37" t="str">
        <f t="shared" si="75"/>
        <v/>
      </c>
      <c r="M1002" s="37" t="str">
        <f t="shared" si="76"/>
        <v/>
      </c>
      <c r="N1002" s="37" t="str">
        <f t="shared" si="77"/>
        <v/>
      </c>
      <c r="O1002" s="37" t="str">
        <f t="shared" si="79"/>
        <v/>
      </c>
      <c r="P1002" s="37" t="str">
        <f t="shared" si="78"/>
        <v>19年月日</v>
      </c>
    </row>
    <row r="1003" spans="12:16" x14ac:dyDescent="0.45">
      <c r="L1003" s="37" t="str">
        <f t="shared" si="75"/>
        <v/>
      </c>
      <c r="M1003" s="37" t="str">
        <f t="shared" si="76"/>
        <v/>
      </c>
      <c r="N1003" s="37" t="str">
        <f t="shared" si="77"/>
        <v/>
      </c>
      <c r="O1003" s="37" t="str">
        <f t="shared" si="79"/>
        <v/>
      </c>
      <c r="P1003" s="37" t="str">
        <f t="shared" si="78"/>
        <v>19年月日</v>
      </c>
    </row>
    <row r="1004" spans="12:16" x14ac:dyDescent="0.45">
      <c r="L1004" s="37" t="str">
        <f t="shared" si="75"/>
        <v/>
      </c>
      <c r="M1004" s="37" t="str">
        <f t="shared" si="76"/>
        <v/>
      </c>
      <c r="N1004" s="37" t="str">
        <f t="shared" si="77"/>
        <v/>
      </c>
      <c r="O1004" s="37" t="str">
        <f t="shared" si="79"/>
        <v/>
      </c>
      <c r="P1004" s="37" t="str">
        <f t="shared" si="78"/>
        <v>19年月日</v>
      </c>
    </row>
    <row r="1005" spans="12:16" x14ac:dyDescent="0.45">
      <c r="L1005" s="37" t="str">
        <f t="shared" si="75"/>
        <v/>
      </c>
      <c r="M1005" s="37" t="str">
        <f t="shared" si="76"/>
        <v/>
      </c>
      <c r="N1005" s="37" t="str">
        <f t="shared" si="77"/>
        <v/>
      </c>
      <c r="O1005" s="37" t="str">
        <f t="shared" si="79"/>
        <v/>
      </c>
      <c r="P1005" s="37" t="str">
        <f t="shared" si="78"/>
        <v>19年月日</v>
      </c>
    </row>
    <row r="1006" spans="12:16" x14ac:dyDescent="0.45">
      <c r="L1006" s="37" t="str">
        <f t="shared" si="75"/>
        <v/>
      </c>
      <c r="M1006" s="37" t="str">
        <f t="shared" si="76"/>
        <v/>
      </c>
      <c r="N1006" s="37" t="str">
        <f t="shared" si="77"/>
        <v/>
      </c>
      <c r="O1006" s="37" t="str">
        <f t="shared" si="79"/>
        <v/>
      </c>
      <c r="P1006" s="37" t="str">
        <f t="shared" si="78"/>
        <v>19年月日</v>
      </c>
    </row>
    <row r="1007" spans="12:16" x14ac:dyDescent="0.45">
      <c r="L1007" s="37" t="str">
        <f t="shared" si="75"/>
        <v/>
      </c>
      <c r="M1007" s="37" t="str">
        <f t="shared" si="76"/>
        <v/>
      </c>
      <c r="N1007" s="37" t="str">
        <f t="shared" si="77"/>
        <v/>
      </c>
      <c r="O1007" s="37" t="str">
        <f t="shared" si="79"/>
        <v/>
      </c>
      <c r="P1007" s="37" t="str">
        <f t="shared" si="78"/>
        <v>19年月日</v>
      </c>
    </row>
    <row r="1008" spans="12:16" x14ac:dyDescent="0.45">
      <c r="L1008" s="37" t="str">
        <f t="shared" si="75"/>
        <v/>
      </c>
      <c r="M1008" s="37" t="str">
        <f t="shared" si="76"/>
        <v/>
      </c>
      <c r="N1008" s="37" t="str">
        <f t="shared" si="77"/>
        <v/>
      </c>
      <c r="O1008" s="37" t="str">
        <f t="shared" si="79"/>
        <v/>
      </c>
      <c r="P1008" s="37" t="str">
        <f t="shared" si="78"/>
        <v>19年月日</v>
      </c>
    </row>
    <row r="1009" spans="12:16" x14ac:dyDescent="0.45">
      <c r="L1009" s="37" t="str">
        <f t="shared" si="75"/>
        <v/>
      </c>
      <c r="M1009" s="37" t="str">
        <f t="shared" si="76"/>
        <v/>
      </c>
      <c r="N1009" s="37" t="str">
        <f t="shared" si="77"/>
        <v/>
      </c>
      <c r="O1009" s="37" t="str">
        <f t="shared" si="79"/>
        <v/>
      </c>
      <c r="P1009" s="37" t="str">
        <f t="shared" si="78"/>
        <v>19年月日</v>
      </c>
    </row>
    <row r="1010" spans="12:16" x14ac:dyDescent="0.45">
      <c r="L1010" s="37" t="str">
        <f t="shared" si="75"/>
        <v/>
      </c>
      <c r="M1010" s="37" t="str">
        <f t="shared" si="76"/>
        <v/>
      </c>
      <c r="N1010" s="37" t="str">
        <f t="shared" si="77"/>
        <v/>
      </c>
      <c r="O1010" s="37" t="str">
        <f t="shared" si="79"/>
        <v/>
      </c>
      <c r="P1010" s="37" t="str">
        <f t="shared" si="78"/>
        <v>19年月日</v>
      </c>
    </row>
    <row r="1011" spans="12:16" x14ac:dyDescent="0.45">
      <c r="L1011" s="37" t="str">
        <f t="shared" si="75"/>
        <v/>
      </c>
      <c r="M1011" s="37" t="str">
        <f t="shared" si="76"/>
        <v/>
      </c>
      <c r="N1011" s="37" t="str">
        <f t="shared" si="77"/>
        <v/>
      </c>
      <c r="O1011" s="37" t="str">
        <f t="shared" si="79"/>
        <v/>
      </c>
      <c r="P1011" s="37" t="str">
        <f t="shared" si="78"/>
        <v>19年月日</v>
      </c>
    </row>
    <row r="1012" spans="12:16" x14ac:dyDescent="0.45">
      <c r="L1012" s="37" t="str">
        <f t="shared" si="75"/>
        <v/>
      </c>
      <c r="M1012" s="37" t="str">
        <f t="shared" si="76"/>
        <v/>
      </c>
      <c r="N1012" s="37" t="str">
        <f t="shared" si="77"/>
        <v/>
      </c>
      <c r="O1012" s="37" t="str">
        <f t="shared" si="79"/>
        <v/>
      </c>
      <c r="P1012" s="37" t="str">
        <f t="shared" si="78"/>
        <v>19年月日</v>
      </c>
    </row>
    <row r="1013" spans="12:16" x14ac:dyDescent="0.45">
      <c r="L1013" s="37" t="str">
        <f t="shared" si="75"/>
        <v/>
      </c>
      <c r="M1013" s="37" t="str">
        <f t="shared" si="76"/>
        <v/>
      </c>
      <c r="N1013" s="37" t="str">
        <f t="shared" si="77"/>
        <v/>
      </c>
      <c r="O1013" s="37" t="str">
        <f t="shared" si="79"/>
        <v/>
      </c>
      <c r="P1013" s="37" t="str">
        <f t="shared" si="78"/>
        <v>19年月日</v>
      </c>
    </row>
    <row r="1014" spans="12:16" x14ac:dyDescent="0.45">
      <c r="L1014" s="37" t="str">
        <f t="shared" si="75"/>
        <v/>
      </c>
      <c r="M1014" s="37" t="str">
        <f t="shared" si="76"/>
        <v/>
      </c>
      <c r="N1014" s="37" t="str">
        <f t="shared" si="77"/>
        <v/>
      </c>
      <c r="O1014" s="37" t="str">
        <f t="shared" si="79"/>
        <v/>
      </c>
      <c r="P1014" s="37" t="str">
        <f t="shared" si="78"/>
        <v>19年月日</v>
      </c>
    </row>
    <row r="1015" spans="12:16" x14ac:dyDescent="0.45">
      <c r="L1015" s="37" t="str">
        <f t="shared" si="75"/>
        <v/>
      </c>
      <c r="M1015" s="37" t="str">
        <f t="shared" si="76"/>
        <v/>
      </c>
      <c r="N1015" s="37" t="str">
        <f t="shared" si="77"/>
        <v/>
      </c>
      <c r="O1015" s="37" t="str">
        <f t="shared" si="79"/>
        <v/>
      </c>
      <c r="P1015" s="37" t="str">
        <f t="shared" si="78"/>
        <v>19年月日</v>
      </c>
    </row>
    <row r="1016" spans="12:16" x14ac:dyDescent="0.45">
      <c r="L1016" s="37" t="str">
        <f t="shared" si="75"/>
        <v/>
      </c>
      <c r="M1016" s="37" t="str">
        <f t="shared" si="76"/>
        <v/>
      </c>
      <c r="N1016" s="37" t="str">
        <f t="shared" si="77"/>
        <v/>
      </c>
      <c r="O1016" s="37" t="str">
        <f t="shared" si="79"/>
        <v/>
      </c>
      <c r="P1016" s="37" t="str">
        <f t="shared" si="78"/>
        <v>19年月日</v>
      </c>
    </row>
    <row r="1017" spans="12:16" x14ac:dyDescent="0.45">
      <c r="L1017" s="37" t="str">
        <f t="shared" si="75"/>
        <v/>
      </c>
      <c r="M1017" s="37" t="str">
        <f t="shared" si="76"/>
        <v/>
      </c>
      <c r="N1017" s="37" t="str">
        <f t="shared" si="77"/>
        <v/>
      </c>
      <c r="O1017" s="37" t="str">
        <f t="shared" si="79"/>
        <v/>
      </c>
      <c r="P1017" s="37" t="str">
        <f t="shared" si="78"/>
        <v>19年月日</v>
      </c>
    </row>
    <row r="1018" spans="12:16" x14ac:dyDescent="0.45">
      <c r="L1018" s="37" t="str">
        <f t="shared" si="75"/>
        <v/>
      </c>
      <c r="M1018" s="37" t="str">
        <f t="shared" si="76"/>
        <v/>
      </c>
      <c r="N1018" s="37" t="str">
        <f t="shared" si="77"/>
        <v/>
      </c>
      <c r="O1018" s="37" t="str">
        <f t="shared" si="79"/>
        <v/>
      </c>
      <c r="P1018" s="37" t="str">
        <f t="shared" si="78"/>
        <v>19年月日</v>
      </c>
    </row>
    <row r="1019" spans="12:16" x14ac:dyDescent="0.45">
      <c r="L1019" s="37" t="str">
        <f t="shared" si="75"/>
        <v/>
      </c>
      <c r="M1019" s="37" t="str">
        <f t="shared" si="76"/>
        <v/>
      </c>
      <c r="N1019" s="37" t="str">
        <f t="shared" si="77"/>
        <v/>
      </c>
      <c r="O1019" s="37" t="str">
        <f t="shared" si="79"/>
        <v/>
      </c>
      <c r="P1019" s="37" t="str">
        <f t="shared" si="78"/>
        <v>19年月日</v>
      </c>
    </row>
    <row r="1020" spans="12:16" x14ac:dyDescent="0.45">
      <c r="L1020" s="37" t="str">
        <f t="shared" si="75"/>
        <v/>
      </c>
      <c r="M1020" s="37" t="str">
        <f t="shared" si="76"/>
        <v/>
      </c>
      <c r="N1020" s="37" t="str">
        <f t="shared" si="77"/>
        <v/>
      </c>
      <c r="O1020" s="37" t="str">
        <f t="shared" si="79"/>
        <v/>
      </c>
      <c r="P1020" s="37" t="str">
        <f t="shared" si="78"/>
        <v>19年月日</v>
      </c>
    </row>
    <row r="1021" spans="12:16" x14ac:dyDescent="0.45">
      <c r="L1021" s="37" t="str">
        <f t="shared" si="75"/>
        <v/>
      </c>
      <c r="M1021" s="37" t="str">
        <f t="shared" si="76"/>
        <v/>
      </c>
      <c r="N1021" s="37" t="str">
        <f t="shared" si="77"/>
        <v/>
      </c>
      <c r="O1021" s="37" t="str">
        <f t="shared" si="79"/>
        <v/>
      </c>
      <c r="P1021" s="37" t="str">
        <f t="shared" si="78"/>
        <v>19年月日</v>
      </c>
    </row>
    <row r="1022" spans="12:16" x14ac:dyDescent="0.45">
      <c r="L1022" s="37" t="str">
        <f t="shared" si="75"/>
        <v/>
      </c>
      <c r="M1022" s="37" t="str">
        <f t="shared" si="76"/>
        <v/>
      </c>
      <c r="N1022" s="37" t="str">
        <f t="shared" si="77"/>
        <v/>
      </c>
      <c r="O1022" s="37" t="str">
        <f t="shared" si="79"/>
        <v/>
      </c>
      <c r="P1022" s="37" t="str">
        <f t="shared" si="78"/>
        <v>19年月日</v>
      </c>
    </row>
    <row r="1023" spans="12:16" x14ac:dyDescent="0.45">
      <c r="L1023" s="37" t="str">
        <f t="shared" si="75"/>
        <v/>
      </c>
      <c r="M1023" s="37" t="str">
        <f t="shared" si="76"/>
        <v/>
      </c>
      <c r="N1023" s="37" t="str">
        <f t="shared" si="77"/>
        <v/>
      </c>
      <c r="O1023" s="37" t="str">
        <f t="shared" si="79"/>
        <v/>
      </c>
      <c r="P1023" s="37" t="str">
        <f t="shared" si="78"/>
        <v>19年月日</v>
      </c>
    </row>
    <row r="1024" spans="12:16" x14ac:dyDescent="0.45">
      <c r="L1024" s="37" t="str">
        <f t="shared" si="75"/>
        <v/>
      </c>
      <c r="M1024" s="37" t="str">
        <f t="shared" si="76"/>
        <v/>
      </c>
      <c r="N1024" s="37" t="str">
        <f t="shared" si="77"/>
        <v/>
      </c>
      <c r="O1024" s="37" t="str">
        <f t="shared" si="79"/>
        <v/>
      </c>
      <c r="P1024" s="37" t="str">
        <f t="shared" si="78"/>
        <v>19年月日</v>
      </c>
    </row>
    <row r="1025" spans="12:16" x14ac:dyDescent="0.45">
      <c r="L1025" s="37" t="str">
        <f t="shared" si="75"/>
        <v/>
      </c>
      <c r="M1025" s="37" t="str">
        <f t="shared" si="76"/>
        <v/>
      </c>
      <c r="N1025" s="37" t="str">
        <f t="shared" si="77"/>
        <v/>
      </c>
      <c r="O1025" s="37" t="str">
        <f t="shared" si="79"/>
        <v/>
      </c>
      <c r="P1025" s="37" t="str">
        <f t="shared" si="78"/>
        <v>19年月日</v>
      </c>
    </row>
    <row r="1026" spans="12:16" x14ac:dyDescent="0.45">
      <c r="L1026" s="37" t="str">
        <f t="shared" si="75"/>
        <v/>
      </c>
      <c r="M1026" s="37" t="str">
        <f t="shared" si="76"/>
        <v/>
      </c>
      <c r="N1026" s="37" t="str">
        <f t="shared" si="77"/>
        <v/>
      </c>
      <c r="O1026" s="37" t="str">
        <f t="shared" si="79"/>
        <v/>
      </c>
      <c r="P1026" s="37" t="str">
        <f t="shared" si="78"/>
        <v>19年月日</v>
      </c>
    </row>
    <row r="1027" spans="12:16" x14ac:dyDescent="0.45">
      <c r="L1027" s="37" t="str">
        <f t="shared" ref="L1027:L1090" si="80">IF($A1027="","",$D1027&amp;" ("&amp;$G1027&amp;")")</f>
        <v/>
      </c>
      <c r="M1027" s="37" t="str">
        <f t="shared" ref="M1027:M1090" si="81">IF($A1027="","",LEFT($F1027,2))</f>
        <v/>
      </c>
      <c r="N1027" s="37" t="str">
        <f t="shared" ref="N1027:N1090" si="82">IF($A1027="","",$J1027&amp;" "&amp;$I1027&amp;" ("&amp;$M1027&amp;")")</f>
        <v/>
      </c>
      <c r="O1027" s="37" t="str">
        <f t="shared" si="79"/>
        <v/>
      </c>
      <c r="P1027" s="37" t="str">
        <f t="shared" ref="P1027:P1090" si="83">IF(LEFT($F1027,1)="0","20","19")&amp;LEFT($F1027,2)&amp;"年"&amp;MID($F1027,3,2)&amp;"月"&amp;RIGHT($F1027,2)&amp;"日"</f>
        <v>19年月日</v>
      </c>
    </row>
    <row r="1028" spans="12:16" x14ac:dyDescent="0.45">
      <c r="L1028" s="37" t="str">
        <f t="shared" si="80"/>
        <v/>
      </c>
      <c r="M1028" s="37" t="str">
        <f t="shared" si="81"/>
        <v/>
      </c>
      <c r="N1028" s="37" t="str">
        <f t="shared" si="82"/>
        <v/>
      </c>
      <c r="O1028" s="37" t="str">
        <f t="shared" ref="O1028:O1091" si="84">IF($A1028="","",$O1027+1)</f>
        <v/>
      </c>
      <c r="P1028" s="37" t="str">
        <f t="shared" si="83"/>
        <v>19年月日</v>
      </c>
    </row>
    <row r="1029" spans="12:16" x14ac:dyDescent="0.45">
      <c r="L1029" s="37" t="str">
        <f t="shared" si="80"/>
        <v/>
      </c>
      <c r="M1029" s="37" t="str">
        <f t="shared" si="81"/>
        <v/>
      </c>
      <c r="N1029" s="37" t="str">
        <f t="shared" si="82"/>
        <v/>
      </c>
      <c r="O1029" s="37" t="str">
        <f t="shared" si="84"/>
        <v/>
      </c>
      <c r="P1029" s="37" t="str">
        <f t="shared" si="83"/>
        <v>19年月日</v>
      </c>
    </row>
    <row r="1030" spans="12:16" x14ac:dyDescent="0.45">
      <c r="L1030" s="37" t="str">
        <f t="shared" si="80"/>
        <v/>
      </c>
      <c r="M1030" s="37" t="str">
        <f t="shared" si="81"/>
        <v/>
      </c>
      <c r="N1030" s="37" t="str">
        <f t="shared" si="82"/>
        <v/>
      </c>
      <c r="O1030" s="37" t="str">
        <f t="shared" si="84"/>
        <v/>
      </c>
      <c r="P1030" s="37" t="str">
        <f t="shared" si="83"/>
        <v>19年月日</v>
      </c>
    </row>
    <row r="1031" spans="12:16" x14ac:dyDescent="0.45">
      <c r="L1031" s="37" t="str">
        <f t="shared" si="80"/>
        <v/>
      </c>
      <c r="M1031" s="37" t="str">
        <f t="shared" si="81"/>
        <v/>
      </c>
      <c r="N1031" s="37" t="str">
        <f t="shared" si="82"/>
        <v/>
      </c>
      <c r="O1031" s="37" t="str">
        <f t="shared" si="84"/>
        <v/>
      </c>
      <c r="P1031" s="37" t="str">
        <f t="shared" si="83"/>
        <v>19年月日</v>
      </c>
    </row>
    <row r="1032" spans="12:16" x14ac:dyDescent="0.45">
      <c r="L1032" s="37" t="str">
        <f t="shared" si="80"/>
        <v/>
      </c>
      <c r="M1032" s="37" t="str">
        <f t="shared" si="81"/>
        <v/>
      </c>
      <c r="N1032" s="37" t="str">
        <f t="shared" si="82"/>
        <v/>
      </c>
      <c r="O1032" s="37" t="str">
        <f t="shared" si="84"/>
        <v/>
      </c>
      <c r="P1032" s="37" t="str">
        <f t="shared" si="83"/>
        <v>19年月日</v>
      </c>
    </row>
    <row r="1033" spans="12:16" x14ac:dyDescent="0.45">
      <c r="L1033" s="37" t="str">
        <f t="shared" si="80"/>
        <v/>
      </c>
      <c r="M1033" s="37" t="str">
        <f t="shared" si="81"/>
        <v/>
      </c>
      <c r="N1033" s="37" t="str">
        <f t="shared" si="82"/>
        <v/>
      </c>
      <c r="O1033" s="37" t="str">
        <f t="shared" si="84"/>
        <v/>
      </c>
      <c r="P1033" s="37" t="str">
        <f t="shared" si="83"/>
        <v>19年月日</v>
      </c>
    </row>
    <row r="1034" spans="12:16" x14ac:dyDescent="0.45">
      <c r="L1034" s="37" t="str">
        <f t="shared" si="80"/>
        <v/>
      </c>
      <c r="M1034" s="37" t="str">
        <f t="shared" si="81"/>
        <v/>
      </c>
      <c r="N1034" s="37" t="str">
        <f t="shared" si="82"/>
        <v/>
      </c>
      <c r="O1034" s="37" t="str">
        <f t="shared" si="84"/>
        <v/>
      </c>
      <c r="P1034" s="37" t="str">
        <f t="shared" si="83"/>
        <v>19年月日</v>
      </c>
    </row>
    <row r="1035" spans="12:16" x14ac:dyDescent="0.45">
      <c r="L1035" s="37" t="str">
        <f t="shared" si="80"/>
        <v/>
      </c>
      <c r="M1035" s="37" t="str">
        <f t="shared" si="81"/>
        <v/>
      </c>
      <c r="N1035" s="37" t="str">
        <f t="shared" si="82"/>
        <v/>
      </c>
      <c r="O1035" s="37" t="str">
        <f t="shared" si="84"/>
        <v/>
      </c>
      <c r="P1035" s="37" t="str">
        <f t="shared" si="83"/>
        <v>19年月日</v>
      </c>
    </row>
    <row r="1036" spans="12:16" x14ac:dyDescent="0.45">
      <c r="L1036" s="37" t="str">
        <f t="shared" si="80"/>
        <v/>
      </c>
      <c r="M1036" s="37" t="str">
        <f t="shared" si="81"/>
        <v/>
      </c>
      <c r="N1036" s="37" t="str">
        <f t="shared" si="82"/>
        <v/>
      </c>
      <c r="O1036" s="37" t="str">
        <f t="shared" si="84"/>
        <v/>
      </c>
      <c r="P1036" s="37" t="str">
        <f t="shared" si="83"/>
        <v>19年月日</v>
      </c>
    </row>
    <row r="1037" spans="12:16" x14ac:dyDescent="0.45">
      <c r="L1037" s="37" t="str">
        <f t="shared" si="80"/>
        <v/>
      </c>
      <c r="M1037" s="37" t="str">
        <f t="shared" si="81"/>
        <v/>
      </c>
      <c r="N1037" s="37" t="str">
        <f t="shared" si="82"/>
        <v/>
      </c>
      <c r="O1037" s="37" t="str">
        <f t="shared" si="84"/>
        <v/>
      </c>
      <c r="P1037" s="37" t="str">
        <f t="shared" si="83"/>
        <v>19年月日</v>
      </c>
    </row>
    <row r="1038" spans="12:16" x14ac:dyDescent="0.45">
      <c r="L1038" s="37" t="str">
        <f t="shared" si="80"/>
        <v/>
      </c>
      <c r="M1038" s="37" t="str">
        <f t="shared" si="81"/>
        <v/>
      </c>
      <c r="N1038" s="37" t="str">
        <f t="shared" si="82"/>
        <v/>
      </c>
      <c r="O1038" s="37" t="str">
        <f t="shared" si="84"/>
        <v/>
      </c>
      <c r="P1038" s="37" t="str">
        <f t="shared" si="83"/>
        <v>19年月日</v>
      </c>
    </row>
    <row r="1039" spans="12:16" x14ac:dyDescent="0.45">
      <c r="L1039" s="37" t="str">
        <f t="shared" si="80"/>
        <v/>
      </c>
      <c r="M1039" s="37" t="str">
        <f t="shared" si="81"/>
        <v/>
      </c>
      <c r="N1039" s="37" t="str">
        <f t="shared" si="82"/>
        <v/>
      </c>
      <c r="O1039" s="37" t="str">
        <f t="shared" si="84"/>
        <v/>
      </c>
      <c r="P1039" s="37" t="str">
        <f t="shared" si="83"/>
        <v>19年月日</v>
      </c>
    </row>
    <row r="1040" spans="12:16" x14ac:dyDescent="0.45">
      <c r="L1040" s="37" t="str">
        <f t="shared" si="80"/>
        <v/>
      </c>
      <c r="M1040" s="37" t="str">
        <f t="shared" si="81"/>
        <v/>
      </c>
      <c r="N1040" s="37" t="str">
        <f t="shared" si="82"/>
        <v/>
      </c>
      <c r="O1040" s="37" t="str">
        <f t="shared" si="84"/>
        <v/>
      </c>
      <c r="P1040" s="37" t="str">
        <f t="shared" si="83"/>
        <v>19年月日</v>
      </c>
    </row>
    <row r="1041" spans="12:16" x14ac:dyDescent="0.45">
      <c r="L1041" s="37" t="str">
        <f t="shared" si="80"/>
        <v/>
      </c>
      <c r="M1041" s="37" t="str">
        <f t="shared" si="81"/>
        <v/>
      </c>
      <c r="N1041" s="37" t="str">
        <f t="shared" si="82"/>
        <v/>
      </c>
      <c r="O1041" s="37" t="str">
        <f t="shared" si="84"/>
        <v/>
      </c>
      <c r="P1041" s="37" t="str">
        <f t="shared" si="83"/>
        <v>19年月日</v>
      </c>
    </row>
    <row r="1042" spans="12:16" x14ac:dyDescent="0.45">
      <c r="L1042" s="37" t="str">
        <f t="shared" si="80"/>
        <v/>
      </c>
      <c r="M1042" s="37" t="str">
        <f t="shared" si="81"/>
        <v/>
      </c>
      <c r="N1042" s="37" t="str">
        <f t="shared" si="82"/>
        <v/>
      </c>
      <c r="O1042" s="37" t="str">
        <f t="shared" si="84"/>
        <v/>
      </c>
      <c r="P1042" s="37" t="str">
        <f t="shared" si="83"/>
        <v>19年月日</v>
      </c>
    </row>
    <row r="1043" spans="12:16" x14ac:dyDescent="0.45">
      <c r="L1043" s="37" t="str">
        <f t="shared" si="80"/>
        <v/>
      </c>
      <c r="M1043" s="37" t="str">
        <f t="shared" si="81"/>
        <v/>
      </c>
      <c r="N1043" s="37" t="str">
        <f t="shared" si="82"/>
        <v/>
      </c>
      <c r="O1043" s="37" t="str">
        <f t="shared" si="84"/>
        <v/>
      </c>
      <c r="P1043" s="37" t="str">
        <f t="shared" si="83"/>
        <v>19年月日</v>
      </c>
    </row>
    <row r="1044" spans="12:16" x14ac:dyDescent="0.45">
      <c r="L1044" s="37" t="str">
        <f t="shared" si="80"/>
        <v/>
      </c>
      <c r="M1044" s="37" t="str">
        <f t="shared" si="81"/>
        <v/>
      </c>
      <c r="N1044" s="37" t="str">
        <f t="shared" si="82"/>
        <v/>
      </c>
      <c r="O1044" s="37" t="str">
        <f t="shared" si="84"/>
        <v/>
      </c>
      <c r="P1044" s="37" t="str">
        <f t="shared" si="83"/>
        <v>19年月日</v>
      </c>
    </row>
    <row r="1045" spans="12:16" x14ac:dyDescent="0.45">
      <c r="L1045" s="37" t="str">
        <f t="shared" si="80"/>
        <v/>
      </c>
      <c r="M1045" s="37" t="str">
        <f t="shared" si="81"/>
        <v/>
      </c>
      <c r="N1045" s="37" t="str">
        <f t="shared" si="82"/>
        <v/>
      </c>
      <c r="O1045" s="37" t="str">
        <f t="shared" si="84"/>
        <v/>
      </c>
      <c r="P1045" s="37" t="str">
        <f t="shared" si="83"/>
        <v>19年月日</v>
      </c>
    </row>
    <row r="1046" spans="12:16" x14ac:dyDescent="0.45">
      <c r="L1046" s="37" t="str">
        <f t="shared" si="80"/>
        <v/>
      </c>
      <c r="M1046" s="37" t="str">
        <f t="shared" si="81"/>
        <v/>
      </c>
      <c r="N1046" s="37" t="str">
        <f t="shared" si="82"/>
        <v/>
      </c>
      <c r="O1046" s="37" t="str">
        <f t="shared" si="84"/>
        <v/>
      </c>
      <c r="P1046" s="37" t="str">
        <f t="shared" si="83"/>
        <v>19年月日</v>
      </c>
    </row>
    <row r="1047" spans="12:16" x14ac:dyDescent="0.45">
      <c r="L1047" s="37" t="str">
        <f t="shared" si="80"/>
        <v/>
      </c>
      <c r="M1047" s="37" t="str">
        <f t="shared" si="81"/>
        <v/>
      </c>
      <c r="N1047" s="37" t="str">
        <f t="shared" si="82"/>
        <v/>
      </c>
      <c r="O1047" s="37" t="str">
        <f t="shared" si="84"/>
        <v/>
      </c>
      <c r="P1047" s="37" t="str">
        <f t="shared" si="83"/>
        <v>19年月日</v>
      </c>
    </row>
    <row r="1048" spans="12:16" x14ac:dyDescent="0.45">
      <c r="L1048" s="37" t="str">
        <f t="shared" si="80"/>
        <v/>
      </c>
      <c r="M1048" s="37" t="str">
        <f t="shared" si="81"/>
        <v/>
      </c>
      <c r="N1048" s="37" t="str">
        <f t="shared" si="82"/>
        <v/>
      </c>
      <c r="O1048" s="37" t="str">
        <f t="shared" si="84"/>
        <v/>
      </c>
      <c r="P1048" s="37" t="str">
        <f t="shared" si="83"/>
        <v>19年月日</v>
      </c>
    </row>
    <row r="1049" spans="12:16" x14ac:dyDescent="0.45">
      <c r="L1049" s="37" t="str">
        <f t="shared" si="80"/>
        <v/>
      </c>
      <c r="M1049" s="37" t="str">
        <f t="shared" si="81"/>
        <v/>
      </c>
      <c r="N1049" s="37" t="str">
        <f t="shared" si="82"/>
        <v/>
      </c>
      <c r="O1049" s="37" t="str">
        <f t="shared" si="84"/>
        <v/>
      </c>
      <c r="P1049" s="37" t="str">
        <f t="shared" si="83"/>
        <v>19年月日</v>
      </c>
    </row>
    <row r="1050" spans="12:16" x14ac:dyDescent="0.45">
      <c r="L1050" s="37" t="str">
        <f t="shared" si="80"/>
        <v/>
      </c>
      <c r="M1050" s="37" t="str">
        <f t="shared" si="81"/>
        <v/>
      </c>
      <c r="N1050" s="37" t="str">
        <f t="shared" si="82"/>
        <v/>
      </c>
      <c r="O1050" s="37" t="str">
        <f t="shared" si="84"/>
        <v/>
      </c>
      <c r="P1050" s="37" t="str">
        <f t="shared" si="83"/>
        <v>19年月日</v>
      </c>
    </row>
    <row r="1051" spans="12:16" x14ac:dyDescent="0.45">
      <c r="L1051" s="37" t="str">
        <f t="shared" si="80"/>
        <v/>
      </c>
      <c r="M1051" s="37" t="str">
        <f t="shared" si="81"/>
        <v/>
      </c>
      <c r="N1051" s="37" t="str">
        <f t="shared" si="82"/>
        <v/>
      </c>
      <c r="O1051" s="37" t="str">
        <f t="shared" si="84"/>
        <v/>
      </c>
      <c r="P1051" s="37" t="str">
        <f t="shared" si="83"/>
        <v>19年月日</v>
      </c>
    </row>
    <row r="1052" spans="12:16" x14ac:dyDescent="0.45">
      <c r="L1052" s="37" t="str">
        <f t="shared" si="80"/>
        <v/>
      </c>
      <c r="M1052" s="37" t="str">
        <f t="shared" si="81"/>
        <v/>
      </c>
      <c r="N1052" s="37" t="str">
        <f t="shared" si="82"/>
        <v/>
      </c>
      <c r="O1052" s="37" t="str">
        <f t="shared" si="84"/>
        <v/>
      </c>
      <c r="P1052" s="37" t="str">
        <f t="shared" si="83"/>
        <v>19年月日</v>
      </c>
    </row>
    <row r="1053" spans="12:16" x14ac:dyDescent="0.45">
      <c r="L1053" s="37" t="str">
        <f t="shared" si="80"/>
        <v/>
      </c>
      <c r="M1053" s="37" t="str">
        <f t="shared" si="81"/>
        <v/>
      </c>
      <c r="N1053" s="37" t="str">
        <f t="shared" si="82"/>
        <v/>
      </c>
      <c r="O1053" s="37" t="str">
        <f t="shared" si="84"/>
        <v/>
      </c>
      <c r="P1053" s="37" t="str">
        <f t="shared" si="83"/>
        <v>19年月日</v>
      </c>
    </row>
    <row r="1054" spans="12:16" x14ac:dyDescent="0.45">
      <c r="L1054" s="37" t="str">
        <f t="shared" si="80"/>
        <v/>
      </c>
      <c r="M1054" s="37" t="str">
        <f t="shared" si="81"/>
        <v/>
      </c>
      <c r="N1054" s="37" t="str">
        <f t="shared" si="82"/>
        <v/>
      </c>
      <c r="O1054" s="37" t="str">
        <f t="shared" si="84"/>
        <v/>
      </c>
      <c r="P1054" s="37" t="str">
        <f t="shared" si="83"/>
        <v>19年月日</v>
      </c>
    </row>
    <row r="1055" spans="12:16" x14ac:dyDescent="0.45">
      <c r="L1055" s="37" t="str">
        <f t="shared" si="80"/>
        <v/>
      </c>
      <c r="M1055" s="37" t="str">
        <f t="shared" si="81"/>
        <v/>
      </c>
      <c r="N1055" s="37" t="str">
        <f t="shared" si="82"/>
        <v/>
      </c>
      <c r="O1055" s="37" t="str">
        <f t="shared" si="84"/>
        <v/>
      </c>
      <c r="P1055" s="37" t="str">
        <f t="shared" si="83"/>
        <v>19年月日</v>
      </c>
    </row>
    <row r="1056" spans="12:16" x14ac:dyDescent="0.45">
      <c r="L1056" s="37" t="str">
        <f t="shared" si="80"/>
        <v/>
      </c>
      <c r="M1056" s="37" t="str">
        <f t="shared" si="81"/>
        <v/>
      </c>
      <c r="N1056" s="37" t="str">
        <f t="shared" si="82"/>
        <v/>
      </c>
      <c r="O1056" s="37" t="str">
        <f t="shared" si="84"/>
        <v/>
      </c>
      <c r="P1056" s="37" t="str">
        <f t="shared" si="83"/>
        <v>19年月日</v>
      </c>
    </row>
    <row r="1057" spans="12:16" x14ac:dyDescent="0.45">
      <c r="L1057" s="37" t="str">
        <f t="shared" si="80"/>
        <v/>
      </c>
      <c r="M1057" s="37" t="str">
        <f t="shared" si="81"/>
        <v/>
      </c>
      <c r="N1057" s="37" t="str">
        <f t="shared" si="82"/>
        <v/>
      </c>
      <c r="O1057" s="37" t="str">
        <f t="shared" si="84"/>
        <v/>
      </c>
      <c r="P1057" s="37" t="str">
        <f t="shared" si="83"/>
        <v>19年月日</v>
      </c>
    </row>
    <row r="1058" spans="12:16" x14ac:dyDescent="0.45">
      <c r="L1058" s="37" t="str">
        <f t="shared" si="80"/>
        <v/>
      </c>
      <c r="M1058" s="37" t="str">
        <f t="shared" si="81"/>
        <v/>
      </c>
      <c r="N1058" s="37" t="str">
        <f t="shared" si="82"/>
        <v/>
      </c>
      <c r="O1058" s="37" t="str">
        <f t="shared" si="84"/>
        <v/>
      </c>
      <c r="P1058" s="37" t="str">
        <f t="shared" si="83"/>
        <v>19年月日</v>
      </c>
    </row>
    <row r="1059" spans="12:16" x14ac:dyDescent="0.45">
      <c r="L1059" s="37" t="str">
        <f t="shared" si="80"/>
        <v/>
      </c>
      <c r="M1059" s="37" t="str">
        <f t="shared" si="81"/>
        <v/>
      </c>
      <c r="N1059" s="37" t="str">
        <f t="shared" si="82"/>
        <v/>
      </c>
      <c r="O1059" s="37" t="str">
        <f t="shared" si="84"/>
        <v/>
      </c>
      <c r="P1059" s="37" t="str">
        <f t="shared" si="83"/>
        <v>19年月日</v>
      </c>
    </row>
    <row r="1060" spans="12:16" x14ac:dyDescent="0.45">
      <c r="L1060" s="37" t="str">
        <f t="shared" si="80"/>
        <v/>
      </c>
      <c r="M1060" s="37" t="str">
        <f t="shared" si="81"/>
        <v/>
      </c>
      <c r="N1060" s="37" t="str">
        <f t="shared" si="82"/>
        <v/>
      </c>
      <c r="O1060" s="37" t="str">
        <f t="shared" si="84"/>
        <v/>
      </c>
      <c r="P1060" s="37" t="str">
        <f t="shared" si="83"/>
        <v>19年月日</v>
      </c>
    </row>
    <row r="1061" spans="12:16" x14ac:dyDescent="0.45">
      <c r="L1061" s="37" t="str">
        <f t="shared" si="80"/>
        <v/>
      </c>
      <c r="M1061" s="37" t="str">
        <f t="shared" si="81"/>
        <v/>
      </c>
      <c r="N1061" s="37" t="str">
        <f t="shared" si="82"/>
        <v/>
      </c>
      <c r="O1061" s="37" t="str">
        <f t="shared" si="84"/>
        <v/>
      </c>
      <c r="P1061" s="37" t="str">
        <f t="shared" si="83"/>
        <v>19年月日</v>
      </c>
    </row>
    <row r="1062" spans="12:16" x14ac:dyDescent="0.45">
      <c r="L1062" s="37" t="str">
        <f t="shared" si="80"/>
        <v/>
      </c>
      <c r="M1062" s="37" t="str">
        <f t="shared" si="81"/>
        <v/>
      </c>
      <c r="N1062" s="37" t="str">
        <f t="shared" si="82"/>
        <v/>
      </c>
      <c r="O1062" s="37" t="str">
        <f t="shared" si="84"/>
        <v/>
      </c>
      <c r="P1062" s="37" t="str">
        <f t="shared" si="83"/>
        <v>19年月日</v>
      </c>
    </row>
    <row r="1063" spans="12:16" x14ac:dyDescent="0.45">
      <c r="L1063" s="37" t="str">
        <f t="shared" si="80"/>
        <v/>
      </c>
      <c r="M1063" s="37" t="str">
        <f t="shared" si="81"/>
        <v/>
      </c>
      <c r="N1063" s="37" t="str">
        <f t="shared" si="82"/>
        <v/>
      </c>
      <c r="O1063" s="37" t="str">
        <f t="shared" si="84"/>
        <v/>
      </c>
      <c r="P1063" s="37" t="str">
        <f t="shared" si="83"/>
        <v>19年月日</v>
      </c>
    </row>
    <row r="1064" spans="12:16" x14ac:dyDescent="0.45">
      <c r="L1064" s="37" t="str">
        <f t="shared" si="80"/>
        <v/>
      </c>
      <c r="M1064" s="37" t="str">
        <f t="shared" si="81"/>
        <v/>
      </c>
      <c r="N1064" s="37" t="str">
        <f t="shared" si="82"/>
        <v/>
      </c>
      <c r="O1064" s="37" t="str">
        <f t="shared" si="84"/>
        <v/>
      </c>
      <c r="P1064" s="37" t="str">
        <f t="shared" si="83"/>
        <v>19年月日</v>
      </c>
    </row>
    <row r="1065" spans="12:16" x14ac:dyDescent="0.45">
      <c r="L1065" s="37" t="str">
        <f t="shared" si="80"/>
        <v/>
      </c>
      <c r="M1065" s="37" t="str">
        <f t="shared" si="81"/>
        <v/>
      </c>
      <c r="N1065" s="37" t="str">
        <f t="shared" si="82"/>
        <v/>
      </c>
      <c r="O1065" s="37" t="str">
        <f t="shared" si="84"/>
        <v/>
      </c>
      <c r="P1065" s="37" t="str">
        <f t="shared" si="83"/>
        <v>19年月日</v>
      </c>
    </row>
    <row r="1066" spans="12:16" x14ac:dyDescent="0.45">
      <c r="L1066" s="37" t="str">
        <f t="shared" si="80"/>
        <v/>
      </c>
      <c r="M1066" s="37" t="str">
        <f t="shared" si="81"/>
        <v/>
      </c>
      <c r="N1066" s="37" t="str">
        <f t="shared" si="82"/>
        <v/>
      </c>
      <c r="O1066" s="37" t="str">
        <f t="shared" si="84"/>
        <v/>
      </c>
      <c r="P1066" s="37" t="str">
        <f t="shared" si="83"/>
        <v>19年月日</v>
      </c>
    </row>
    <row r="1067" spans="12:16" x14ac:dyDescent="0.45">
      <c r="L1067" s="37" t="str">
        <f t="shared" si="80"/>
        <v/>
      </c>
      <c r="M1067" s="37" t="str">
        <f t="shared" si="81"/>
        <v/>
      </c>
      <c r="N1067" s="37" t="str">
        <f t="shared" si="82"/>
        <v/>
      </c>
      <c r="O1067" s="37" t="str">
        <f t="shared" si="84"/>
        <v/>
      </c>
      <c r="P1067" s="37" t="str">
        <f t="shared" si="83"/>
        <v>19年月日</v>
      </c>
    </row>
    <row r="1068" spans="12:16" x14ac:dyDescent="0.45">
      <c r="L1068" s="37" t="str">
        <f t="shared" si="80"/>
        <v/>
      </c>
      <c r="M1068" s="37" t="str">
        <f t="shared" si="81"/>
        <v/>
      </c>
      <c r="N1068" s="37" t="str">
        <f t="shared" si="82"/>
        <v/>
      </c>
      <c r="O1068" s="37" t="str">
        <f t="shared" si="84"/>
        <v/>
      </c>
      <c r="P1068" s="37" t="str">
        <f t="shared" si="83"/>
        <v>19年月日</v>
      </c>
    </row>
    <row r="1069" spans="12:16" x14ac:dyDescent="0.45">
      <c r="L1069" s="37" t="str">
        <f t="shared" si="80"/>
        <v/>
      </c>
      <c r="M1069" s="37" t="str">
        <f t="shared" si="81"/>
        <v/>
      </c>
      <c r="N1069" s="37" t="str">
        <f t="shared" si="82"/>
        <v/>
      </c>
      <c r="O1069" s="37" t="str">
        <f t="shared" si="84"/>
        <v/>
      </c>
      <c r="P1069" s="37" t="str">
        <f t="shared" si="83"/>
        <v>19年月日</v>
      </c>
    </row>
    <row r="1070" spans="12:16" x14ac:dyDescent="0.45">
      <c r="L1070" s="37" t="str">
        <f t="shared" si="80"/>
        <v/>
      </c>
      <c r="M1070" s="37" t="str">
        <f t="shared" si="81"/>
        <v/>
      </c>
      <c r="N1070" s="37" t="str">
        <f t="shared" si="82"/>
        <v/>
      </c>
      <c r="O1070" s="37" t="str">
        <f t="shared" si="84"/>
        <v/>
      </c>
      <c r="P1070" s="37" t="str">
        <f t="shared" si="83"/>
        <v>19年月日</v>
      </c>
    </row>
    <row r="1071" spans="12:16" x14ac:dyDescent="0.45">
      <c r="L1071" s="37" t="str">
        <f t="shared" si="80"/>
        <v/>
      </c>
      <c r="M1071" s="37" t="str">
        <f t="shared" si="81"/>
        <v/>
      </c>
      <c r="N1071" s="37" t="str">
        <f t="shared" si="82"/>
        <v/>
      </c>
      <c r="O1071" s="37" t="str">
        <f t="shared" si="84"/>
        <v/>
      </c>
      <c r="P1071" s="37" t="str">
        <f t="shared" si="83"/>
        <v>19年月日</v>
      </c>
    </row>
    <row r="1072" spans="12:16" x14ac:dyDescent="0.45">
      <c r="L1072" s="37" t="str">
        <f t="shared" si="80"/>
        <v/>
      </c>
      <c r="M1072" s="37" t="str">
        <f t="shared" si="81"/>
        <v/>
      </c>
      <c r="N1072" s="37" t="str">
        <f t="shared" si="82"/>
        <v/>
      </c>
      <c r="O1072" s="37" t="str">
        <f t="shared" si="84"/>
        <v/>
      </c>
      <c r="P1072" s="37" t="str">
        <f t="shared" si="83"/>
        <v>19年月日</v>
      </c>
    </row>
    <row r="1073" spans="12:16" x14ac:dyDescent="0.45">
      <c r="L1073" s="37" t="str">
        <f t="shared" si="80"/>
        <v/>
      </c>
      <c r="M1073" s="37" t="str">
        <f t="shared" si="81"/>
        <v/>
      </c>
      <c r="N1073" s="37" t="str">
        <f t="shared" si="82"/>
        <v/>
      </c>
      <c r="O1073" s="37" t="str">
        <f t="shared" si="84"/>
        <v/>
      </c>
      <c r="P1073" s="37" t="str">
        <f t="shared" si="83"/>
        <v>19年月日</v>
      </c>
    </row>
    <row r="1074" spans="12:16" x14ac:dyDescent="0.45">
      <c r="L1074" s="37" t="str">
        <f t="shared" si="80"/>
        <v/>
      </c>
      <c r="M1074" s="37" t="str">
        <f t="shared" si="81"/>
        <v/>
      </c>
      <c r="N1074" s="37" t="str">
        <f t="shared" si="82"/>
        <v/>
      </c>
      <c r="O1074" s="37" t="str">
        <f t="shared" si="84"/>
        <v/>
      </c>
      <c r="P1074" s="37" t="str">
        <f t="shared" si="83"/>
        <v>19年月日</v>
      </c>
    </row>
    <row r="1075" spans="12:16" x14ac:dyDescent="0.45">
      <c r="L1075" s="37" t="str">
        <f t="shared" si="80"/>
        <v/>
      </c>
      <c r="M1075" s="37" t="str">
        <f t="shared" si="81"/>
        <v/>
      </c>
      <c r="N1075" s="37" t="str">
        <f t="shared" si="82"/>
        <v/>
      </c>
      <c r="O1075" s="37" t="str">
        <f t="shared" si="84"/>
        <v/>
      </c>
      <c r="P1075" s="37" t="str">
        <f t="shared" si="83"/>
        <v>19年月日</v>
      </c>
    </row>
    <row r="1076" spans="12:16" x14ac:dyDescent="0.45">
      <c r="L1076" s="37" t="str">
        <f t="shared" si="80"/>
        <v/>
      </c>
      <c r="M1076" s="37" t="str">
        <f t="shared" si="81"/>
        <v/>
      </c>
      <c r="N1076" s="37" t="str">
        <f t="shared" si="82"/>
        <v/>
      </c>
      <c r="O1076" s="37" t="str">
        <f t="shared" si="84"/>
        <v/>
      </c>
      <c r="P1076" s="37" t="str">
        <f t="shared" si="83"/>
        <v>19年月日</v>
      </c>
    </row>
    <row r="1077" spans="12:16" x14ac:dyDescent="0.45">
      <c r="L1077" s="37" t="str">
        <f t="shared" si="80"/>
        <v/>
      </c>
      <c r="M1077" s="37" t="str">
        <f t="shared" si="81"/>
        <v/>
      </c>
      <c r="N1077" s="37" t="str">
        <f t="shared" si="82"/>
        <v/>
      </c>
      <c r="O1077" s="37" t="str">
        <f t="shared" si="84"/>
        <v/>
      </c>
      <c r="P1077" s="37" t="str">
        <f t="shared" si="83"/>
        <v>19年月日</v>
      </c>
    </row>
    <row r="1078" spans="12:16" x14ac:dyDescent="0.45">
      <c r="L1078" s="37" t="str">
        <f t="shared" si="80"/>
        <v/>
      </c>
      <c r="M1078" s="37" t="str">
        <f t="shared" si="81"/>
        <v/>
      </c>
      <c r="N1078" s="37" t="str">
        <f t="shared" si="82"/>
        <v/>
      </c>
      <c r="O1078" s="37" t="str">
        <f t="shared" si="84"/>
        <v/>
      </c>
      <c r="P1078" s="37" t="str">
        <f t="shared" si="83"/>
        <v>19年月日</v>
      </c>
    </row>
    <row r="1079" spans="12:16" x14ac:dyDescent="0.45">
      <c r="L1079" s="37" t="str">
        <f t="shared" si="80"/>
        <v/>
      </c>
      <c r="M1079" s="37" t="str">
        <f t="shared" si="81"/>
        <v/>
      </c>
      <c r="N1079" s="37" t="str">
        <f t="shared" si="82"/>
        <v/>
      </c>
      <c r="O1079" s="37" t="str">
        <f t="shared" si="84"/>
        <v/>
      </c>
      <c r="P1079" s="37" t="str">
        <f t="shared" si="83"/>
        <v>19年月日</v>
      </c>
    </row>
    <row r="1080" spans="12:16" x14ac:dyDescent="0.45">
      <c r="L1080" s="37" t="str">
        <f t="shared" si="80"/>
        <v/>
      </c>
      <c r="M1080" s="37" t="str">
        <f t="shared" si="81"/>
        <v/>
      </c>
      <c r="N1080" s="37" t="str">
        <f t="shared" si="82"/>
        <v/>
      </c>
      <c r="O1080" s="37" t="str">
        <f t="shared" si="84"/>
        <v/>
      </c>
      <c r="P1080" s="37" t="str">
        <f t="shared" si="83"/>
        <v>19年月日</v>
      </c>
    </row>
    <row r="1081" spans="12:16" x14ac:dyDescent="0.45">
      <c r="L1081" s="37" t="str">
        <f t="shared" si="80"/>
        <v/>
      </c>
      <c r="M1081" s="37" t="str">
        <f t="shared" si="81"/>
        <v/>
      </c>
      <c r="N1081" s="37" t="str">
        <f t="shared" si="82"/>
        <v/>
      </c>
      <c r="O1081" s="37" t="str">
        <f t="shared" si="84"/>
        <v/>
      </c>
      <c r="P1081" s="37" t="str">
        <f t="shared" si="83"/>
        <v>19年月日</v>
      </c>
    </row>
    <row r="1082" spans="12:16" x14ac:dyDescent="0.45">
      <c r="L1082" s="37" t="str">
        <f t="shared" si="80"/>
        <v/>
      </c>
      <c r="M1082" s="37" t="str">
        <f t="shared" si="81"/>
        <v/>
      </c>
      <c r="N1082" s="37" t="str">
        <f t="shared" si="82"/>
        <v/>
      </c>
      <c r="O1082" s="37" t="str">
        <f t="shared" si="84"/>
        <v/>
      </c>
      <c r="P1082" s="37" t="str">
        <f t="shared" si="83"/>
        <v>19年月日</v>
      </c>
    </row>
    <row r="1083" spans="12:16" x14ac:dyDescent="0.45">
      <c r="L1083" s="37" t="str">
        <f t="shared" si="80"/>
        <v/>
      </c>
      <c r="M1083" s="37" t="str">
        <f t="shared" si="81"/>
        <v/>
      </c>
      <c r="N1083" s="37" t="str">
        <f t="shared" si="82"/>
        <v/>
      </c>
      <c r="O1083" s="37" t="str">
        <f t="shared" si="84"/>
        <v/>
      </c>
      <c r="P1083" s="37" t="str">
        <f t="shared" si="83"/>
        <v>19年月日</v>
      </c>
    </row>
    <row r="1084" spans="12:16" x14ac:dyDescent="0.45">
      <c r="L1084" s="37" t="str">
        <f t="shared" si="80"/>
        <v/>
      </c>
      <c r="M1084" s="37" t="str">
        <f t="shared" si="81"/>
        <v/>
      </c>
      <c r="N1084" s="37" t="str">
        <f t="shared" si="82"/>
        <v/>
      </c>
      <c r="O1084" s="37" t="str">
        <f t="shared" si="84"/>
        <v/>
      </c>
      <c r="P1084" s="37" t="str">
        <f t="shared" si="83"/>
        <v>19年月日</v>
      </c>
    </row>
    <row r="1085" spans="12:16" x14ac:dyDescent="0.45">
      <c r="L1085" s="37" t="str">
        <f t="shared" si="80"/>
        <v/>
      </c>
      <c r="M1085" s="37" t="str">
        <f t="shared" si="81"/>
        <v/>
      </c>
      <c r="N1085" s="37" t="str">
        <f t="shared" si="82"/>
        <v/>
      </c>
      <c r="O1085" s="37" t="str">
        <f t="shared" si="84"/>
        <v/>
      </c>
      <c r="P1085" s="37" t="str">
        <f t="shared" si="83"/>
        <v>19年月日</v>
      </c>
    </row>
    <row r="1086" spans="12:16" x14ac:dyDescent="0.45">
      <c r="L1086" s="37" t="str">
        <f t="shared" si="80"/>
        <v/>
      </c>
      <c r="M1086" s="37" t="str">
        <f t="shared" si="81"/>
        <v/>
      </c>
      <c r="N1086" s="37" t="str">
        <f t="shared" si="82"/>
        <v/>
      </c>
      <c r="O1086" s="37" t="str">
        <f t="shared" si="84"/>
        <v/>
      </c>
      <c r="P1086" s="37" t="str">
        <f t="shared" si="83"/>
        <v>19年月日</v>
      </c>
    </row>
    <row r="1087" spans="12:16" x14ac:dyDescent="0.45">
      <c r="L1087" s="37" t="str">
        <f t="shared" si="80"/>
        <v/>
      </c>
      <c r="M1087" s="37" t="str">
        <f t="shared" si="81"/>
        <v/>
      </c>
      <c r="N1087" s="37" t="str">
        <f t="shared" si="82"/>
        <v/>
      </c>
      <c r="O1087" s="37" t="str">
        <f t="shared" si="84"/>
        <v/>
      </c>
      <c r="P1087" s="37" t="str">
        <f t="shared" si="83"/>
        <v>19年月日</v>
      </c>
    </row>
    <row r="1088" spans="12:16" x14ac:dyDescent="0.45">
      <c r="L1088" s="37" t="str">
        <f t="shared" si="80"/>
        <v/>
      </c>
      <c r="M1088" s="37" t="str">
        <f t="shared" si="81"/>
        <v/>
      </c>
      <c r="N1088" s="37" t="str">
        <f t="shared" si="82"/>
        <v/>
      </c>
      <c r="O1088" s="37" t="str">
        <f t="shared" si="84"/>
        <v/>
      </c>
      <c r="P1088" s="37" t="str">
        <f t="shared" si="83"/>
        <v>19年月日</v>
      </c>
    </row>
    <row r="1089" spans="12:16" x14ac:dyDescent="0.45">
      <c r="L1089" s="37" t="str">
        <f t="shared" si="80"/>
        <v/>
      </c>
      <c r="M1089" s="37" t="str">
        <f t="shared" si="81"/>
        <v/>
      </c>
      <c r="N1089" s="37" t="str">
        <f t="shared" si="82"/>
        <v/>
      </c>
      <c r="O1089" s="37" t="str">
        <f t="shared" si="84"/>
        <v/>
      </c>
      <c r="P1089" s="37" t="str">
        <f t="shared" si="83"/>
        <v>19年月日</v>
      </c>
    </row>
    <row r="1090" spans="12:16" x14ac:dyDescent="0.45">
      <c r="L1090" s="37" t="str">
        <f t="shared" si="80"/>
        <v/>
      </c>
      <c r="M1090" s="37" t="str">
        <f t="shared" si="81"/>
        <v/>
      </c>
      <c r="N1090" s="37" t="str">
        <f t="shared" si="82"/>
        <v/>
      </c>
      <c r="O1090" s="37" t="str">
        <f t="shared" si="84"/>
        <v/>
      </c>
      <c r="P1090" s="37" t="str">
        <f t="shared" si="83"/>
        <v>19年月日</v>
      </c>
    </row>
    <row r="1091" spans="12:16" x14ac:dyDescent="0.45">
      <c r="L1091" s="37" t="str">
        <f t="shared" ref="L1091:L1154" si="85">IF($A1091="","",$D1091&amp;" ("&amp;$G1091&amp;")")</f>
        <v/>
      </c>
      <c r="M1091" s="37" t="str">
        <f t="shared" ref="M1091:M1154" si="86">IF($A1091="","",LEFT($F1091,2))</f>
        <v/>
      </c>
      <c r="N1091" s="37" t="str">
        <f t="shared" ref="N1091:N1154" si="87">IF($A1091="","",$J1091&amp;" "&amp;$I1091&amp;" ("&amp;$M1091&amp;")")</f>
        <v/>
      </c>
      <c r="O1091" s="37" t="str">
        <f t="shared" si="84"/>
        <v/>
      </c>
      <c r="P1091" s="37" t="str">
        <f t="shared" ref="P1091:P1154" si="88">IF(LEFT($F1091,1)="0","20","19")&amp;LEFT($F1091,2)&amp;"年"&amp;MID($F1091,3,2)&amp;"月"&amp;RIGHT($F1091,2)&amp;"日"</f>
        <v>19年月日</v>
      </c>
    </row>
    <row r="1092" spans="12:16" x14ac:dyDescent="0.45">
      <c r="L1092" s="37" t="str">
        <f t="shared" si="85"/>
        <v/>
      </c>
      <c r="M1092" s="37" t="str">
        <f t="shared" si="86"/>
        <v/>
      </c>
      <c r="N1092" s="37" t="str">
        <f t="shared" si="87"/>
        <v/>
      </c>
      <c r="O1092" s="37" t="str">
        <f t="shared" ref="O1092:O1155" si="89">IF($A1092="","",$O1091+1)</f>
        <v/>
      </c>
      <c r="P1092" s="37" t="str">
        <f t="shared" si="88"/>
        <v>19年月日</v>
      </c>
    </row>
    <row r="1093" spans="12:16" x14ac:dyDescent="0.45">
      <c r="L1093" s="37" t="str">
        <f t="shared" si="85"/>
        <v/>
      </c>
      <c r="M1093" s="37" t="str">
        <f t="shared" si="86"/>
        <v/>
      </c>
      <c r="N1093" s="37" t="str">
        <f t="shared" si="87"/>
        <v/>
      </c>
      <c r="O1093" s="37" t="str">
        <f t="shared" si="89"/>
        <v/>
      </c>
      <c r="P1093" s="37" t="str">
        <f t="shared" si="88"/>
        <v>19年月日</v>
      </c>
    </row>
    <row r="1094" spans="12:16" x14ac:dyDescent="0.45">
      <c r="L1094" s="37" t="str">
        <f t="shared" si="85"/>
        <v/>
      </c>
      <c r="M1094" s="37" t="str">
        <f t="shared" si="86"/>
        <v/>
      </c>
      <c r="N1094" s="37" t="str">
        <f t="shared" si="87"/>
        <v/>
      </c>
      <c r="O1094" s="37" t="str">
        <f t="shared" si="89"/>
        <v/>
      </c>
      <c r="P1094" s="37" t="str">
        <f t="shared" si="88"/>
        <v>19年月日</v>
      </c>
    </row>
    <row r="1095" spans="12:16" x14ac:dyDescent="0.45">
      <c r="L1095" s="37" t="str">
        <f t="shared" si="85"/>
        <v/>
      </c>
      <c r="M1095" s="37" t="str">
        <f t="shared" si="86"/>
        <v/>
      </c>
      <c r="N1095" s="37" t="str">
        <f t="shared" si="87"/>
        <v/>
      </c>
      <c r="O1095" s="37" t="str">
        <f t="shared" si="89"/>
        <v/>
      </c>
      <c r="P1095" s="37" t="str">
        <f t="shared" si="88"/>
        <v>19年月日</v>
      </c>
    </row>
    <row r="1096" spans="12:16" x14ac:dyDescent="0.45">
      <c r="L1096" s="37" t="str">
        <f t="shared" si="85"/>
        <v/>
      </c>
      <c r="M1096" s="37" t="str">
        <f t="shared" si="86"/>
        <v/>
      </c>
      <c r="N1096" s="37" t="str">
        <f t="shared" si="87"/>
        <v/>
      </c>
      <c r="O1096" s="37" t="str">
        <f t="shared" si="89"/>
        <v/>
      </c>
      <c r="P1096" s="37" t="str">
        <f t="shared" si="88"/>
        <v>19年月日</v>
      </c>
    </row>
    <row r="1097" spans="12:16" x14ac:dyDescent="0.45">
      <c r="L1097" s="37" t="str">
        <f t="shared" si="85"/>
        <v/>
      </c>
      <c r="M1097" s="37" t="str">
        <f t="shared" si="86"/>
        <v/>
      </c>
      <c r="N1097" s="37" t="str">
        <f t="shared" si="87"/>
        <v/>
      </c>
      <c r="O1097" s="37" t="str">
        <f t="shared" si="89"/>
        <v/>
      </c>
      <c r="P1097" s="37" t="str">
        <f t="shared" si="88"/>
        <v>19年月日</v>
      </c>
    </row>
    <row r="1098" spans="12:16" x14ac:dyDescent="0.45">
      <c r="L1098" s="37" t="str">
        <f t="shared" si="85"/>
        <v/>
      </c>
      <c r="M1098" s="37" t="str">
        <f t="shared" si="86"/>
        <v/>
      </c>
      <c r="N1098" s="37" t="str">
        <f t="shared" si="87"/>
        <v/>
      </c>
      <c r="O1098" s="37" t="str">
        <f t="shared" si="89"/>
        <v/>
      </c>
      <c r="P1098" s="37" t="str">
        <f t="shared" si="88"/>
        <v>19年月日</v>
      </c>
    </row>
    <row r="1099" spans="12:16" x14ac:dyDescent="0.45">
      <c r="L1099" s="37" t="str">
        <f t="shared" si="85"/>
        <v/>
      </c>
      <c r="M1099" s="37" t="str">
        <f t="shared" si="86"/>
        <v/>
      </c>
      <c r="N1099" s="37" t="str">
        <f t="shared" si="87"/>
        <v/>
      </c>
      <c r="O1099" s="37" t="str">
        <f t="shared" si="89"/>
        <v/>
      </c>
      <c r="P1099" s="37" t="str">
        <f t="shared" si="88"/>
        <v>19年月日</v>
      </c>
    </row>
    <row r="1100" spans="12:16" x14ac:dyDescent="0.45">
      <c r="L1100" s="37" t="str">
        <f t="shared" si="85"/>
        <v/>
      </c>
      <c r="M1100" s="37" t="str">
        <f t="shared" si="86"/>
        <v/>
      </c>
      <c r="N1100" s="37" t="str">
        <f t="shared" si="87"/>
        <v/>
      </c>
      <c r="O1100" s="37" t="str">
        <f t="shared" si="89"/>
        <v/>
      </c>
      <c r="P1100" s="37" t="str">
        <f t="shared" si="88"/>
        <v>19年月日</v>
      </c>
    </row>
    <row r="1101" spans="12:16" x14ac:dyDescent="0.45">
      <c r="L1101" s="37" t="str">
        <f t="shared" si="85"/>
        <v/>
      </c>
      <c r="M1101" s="37" t="str">
        <f t="shared" si="86"/>
        <v/>
      </c>
      <c r="N1101" s="37" t="str">
        <f t="shared" si="87"/>
        <v/>
      </c>
      <c r="O1101" s="37" t="str">
        <f t="shared" si="89"/>
        <v/>
      </c>
      <c r="P1101" s="37" t="str">
        <f t="shared" si="88"/>
        <v>19年月日</v>
      </c>
    </row>
    <row r="1102" spans="12:16" x14ac:dyDescent="0.45">
      <c r="L1102" s="37" t="str">
        <f t="shared" si="85"/>
        <v/>
      </c>
      <c r="M1102" s="37" t="str">
        <f t="shared" si="86"/>
        <v/>
      </c>
      <c r="N1102" s="37" t="str">
        <f t="shared" si="87"/>
        <v/>
      </c>
      <c r="O1102" s="37" t="str">
        <f t="shared" si="89"/>
        <v/>
      </c>
      <c r="P1102" s="37" t="str">
        <f t="shared" si="88"/>
        <v>19年月日</v>
      </c>
    </row>
    <row r="1103" spans="12:16" x14ac:dyDescent="0.45">
      <c r="L1103" s="37" t="str">
        <f t="shared" si="85"/>
        <v/>
      </c>
      <c r="M1103" s="37" t="str">
        <f t="shared" si="86"/>
        <v/>
      </c>
      <c r="N1103" s="37" t="str">
        <f t="shared" si="87"/>
        <v/>
      </c>
      <c r="O1103" s="37" t="str">
        <f t="shared" si="89"/>
        <v/>
      </c>
      <c r="P1103" s="37" t="str">
        <f t="shared" si="88"/>
        <v>19年月日</v>
      </c>
    </row>
    <row r="1104" spans="12:16" x14ac:dyDescent="0.45">
      <c r="L1104" s="37" t="str">
        <f t="shared" si="85"/>
        <v/>
      </c>
      <c r="M1104" s="37" t="str">
        <f t="shared" si="86"/>
        <v/>
      </c>
      <c r="N1104" s="37" t="str">
        <f t="shared" si="87"/>
        <v/>
      </c>
      <c r="O1104" s="37" t="str">
        <f t="shared" si="89"/>
        <v/>
      </c>
      <c r="P1104" s="37" t="str">
        <f t="shared" si="88"/>
        <v>19年月日</v>
      </c>
    </row>
    <row r="1105" spans="12:16" x14ac:dyDescent="0.45">
      <c r="L1105" s="37" t="str">
        <f t="shared" si="85"/>
        <v/>
      </c>
      <c r="M1105" s="37" t="str">
        <f t="shared" si="86"/>
        <v/>
      </c>
      <c r="N1105" s="37" t="str">
        <f t="shared" si="87"/>
        <v/>
      </c>
      <c r="O1105" s="37" t="str">
        <f t="shared" si="89"/>
        <v/>
      </c>
      <c r="P1105" s="37" t="str">
        <f t="shared" si="88"/>
        <v>19年月日</v>
      </c>
    </row>
    <row r="1106" spans="12:16" x14ac:dyDescent="0.45">
      <c r="L1106" s="37" t="str">
        <f t="shared" si="85"/>
        <v/>
      </c>
      <c r="M1106" s="37" t="str">
        <f t="shared" si="86"/>
        <v/>
      </c>
      <c r="N1106" s="37" t="str">
        <f t="shared" si="87"/>
        <v/>
      </c>
      <c r="O1106" s="37" t="str">
        <f t="shared" si="89"/>
        <v/>
      </c>
      <c r="P1106" s="37" t="str">
        <f t="shared" si="88"/>
        <v>19年月日</v>
      </c>
    </row>
    <row r="1107" spans="12:16" x14ac:dyDescent="0.45">
      <c r="L1107" s="37" t="str">
        <f t="shared" si="85"/>
        <v/>
      </c>
      <c r="M1107" s="37" t="str">
        <f t="shared" si="86"/>
        <v/>
      </c>
      <c r="N1107" s="37" t="str">
        <f t="shared" si="87"/>
        <v/>
      </c>
      <c r="O1107" s="37" t="str">
        <f t="shared" si="89"/>
        <v/>
      </c>
      <c r="P1107" s="37" t="str">
        <f t="shared" si="88"/>
        <v>19年月日</v>
      </c>
    </row>
    <row r="1108" spans="12:16" x14ac:dyDescent="0.45">
      <c r="L1108" s="37" t="str">
        <f t="shared" si="85"/>
        <v/>
      </c>
      <c r="M1108" s="37" t="str">
        <f t="shared" si="86"/>
        <v/>
      </c>
      <c r="N1108" s="37" t="str">
        <f t="shared" si="87"/>
        <v/>
      </c>
      <c r="O1108" s="37" t="str">
        <f t="shared" si="89"/>
        <v/>
      </c>
      <c r="P1108" s="37" t="str">
        <f t="shared" si="88"/>
        <v>19年月日</v>
      </c>
    </row>
    <row r="1109" spans="12:16" x14ac:dyDescent="0.45">
      <c r="L1109" s="37" t="str">
        <f t="shared" si="85"/>
        <v/>
      </c>
      <c r="M1109" s="37" t="str">
        <f t="shared" si="86"/>
        <v/>
      </c>
      <c r="N1109" s="37" t="str">
        <f t="shared" si="87"/>
        <v/>
      </c>
      <c r="O1109" s="37" t="str">
        <f t="shared" si="89"/>
        <v/>
      </c>
      <c r="P1109" s="37" t="str">
        <f t="shared" si="88"/>
        <v>19年月日</v>
      </c>
    </row>
    <row r="1110" spans="12:16" x14ac:dyDescent="0.45">
      <c r="L1110" s="37" t="str">
        <f t="shared" si="85"/>
        <v/>
      </c>
      <c r="M1110" s="37" t="str">
        <f t="shared" si="86"/>
        <v/>
      </c>
      <c r="N1110" s="37" t="str">
        <f t="shared" si="87"/>
        <v/>
      </c>
      <c r="O1110" s="37" t="str">
        <f t="shared" si="89"/>
        <v/>
      </c>
      <c r="P1110" s="37" t="str">
        <f t="shared" si="88"/>
        <v>19年月日</v>
      </c>
    </row>
    <row r="1111" spans="12:16" x14ac:dyDescent="0.45">
      <c r="L1111" s="37" t="str">
        <f t="shared" si="85"/>
        <v/>
      </c>
      <c r="M1111" s="37" t="str">
        <f t="shared" si="86"/>
        <v/>
      </c>
      <c r="N1111" s="37" t="str">
        <f t="shared" si="87"/>
        <v/>
      </c>
      <c r="O1111" s="37" t="str">
        <f t="shared" si="89"/>
        <v/>
      </c>
      <c r="P1111" s="37" t="str">
        <f t="shared" si="88"/>
        <v>19年月日</v>
      </c>
    </row>
    <row r="1112" spans="12:16" x14ac:dyDescent="0.45">
      <c r="L1112" s="37" t="str">
        <f t="shared" si="85"/>
        <v/>
      </c>
      <c r="M1112" s="37" t="str">
        <f t="shared" si="86"/>
        <v/>
      </c>
      <c r="N1112" s="37" t="str">
        <f t="shared" si="87"/>
        <v/>
      </c>
      <c r="O1112" s="37" t="str">
        <f t="shared" si="89"/>
        <v/>
      </c>
      <c r="P1112" s="37" t="str">
        <f t="shared" si="88"/>
        <v>19年月日</v>
      </c>
    </row>
    <row r="1113" spans="12:16" x14ac:dyDescent="0.45">
      <c r="L1113" s="37" t="str">
        <f t="shared" si="85"/>
        <v/>
      </c>
      <c r="M1113" s="37" t="str">
        <f t="shared" si="86"/>
        <v/>
      </c>
      <c r="N1113" s="37" t="str">
        <f t="shared" si="87"/>
        <v/>
      </c>
      <c r="O1113" s="37" t="str">
        <f t="shared" si="89"/>
        <v/>
      </c>
      <c r="P1113" s="37" t="str">
        <f t="shared" si="88"/>
        <v>19年月日</v>
      </c>
    </row>
    <row r="1114" spans="12:16" x14ac:dyDescent="0.45">
      <c r="L1114" s="37" t="str">
        <f t="shared" si="85"/>
        <v/>
      </c>
      <c r="M1114" s="37" t="str">
        <f t="shared" si="86"/>
        <v/>
      </c>
      <c r="N1114" s="37" t="str">
        <f t="shared" si="87"/>
        <v/>
      </c>
      <c r="O1114" s="37" t="str">
        <f t="shared" si="89"/>
        <v/>
      </c>
      <c r="P1114" s="37" t="str">
        <f t="shared" si="88"/>
        <v>19年月日</v>
      </c>
    </row>
    <row r="1115" spans="12:16" x14ac:dyDescent="0.45">
      <c r="L1115" s="37" t="str">
        <f t="shared" si="85"/>
        <v/>
      </c>
      <c r="M1115" s="37" t="str">
        <f t="shared" si="86"/>
        <v/>
      </c>
      <c r="N1115" s="37" t="str">
        <f t="shared" si="87"/>
        <v/>
      </c>
      <c r="O1115" s="37" t="str">
        <f t="shared" si="89"/>
        <v/>
      </c>
      <c r="P1115" s="37" t="str">
        <f t="shared" si="88"/>
        <v>19年月日</v>
      </c>
    </row>
    <row r="1116" spans="12:16" x14ac:dyDescent="0.45">
      <c r="L1116" s="37" t="str">
        <f t="shared" si="85"/>
        <v/>
      </c>
      <c r="M1116" s="37" t="str">
        <f t="shared" si="86"/>
        <v/>
      </c>
      <c r="N1116" s="37" t="str">
        <f t="shared" si="87"/>
        <v/>
      </c>
      <c r="O1116" s="37" t="str">
        <f t="shared" si="89"/>
        <v/>
      </c>
      <c r="P1116" s="37" t="str">
        <f t="shared" si="88"/>
        <v>19年月日</v>
      </c>
    </row>
    <row r="1117" spans="12:16" x14ac:dyDescent="0.45">
      <c r="L1117" s="37" t="str">
        <f t="shared" si="85"/>
        <v/>
      </c>
      <c r="M1117" s="37" t="str">
        <f t="shared" si="86"/>
        <v/>
      </c>
      <c r="N1117" s="37" t="str">
        <f t="shared" si="87"/>
        <v/>
      </c>
      <c r="O1117" s="37" t="str">
        <f t="shared" si="89"/>
        <v/>
      </c>
      <c r="P1117" s="37" t="str">
        <f t="shared" si="88"/>
        <v>19年月日</v>
      </c>
    </row>
    <row r="1118" spans="12:16" x14ac:dyDescent="0.45">
      <c r="L1118" s="37" t="str">
        <f t="shared" si="85"/>
        <v/>
      </c>
      <c r="M1118" s="37" t="str">
        <f t="shared" si="86"/>
        <v/>
      </c>
      <c r="N1118" s="37" t="str">
        <f t="shared" si="87"/>
        <v/>
      </c>
      <c r="O1118" s="37" t="str">
        <f t="shared" si="89"/>
        <v/>
      </c>
      <c r="P1118" s="37" t="str">
        <f t="shared" si="88"/>
        <v>19年月日</v>
      </c>
    </row>
    <row r="1119" spans="12:16" x14ac:dyDescent="0.45">
      <c r="L1119" s="37" t="str">
        <f t="shared" si="85"/>
        <v/>
      </c>
      <c r="M1119" s="37" t="str">
        <f t="shared" si="86"/>
        <v/>
      </c>
      <c r="N1119" s="37" t="str">
        <f t="shared" si="87"/>
        <v/>
      </c>
      <c r="O1119" s="37" t="str">
        <f t="shared" si="89"/>
        <v/>
      </c>
      <c r="P1119" s="37" t="str">
        <f t="shared" si="88"/>
        <v>19年月日</v>
      </c>
    </row>
    <row r="1120" spans="12:16" x14ac:dyDescent="0.45">
      <c r="L1120" s="37" t="str">
        <f t="shared" si="85"/>
        <v/>
      </c>
      <c r="M1120" s="37" t="str">
        <f t="shared" si="86"/>
        <v/>
      </c>
      <c r="N1120" s="37" t="str">
        <f t="shared" si="87"/>
        <v/>
      </c>
      <c r="O1120" s="37" t="str">
        <f t="shared" si="89"/>
        <v/>
      </c>
      <c r="P1120" s="37" t="str">
        <f t="shared" si="88"/>
        <v>19年月日</v>
      </c>
    </row>
    <row r="1121" spans="12:16" x14ac:dyDescent="0.45">
      <c r="L1121" s="37" t="str">
        <f t="shared" si="85"/>
        <v/>
      </c>
      <c r="M1121" s="37" t="str">
        <f t="shared" si="86"/>
        <v/>
      </c>
      <c r="N1121" s="37" t="str">
        <f t="shared" si="87"/>
        <v/>
      </c>
      <c r="O1121" s="37" t="str">
        <f t="shared" si="89"/>
        <v/>
      </c>
      <c r="P1121" s="37" t="str">
        <f t="shared" si="88"/>
        <v>19年月日</v>
      </c>
    </row>
    <row r="1122" spans="12:16" x14ac:dyDescent="0.45">
      <c r="L1122" s="37" t="str">
        <f t="shared" si="85"/>
        <v/>
      </c>
      <c r="M1122" s="37" t="str">
        <f t="shared" si="86"/>
        <v/>
      </c>
      <c r="N1122" s="37" t="str">
        <f t="shared" si="87"/>
        <v/>
      </c>
      <c r="O1122" s="37" t="str">
        <f t="shared" si="89"/>
        <v/>
      </c>
      <c r="P1122" s="37" t="str">
        <f t="shared" si="88"/>
        <v>19年月日</v>
      </c>
    </row>
    <row r="1123" spans="12:16" x14ac:dyDescent="0.45">
      <c r="L1123" s="37" t="str">
        <f t="shared" si="85"/>
        <v/>
      </c>
      <c r="M1123" s="37" t="str">
        <f t="shared" si="86"/>
        <v/>
      </c>
      <c r="N1123" s="37" t="str">
        <f t="shared" si="87"/>
        <v/>
      </c>
      <c r="O1123" s="37" t="str">
        <f t="shared" si="89"/>
        <v/>
      </c>
      <c r="P1123" s="37" t="str">
        <f t="shared" si="88"/>
        <v>19年月日</v>
      </c>
    </row>
    <row r="1124" spans="12:16" x14ac:dyDescent="0.45">
      <c r="L1124" s="37" t="str">
        <f t="shared" si="85"/>
        <v/>
      </c>
      <c r="M1124" s="37" t="str">
        <f t="shared" si="86"/>
        <v/>
      </c>
      <c r="N1124" s="37" t="str">
        <f t="shared" si="87"/>
        <v/>
      </c>
      <c r="O1124" s="37" t="str">
        <f t="shared" si="89"/>
        <v/>
      </c>
      <c r="P1124" s="37" t="str">
        <f t="shared" si="88"/>
        <v>19年月日</v>
      </c>
    </row>
    <row r="1125" spans="12:16" x14ac:dyDescent="0.45">
      <c r="L1125" s="37" t="str">
        <f t="shared" si="85"/>
        <v/>
      </c>
      <c r="M1125" s="37" t="str">
        <f t="shared" si="86"/>
        <v/>
      </c>
      <c r="N1125" s="37" t="str">
        <f t="shared" si="87"/>
        <v/>
      </c>
      <c r="O1125" s="37" t="str">
        <f t="shared" si="89"/>
        <v/>
      </c>
      <c r="P1125" s="37" t="str">
        <f t="shared" si="88"/>
        <v>19年月日</v>
      </c>
    </row>
    <row r="1126" spans="12:16" x14ac:dyDescent="0.45">
      <c r="L1126" s="37" t="str">
        <f t="shared" si="85"/>
        <v/>
      </c>
      <c r="M1126" s="37" t="str">
        <f t="shared" si="86"/>
        <v/>
      </c>
      <c r="N1126" s="37" t="str">
        <f t="shared" si="87"/>
        <v/>
      </c>
      <c r="O1126" s="37" t="str">
        <f t="shared" si="89"/>
        <v/>
      </c>
      <c r="P1126" s="37" t="str">
        <f t="shared" si="88"/>
        <v>19年月日</v>
      </c>
    </row>
    <row r="1127" spans="12:16" x14ac:dyDescent="0.45">
      <c r="L1127" s="37" t="str">
        <f t="shared" si="85"/>
        <v/>
      </c>
      <c r="M1127" s="37" t="str">
        <f t="shared" si="86"/>
        <v/>
      </c>
      <c r="N1127" s="37" t="str">
        <f t="shared" si="87"/>
        <v/>
      </c>
      <c r="O1127" s="37" t="str">
        <f t="shared" si="89"/>
        <v/>
      </c>
      <c r="P1127" s="37" t="str">
        <f t="shared" si="88"/>
        <v>19年月日</v>
      </c>
    </row>
    <row r="1128" spans="12:16" x14ac:dyDescent="0.45">
      <c r="L1128" s="37" t="str">
        <f t="shared" si="85"/>
        <v/>
      </c>
      <c r="M1128" s="37" t="str">
        <f t="shared" si="86"/>
        <v/>
      </c>
      <c r="N1128" s="37" t="str">
        <f t="shared" si="87"/>
        <v/>
      </c>
      <c r="O1128" s="37" t="str">
        <f t="shared" si="89"/>
        <v/>
      </c>
      <c r="P1128" s="37" t="str">
        <f t="shared" si="88"/>
        <v>19年月日</v>
      </c>
    </row>
    <row r="1129" spans="12:16" x14ac:dyDescent="0.45">
      <c r="L1129" s="37" t="str">
        <f t="shared" si="85"/>
        <v/>
      </c>
      <c r="M1129" s="37" t="str">
        <f t="shared" si="86"/>
        <v/>
      </c>
      <c r="N1129" s="37" t="str">
        <f t="shared" si="87"/>
        <v/>
      </c>
      <c r="O1129" s="37" t="str">
        <f t="shared" si="89"/>
        <v/>
      </c>
      <c r="P1129" s="37" t="str">
        <f t="shared" si="88"/>
        <v>19年月日</v>
      </c>
    </row>
    <row r="1130" spans="12:16" x14ac:dyDescent="0.45">
      <c r="L1130" s="37" t="str">
        <f t="shared" si="85"/>
        <v/>
      </c>
      <c r="M1130" s="37" t="str">
        <f t="shared" si="86"/>
        <v/>
      </c>
      <c r="N1130" s="37" t="str">
        <f t="shared" si="87"/>
        <v/>
      </c>
      <c r="O1130" s="37" t="str">
        <f t="shared" si="89"/>
        <v/>
      </c>
      <c r="P1130" s="37" t="str">
        <f t="shared" si="88"/>
        <v>19年月日</v>
      </c>
    </row>
    <row r="1131" spans="12:16" x14ac:dyDescent="0.45">
      <c r="L1131" s="37" t="str">
        <f t="shared" si="85"/>
        <v/>
      </c>
      <c r="M1131" s="37" t="str">
        <f t="shared" si="86"/>
        <v/>
      </c>
      <c r="N1131" s="37" t="str">
        <f t="shared" si="87"/>
        <v/>
      </c>
      <c r="O1131" s="37" t="str">
        <f t="shared" si="89"/>
        <v/>
      </c>
      <c r="P1131" s="37" t="str">
        <f t="shared" si="88"/>
        <v>19年月日</v>
      </c>
    </row>
    <row r="1132" spans="12:16" x14ac:dyDescent="0.45">
      <c r="L1132" s="37" t="str">
        <f t="shared" si="85"/>
        <v/>
      </c>
      <c r="M1132" s="37" t="str">
        <f t="shared" si="86"/>
        <v/>
      </c>
      <c r="N1132" s="37" t="str">
        <f t="shared" si="87"/>
        <v/>
      </c>
      <c r="O1132" s="37" t="str">
        <f t="shared" si="89"/>
        <v/>
      </c>
      <c r="P1132" s="37" t="str">
        <f t="shared" si="88"/>
        <v>19年月日</v>
      </c>
    </row>
    <row r="1133" spans="12:16" x14ac:dyDescent="0.45">
      <c r="L1133" s="37" t="str">
        <f t="shared" si="85"/>
        <v/>
      </c>
      <c r="M1133" s="37" t="str">
        <f t="shared" si="86"/>
        <v/>
      </c>
      <c r="N1133" s="37" t="str">
        <f t="shared" si="87"/>
        <v/>
      </c>
      <c r="O1133" s="37" t="str">
        <f t="shared" si="89"/>
        <v/>
      </c>
      <c r="P1133" s="37" t="str">
        <f t="shared" si="88"/>
        <v>19年月日</v>
      </c>
    </row>
    <row r="1134" spans="12:16" x14ac:dyDescent="0.45">
      <c r="L1134" s="37" t="str">
        <f t="shared" si="85"/>
        <v/>
      </c>
      <c r="M1134" s="37" t="str">
        <f t="shared" si="86"/>
        <v/>
      </c>
      <c r="N1134" s="37" t="str">
        <f t="shared" si="87"/>
        <v/>
      </c>
      <c r="O1134" s="37" t="str">
        <f t="shared" si="89"/>
        <v/>
      </c>
      <c r="P1134" s="37" t="str">
        <f t="shared" si="88"/>
        <v>19年月日</v>
      </c>
    </row>
    <row r="1135" spans="12:16" x14ac:dyDescent="0.45">
      <c r="L1135" s="37" t="str">
        <f t="shared" si="85"/>
        <v/>
      </c>
      <c r="M1135" s="37" t="str">
        <f t="shared" si="86"/>
        <v/>
      </c>
      <c r="N1135" s="37" t="str">
        <f t="shared" si="87"/>
        <v/>
      </c>
      <c r="O1135" s="37" t="str">
        <f t="shared" si="89"/>
        <v/>
      </c>
      <c r="P1135" s="37" t="str">
        <f t="shared" si="88"/>
        <v>19年月日</v>
      </c>
    </row>
    <row r="1136" spans="12:16" x14ac:dyDescent="0.45">
      <c r="L1136" s="37" t="str">
        <f t="shared" si="85"/>
        <v/>
      </c>
      <c r="M1136" s="37" t="str">
        <f t="shared" si="86"/>
        <v/>
      </c>
      <c r="N1136" s="37" t="str">
        <f t="shared" si="87"/>
        <v/>
      </c>
      <c r="O1136" s="37" t="str">
        <f t="shared" si="89"/>
        <v/>
      </c>
      <c r="P1136" s="37" t="str">
        <f t="shared" si="88"/>
        <v>19年月日</v>
      </c>
    </row>
    <row r="1137" spans="12:16" x14ac:dyDescent="0.45">
      <c r="L1137" s="37" t="str">
        <f t="shared" si="85"/>
        <v/>
      </c>
      <c r="M1137" s="37" t="str">
        <f t="shared" si="86"/>
        <v/>
      </c>
      <c r="N1137" s="37" t="str">
        <f t="shared" si="87"/>
        <v/>
      </c>
      <c r="O1137" s="37" t="str">
        <f t="shared" si="89"/>
        <v/>
      </c>
      <c r="P1137" s="37" t="str">
        <f t="shared" si="88"/>
        <v>19年月日</v>
      </c>
    </row>
    <row r="1138" spans="12:16" x14ac:dyDescent="0.45">
      <c r="L1138" s="37" t="str">
        <f t="shared" si="85"/>
        <v/>
      </c>
      <c r="M1138" s="37" t="str">
        <f t="shared" si="86"/>
        <v/>
      </c>
      <c r="N1138" s="37" t="str">
        <f t="shared" si="87"/>
        <v/>
      </c>
      <c r="O1138" s="37" t="str">
        <f t="shared" si="89"/>
        <v/>
      </c>
      <c r="P1138" s="37" t="str">
        <f t="shared" si="88"/>
        <v>19年月日</v>
      </c>
    </row>
    <row r="1139" spans="12:16" x14ac:dyDescent="0.45">
      <c r="L1139" s="37" t="str">
        <f t="shared" si="85"/>
        <v/>
      </c>
      <c r="M1139" s="37" t="str">
        <f t="shared" si="86"/>
        <v/>
      </c>
      <c r="N1139" s="37" t="str">
        <f t="shared" si="87"/>
        <v/>
      </c>
      <c r="O1139" s="37" t="str">
        <f t="shared" si="89"/>
        <v/>
      </c>
      <c r="P1139" s="37" t="str">
        <f t="shared" si="88"/>
        <v>19年月日</v>
      </c>
    </row>
    <row r="1140" spans="12:16" x14ac:dyDescent="0.45">
      <c r="L1140" s="37" t="str">
        <f t="shared" si="85"/>
        <v/>
      </c>
      <c r="M1140" s="37" t="str">
        <f t="shared" si="86"/>
        <v/>
      </c>
      <c r="N1140" s="37" t="str">
        <f t="shared" si="87"/>
        <v/>
      </c>
      <c r="O1140" s="37" t="str">
        <f t="shared" si="89"/>
        <v/>
      </c>
      <c r="P1140" s="37" t="str">
        <f t="shared" si="88"/>
        <v>19年月日</v>
      </c>
    </row>
    <row r="1141" spans="12:16" x14ac:dyDescent="0.45">
      <c r="L1141" s="37" t="str">
        <f t="shared" si="85"/>
        <v/>
      </c>
      <c r="M1141" s="37" t="str">
        <f t="shared" si="86"/>
        <v/>
      </c>
      <c r="N1141" s="37" t="str">
        <f t="shared" si="87"/>
        <v/>
      </c>
      <c r="O1141" s="37" t="str">
        <f t="shared" si="89"/>
        <v/>
      </c>
      <c r="P1141" s="37" t="str">
        <f t="shared" si="88"/>
        <v>19年月日</v>
      </c>
    </row>
    <row r="1142" spans="12:16" x14ac:dyDescent="0.45">
      <c r="L1142" s="37" t="str">
        <f t="shared" si="85"/>
        <v/>
      </c>
      <c r="M1142" s="37" t="str">
        <f t="shared" si="86"/>
        <v/>
      </c>
      <c r="N1142" s="37" t="str">
        <f t="shared" si="87"/>
        <v/>
      </c>
      <c r="O1142" s="37" t="str">
        <f t="shared" si="89"/>
        <v/>
      </c>
      <c r="P1142" s="37" t="str">
        <f t="shared" si="88"/>
        <v>19年月日</v>
      </c>
    </row>
    <row r="1143" spans="12:16" x14ac:dyDescent="0.45">
      <c r="L1143" s="37" t="str">
        <f t="shared" si="85"/>
        <v/>
      </c>
      <c r="M1143" s="37" t="str">
        <f t="shared" si="86"/>
        <v/>
      </c>
      <c r="N1143" s="37" t="str">
        <f t="shared" si="87"/>
        <v/>
      </c>
      <c r="O1143" s="37" t="str">
        <f t="shared" si="89"/>
        <v/>
      </c>
      <c r="P1143" s="37" t="str">
        <f t="shared" si="88"/>
        <v>19年月日</v>
      </c>
    </row>
    <row r="1144" spans="12:16" x14ac:dyDescent="0.45">
      <c r="L1144" s="37" t="str">
        <f t="shared" si="85"/>
        <v/>
      </c>
      <c r="M1144" s="37" t="str">
        <f t="shared" si="86"/>
        <v/>
      </c>
      <c r="N1144" s="37" t="str">
        <f t="shared" si="87"/>
        <v/>
      </c>
      <c r="O1144" s="37" t="str">
        <f t="shared" si="89"/>
        <v/>
      </c>
      <c r="P1144" s="37" t="str">
        <f t="shared" si="88"/>
        <v>19年月日</v>
      </c>
    </row>
    <row r="1145" spans="12:16" x14ac:dyDescent="0.45">
      <c r="L1145" s="37" t="str">
        <f t="shared" si="85"/>
        <v/>
      </c>
      <c r="M1145" s="37" t="str">
        <f t="shared" si="86"/>
        <v/>
      </c>
      <c r="N1145" s="37" t="str">
        <f t="shared" si="87"/>
        <v/>
      </c>
      <c r="O1145" s="37" t="str">
        <f t="shared" si="89"/>
        <v/>
      </c>
      <c r="P1145" s="37" t="str">
        <f t="shared" si="88"/>
        <v>19年月日</v>
      </c>
    </row>
    <row r="1146" spans="12:16" x14ac:dyDescent="0.45">
      <c r="L1146" s="37" t="str">
        <f t="shared" si="85"/>
        <v/>
      </c>
      <c r="M1146" s="37" t="str">
        <f t="shared" si="86"/>
        <v/>
      </c>
      <c r="N1146" s="37" t="str">
        <f t="shared" si="87"/>
        <v/>
      </c>
      <c r="O1146" s="37" t="str">
        <f t="shared" si="89"/>
        <v/>
      </c>
      <c r="P1146" s="37" t="str">
        <f t="shared" si="88"/>
        <v>19年月日</v>
      </c>
    </row>
    <row r="1147" spans="12:16" x14ac:dyDescent="0.45">
      <c r="L1147" s="37" t="str">
        <f t="shared" si="85"/>
        <v/>
      </c>
      <c r="M1147" s="37" t="str">
        <f t="shared" si="86"/>
        <v/>
      </c>
      <c r="N1147" s="37" t="str">
        <f t="shared" si="87"/>
        <v/>
      </c>
      <c r="O1147" s="37" t="str">
        <f t="shared" si="89"/>
        <v/>
      </c>
      <c r="P1147" s="37" t="str">
        <f t="shared" si="88"/>
        <v>19年月日</v>
      </c>
    </row>
    <row r="1148" spans="12:16" x14ac:dyDescent="0.45">
      <c r="L1148" s="37" t="str">
        <f t="shared" si="85"/>
        <v/>
      </c>
      <c r="M1148" s="37" t="str">
        <f t="shared" si="86"/>
        <v/>
      </c>
      <c r="N1148" s="37" t="str">
        <f t="shared" si="87"/>
        <v/>
      </c>
      <c r="O1148" s="37" t="str">
        <f t="shared" si="89"/>
        <v/>
      </c>
      <c r="P1148" s="37" t="str">
        <f t="shared" si="88"/>
        <v>19年月日</v>
      </c>
    </row>
    <row r="1149" spans="12:16" x14ac:dyDescent="0.45">
      <c r="L1149" s="37" t="str">
        <f t="shared" si="85"/>
        <v/>
      </c>
      <c r="M1149" s="37" t="str">
        <f t="shared" si="86"/>
        <v/>
      </c>
      <c r="N1149" s="37" t="str">
        <f t="shared" si="87"/>
        <v/>
      </c>
      <c r="O1149" s="37" t="str">
        <f t="shared" si="89"/>
        <v/>
      </c>
      <c r="P1149" s="37" t="str">
        <f t="shared" si="88"/>
        <v>19年月日</v>
      </c>
    </row>
    <row r="1150" spans="12:16" x14ac:dyDescent="0.45">
      <c r="L1150" s="37" t="str">
        <f t="shared" si="85"/>
        <v/>
      </c>
      <c r="M1150" s="37" t="str">
        <f t="shared" si="86"/>
        <v/>
      </c>
      <c r="N1150" s="37" t="str">
        <f t="shared" si="87"/>
        <v/>
      </c>
      <c r="O1150" s="37" t="str">
        <f t="shared" si="89"/>
        <v/>
      </c>
      <c r="P1150" s="37" t="str">
        <f t="shared" si="88"/>
        <v>19年月日</v>
      </c>
    </row>
    <row r="1151" spans="12:16" x14ac:dyDescent="0.45">
      <c r="L1151" s="37" t="str">
        <f t="shared" si="85"/>
        <v/>
      </c>
      <c r="M1151" s="37" t="str">
        <f t="shared" si="86"/>
        <v/>
      </c>
      <c r="N1151" s="37" t="str">
        <f t="shared" si="87"/>
        <v/>
      </c>
      <c r="O1151" s="37" t="str">
        <f t="shared" si="89"/>
        <v/>
      </c>
      <c r="P1151" s="37" t="str">
        <f t="shared" si="88"/>
        <v>19年月日</v>
      </c>
    </row>
    <row r="1152" spans="12:16" x14ac:dyDescent="0.45">
      <c r="L1152" s="37" t="str">
        <f t="shared" si="85"/>
        <v/>
      </c>
      <c r="M1152" s="37" t="str">
        <f t="shared" si="86"/>
        <v/>
      </c>
      <c r="N1152" s="37" t="str">
        <f t="shared" si="87"/>
        <v/>
      </c>
      <c r="O1152" s="37" t="str">
        <f t="shared" si="89"/>
        <v/>
      </c>
      <c r="P1152" s="37" t="str">
        <f t="shared" si="88"/>
        <v>19年月日</v>
      </c>
    </row>
    <row r="1153" spans="12:16" x14ac:dyDescent="0.45">
      <c r="L1153" s="37" t="str">
        <f t="shared" si="85"/>
        <v/>
      </c>
      <c r="M1153" s="37" t="str">
        <f t="shared" si="86"/>
        <v/>
      </c>
      <c r="N1153" s="37" t="str">
        <f t="shared" si="87"/>
        <v/>
      </c>
      <c r="O1153" s="37" t="str">
        <f t="shared" si="89"/>
        <v/>
      </c>
      <c r="P1153" s="37" t="str">
        <f t="shared" si="88"/>
        <v>19年月日</v>
      </c>
    </row>
    <row r="1154" spans="12:16" x14ac:dyDescent="0.45">
      <c r="L1154" s="37" t="str">
        <f t="shared" si="85"/>
        <v/>
      </c>
      <c r="M1154" s="37" t="str">
        <f t="shared" si="86"/>
        <v/>
      </c>
      <c r="N1154" s="37" t="str">
        <f t="shared" si="87"/>
        <v/>
      </c>
      <c r="O1154" s="37" t="str">
        <f t="shared" si="89"/>
        <v/>
      </c>
      <c r="P1154" s="37" t="str">
        <f t="shared" si="88"/>
        <v>19年月日</v>
      </c>
    </row>
    <row r="1155" spans="12:16" x14ac:dyDescent="0.45">
      <c r="L1155" s="37" t="str">
        <f t="shared" ref="L1155:L1218" si="90">IF($A1155="","",$D1155&amp;" ("&amp;$G1155&amp;")")</f>
        <v/>
      </c>
      <c r="M1155" s="37" t="str">
        <f t="shared" ref="M1155:M1218" si="91">IF($A1155="","",LEFT($F1155,2))</f>
        <v/>
      </c>
      <c r="N1155" s="37" t="str">
        <f t="shared" ref="N1155:N1218" si="92">IF($A1155="","",$J1155&amp;" "&amp;$I1155&amp;" ("&amp;$M1155&amp;")")</f>
        <v/>
      </c>
      <c r="O1155" s="37" t="str">
        <f t="shared" si="89"/>
        <v/>
      </c>
      <c r="P1155" s="37" t="str">
        <f t="shared" ref="P1155:P1218" si="93">IF(LEFT($F1155,1)="0","20","19")&amp;LEFT($F1155,2)&amp;"年"&amp;MID($F1155,3,2)&amp;"月"&amp;RIGHT($F1155,2)&amp;"日"</f>
        <v>19年月日</v>
      </c>
    </row>
    <row r="1156" spans="12:16" x14ac:dyDescent="0.45">
      <c r="L1156" s="37" t="str">
        <f t="shared" si="90"/>
        <v/>
      </c>
      <c r="M1156" s="37" t="str">
        <f t="shared" si="91"/>
        <v/>
      </c>
      <c r="N1156" s="37" t="str">
        <f t="shared" si="92"/>
        <v/>
      </c>
      <c r="O1156" s="37" t="str">
        <f t="shared" ref="O1156:O1219" si="94">IF($A1156="","",$O1155+1)</f>
        <v/>
      </c>
      <c r="P1156" s="37" t="str">
        <f t="shared" si="93"/>
        <v>19年月日</v>
      </c>
    </row>
    <row r="1157" spans="12:16" x14ac:dyDescent="0.45">
      <c r="L1157" s="37" t="str">
        <f t="shared" si="90"/>
        <v/>
      </c>
      <c r="M1157" s="37" t="str">
        <f t="shared" si="91"/>
        <v/>
      </c>
      <c r="N1157" s="37" t="str">
        <f t="shared" si="92"/>
        <v/>
      </c>
      <c r="O1157" s="37" t="str">
        <f t="shared" si="94"/>
        <v/>
      </c>
      <c r="P1157" s="37" t="str">
        <f t="shared" si="93"/>
        <v>19年月日</v>
      </c>
    </row>
    <row r="1158" spans="12:16" x14ac:dyDescent="0.45">
      <c r="L1158" s="37" t="str">
        <f t="shared" si="90"/>
        <v/>
      </c>
      <c r="M1158" s="37" t="str">
        <f t="shared" si="91"/>
        <v/>
      </c>
      <c r="N1158" s="37" t="str">
        <f t="shared" si="92"/>
        <v/>
      </c>
      <c r="O1158" s="37" t="str">
        <f t="shared" si="94"/>
        <v/>
      </c>
      <c r="P1158" s="37" t="str">
        <f t="shared" si="93"/>
        <v>19年月日</v>
      </c>
    </row>
    <row r="1159" spans="12:16" x14ac:dyDescent="0.45">
      <c r="L1159" s="37" t="str">
        <f t="shared" si="90"/>
        <v/>
      </c>
      <c r="M1159" s="37" t="str">
        <f t="shared" si="91"/>
        <v/>
      </c>
      <c r="N1159" s="37" t="str">
        <f t="shared" si="92"/>
        <v/>
      </c>
      <c r="O1159" s="37" t="str">
        <f t="shared" si="94"/>
        <v/>
      </c>
      <c r="P1159" s="37" t="str">
        <f t="shared" si="93"/>
        <v>19年月日</v>
      </c>
    </row>
    <row r="1160" spans="12:16" x14ac:dyDescent="0.45">
      <c r="L1160" s="37" t="str">
        <f t="shared" si="90"/>
        <v/>
      </c>
      <c r="M1160" s="37" t="str">
        <f t="shared" si="91"/>
        <v/>
      </c>
      <c r="N1160" s="37" t="str">
        <f t="shared" si="92"/>
        <v/>
      </c>
      <c r="O1160" s="37" t="str">
        <f t="shared" si="94"/>
        <v/>
      </c>
      <c r="P1160" s="37" t="str">
        <f t="shared" si="93"/>
        <v>19年月日</v>
      </c>
    </row>
    <row r="1161" spans="12:16" x14ac:dyDescent="0.45">
      <c r="L1161" s="37" t="str">
        <f t="shared" si="90"/>
        <v/>
      </c>
      <c r="M1161" s="37" t="str">
        <f t="shared" si="91"/>
        <v/>
      </c>
      <c r="N1161" s="37" t="str">
        <f t="shared" si="92"/>
        <v/>
      </c>
      <c r="O1161" s="37" t="str">
        <f t="shared" si="94"/>
        <v/>
      </c>
      <c r="P1161" s="37" t="str">
        <f t="shared" si="93"/>
        <v>19年月日</v>
      </c>
    </row>
    <row r="1162" spans="12:16" x14ac:dyDescent="0.45">
      <c r="L1162" s="37" t="str">
        <f t="shared" si="90"/>
        <v/>
      </c>
      <c r="M1162" s="37" t="str">
        <f t="shared" si="91"/>
        <v/>
      </c>
      <c r="N1162" s="37" t="str">
        <f t="shared" si="92"/>
        <v/>
      </c>
      <c r="O1162" s="37" t="str">
        <f t="shared" si="94"/>
        <v/>
      </c>
      <c r="P1162" s="37" t="str">
        <f t="shared" si="93"/>
        <v>19年月日</v>
      </c>
    </row>
    <row r="1163" spans="12:16" x14ac:dyDescent="0.45">
      <c r="L1163" s="37" t="str">
        <f t="shared" si="90"/>
        <v/>
      </c>
      <c r="M1163" s="37" t="str">
        <f t="shared" si="91"/>
        <v/>
      </c>
      <c r="N1163" s="37" t="str">
        <f t="shared" si="92"/>
        <v/>
      </c>
      <c r="O1163" s="37" t="str">
        <f t="shared" si="94"/>
        <v/>
      </c>
      <c r="P1163" s="37" t="str">
        <f t="shared" si="93"/>
        <v>19年月日</v>
      </c>
    </row>
    <row r="1164" spans="12:16" x14ac:dyDescent="0.45">
      <c r="L1164" s="37" t="str">
        <f t="shared" si="90"/>
        <v/>
      </c>
      <c r="M1164" s="37" t="str">
        <f t="shared" si="91"/>
        <v/>
      </c>
      <c r="N1164" s="37" t="str">
        <f t="shared" si="92"/>
        <v/>
      </c>
      <c r="O1164" s="37" t="str">
        <f t="shared" si="94"/>
        <v/>
      </c>
      <c r="P1164" s="37" t="str">
        <f t="shared" si="93"/>
        <v>19年月日</v>
      </c>
    </row>
    <row r="1165" spans="12:16" x14ac:dyDescent="0.45">
      <c r="L1165" s="37" t="str">
        <f t="shared" si="90"/>
        <v/>
      </c>
      <c r="M1165" s="37" t="str">
        <f t="shared" si="91"/>
        <v/>
      </c>
      <c r="N1165" s="37" t="str">
        <f t="shared" si="92"/>
        <v/>
      </c>
      <c r="O1165" s="37" t="str">
        <f t="shared" si="94"/>
        <v/>
      </c>
      <c r="P1165" s="37" t="str">
        <f t="shared" si="93"/>
        <v>19年月日</v>
      </c>
    </row>
    <row r="1166" spans="12:16" x14ac:dyDescent="0.45">
      <c r="L1166" s="37" t="str">
        <f t="shared" si="90"/>
        <v/>
      </c>
      <c r="M1166" s="37" t="str">
        <f t="shared" si="91"/>
        <v/>
      </c>
      <c r="N1166" s="37" t="str">
        <f t="shared" si="92"/>
        <v/>
      </c>
      <c r="O1166" s="37" t="str">
        <f t="shared" si="94"/>
        <v/>
      </c>
      <c r="P1166" s="37" t="str">
        <f t="shared" si="93"/>
        <v>19年月日</v>
      </c>
    </row>
    <row r="1167" spans="12:16" x14ac:dyDescent="0.45">
      <c r="L1167" s="37" t="str">
        <f t="shared" si="90"/>
        <v/>
      </c>
      <c r="M1167" s="37" t="str">
        <f t="shared" si="91"/>
        <v/>
      </c>
      <c r="N1167" s="37" t="str">
        <f t="shared" si="92"/>
        <v/>
      </c>
      <c r="O1167" s="37" t="str">
        <f t="shared" si="94"/>
        <v/>
      </c>
      <c r="P1167" s="37" t="str">
        <f t="shared" si="93"/>
        <v>19年月日</v>
      </c>
    </row>
    <row r="1168" spans="12:16" x14ac:dyDescent="0.45">
      <c r="L1168" s="37" t="str">
        <f t="shared" si="90"/>
        <v/>
      </c>
      <c r="M1168" s="37" t="str">
        <f t="shared" si="91"/>
        <v/>
      </c>
      <c r="N1168" s="37" t="str">
        <f t="shared" si="92"/>
        <v/>
      </c>
      <c r="O1168" s="37" t="str">
        <f t="shared" si="94"/>
        <v/>
      </c>
      <c r="P1168" s="37" t="str">
        <f t="shared" si="93"/>
        <v>19年月日</v>
      </c>
    </row>
    <row r="1169" spans="12:16" x14ac:dyDescent="0.45">
      <c r="L1169" s="37" t="str">
        <f t="shared" si="90"/>
        <v/>
      </c>
      <c r="M1169" s="37" t="str">
        <f t="shared" si="91"/>
        <v/>
      </c>
      <c r="N1169" s="37" t="str">
        <f t="shared" si="92"/>
        <v/>
      </c>
      <c r="O1169" s="37" t="str">
        <f t="shared" si="94"/>
        <v/>
      </c>
      <c r="P1169" s="37" t="str">
        <f t="shared" si="93"/>
        <v>19年月日</v>
      </c>
    </row>
    <row r="1170" spans="12:16" x14ac:dyDescent="0.45">
      <c r="L1170" s="37" t="str">
        <f t="shared" si="90"/>
        <v/>
      </c>
      <c r="M1170" s="37" t="str">
        <f t="shared" si="91"/>
        <v/>
      </c>
      <c r="N1170" s="37" t="str">
        <f t="shared" si="92"/>
        <v/>
      </c>
      <c r="O1170" s="37" t="str">
        <f t="shared" si="94"/>
        <v/>
      </c>
      <c r="P1170" s="37" t="str">
        <f t="shared" si="93"/>
        <v>19年月日</v>
      </c>
    </row>
    <row r="1171" spans="12:16" x14ac:dyDescent="0.45">
      <c r="L1171" s="37" t="str">
        <f t="shared" si="90"/>
        <v/>
      </c>
      <c r="M1171" s="37" t="str">
        <f t="shared" si="91"/>
        <v/>
      </c>
      <c r="N1171" s="37" t="str">
        <f t="shared" si="92"/>
        <v/>
      </c>
      <c r="O1171" s="37" t="str">
        <f t="shared" si="94"/>
        <v/>
      </c>
      <c r="P1171" s="37" t="str">
        <f t="shared" si="93"/>
        <v>19年月日</v>
      </c>
    </row>
    <row r="1172" spans="12:16" x14ac:dyDescent="0.45">
      <c r="L1172" s="37" t="str">
        <f t="shared" si="90"/>
        <v/>
      </c>
      <c r="M1172" s="37" t="str">
        <f t="shared" si="91"/>
        <v/>
      </c>
      <c r="N1172" s="37" t="str">
        <f t="shared" si="92"/>
        <v/>
      </c>
      <c r="O1172" s="37" t="str">
        <f t="shared" si="94"/>
        <v/>
      </c>
      <c r="P1172" s="37" t="str">
        <f t="shared" si="93"/>
        <v>19年月日</v>
      </c>
    </row>
    <row r="1173" spans="12:16" x14ac:dyDescent="0.45">
      <c r="L1173" s="37" t="str">
        <f t="shared" si="90"/>
        <v/>
      </c>
      <c r="M1173" s="37" t="str">
        <f t="shared" si="91"/>
        <v/>
      </c>
      <c r="N1173" s="37" t="str">
        <f t="shared" si="92"/>
        <v/>
      </c>
      <c r="O1173" s="37" t="str">
        <f t="shared" si="94"/>
        <v/>
      </c>
      <c r="P1173" s="37" t="str">
        <f t="shared" si="93"/>
        <v>19年月日</v>
      </c>
    </row>
    <row r="1174" spans="12:16" x14ac:dyDescent="0.45">
      <c r="L1174" s="37" t="str">
        <f t="shared" si="90"/>
        <v/>
      </c>
      <c r="M1174" s="37" t="str">
        <f t="shared" si="91"/>
        <v/>
      </c>
      <c r="N1174" s="37" t="str">
        <f t="shared" si="92"/>
        <v/>
      </c>
      <c r="O1174" s="37" t="str">
        <f t="shared" si="94"/>
        <v/>
      </c>
      <c r="P1174" s="37" t="str">
        <f t="shared" si="93"/>
        <v>19年月日</v>
      </c>
    </row>
    <row r="1175" spans="12:16" x14ac:dyDescent="0.45">
      <c r="L1175" s="37" t="str">
        <f t="shared" si="90"/>
        <v/>
      </c>
      <c r="M1175" s="37" t="str">
        <f t="shared" si="91"/>
        <v/>
      </c>
      <c r="N1175" s="37" t="str">
        <f t="shared" si="92"/>
        <v/>
      </c>
      <c r="O1175" s="37" t="str">
        <f t="shared" si="94"/>
        <v/>
      </c>
      <c r="P1175" s="37" t="str">
        <f t="shared" si="93"/>
        <v>19年月日</v>
      </c>
    </row>
    <row r="1176" spans="12:16" x14ac:dyDescent="0.45">
      <c r="L1176" s="37" t="str">
        <f t="shared" si="90"/>
        <v/>
      </c>
      <c r="M1176" s="37" t="str">
        <f t="shared" si="91"/>
        <v/>
      </c>
      <c r="N1176" s="37" t="str">
        <f t="shared" si="92"/>
        <v/>
      </c>
      <c r="O1176" s="37" t="str">
        <f t="shared" si="94"/>
        <v/>
      </c>
      <c r="P1176" s="37" t="str">
        <f t="shared" si="93"/>
        <v>19年月日</v>
      </c>
    </row>
    <row r="1177" spans="12:16" x14ac:dyDescent="0.45">
      <c r="L1177" s="37" t="str">
        <f t="shared" si="90"/>
        <v/>
      </c>
      <c r="M1177" s="37" t="str">
        <f t="shared" si="91"/>
        <v/>
      </c>
      <c r="N1177" s="37" t="str">
        <f t="shared" si="92"/>
        <v/>
      </c>
      <c r="O1177" s="37" t="str">
        <f t="shared" si="94"/>
        <v/>
      </c>
      <c r="P1177" s="37" t="str">
        <f t="shared" si="93"/>
        <v>19年月日</v>
      </c>
    </row>
    <row r="1178" spans="12:16" x14ac:dyDescent="0.45">
      <c r="L1178" s="37" t="str">
        <f t="shared" si="90"/>
        <v/>
      </c>
      <c r="M1178" s="37" t="str">
        <f t="shared" si="91"/>
        <v/>
      </c>
      <c r="N1178" s="37" t="str">
        <f t="shared" si="92"/>
        <v/>
      </c>
      <c r="O1178" s="37" t="str">
        <f t="shared" si="94"/>
        <v/>
      </c>
      <c r="P1178" s="37" t="str">
        <f t="shared" si="93"/>
        <v>19年月日</v>
      </c>
    </row>
    <row r="1179" spans="12:16" x14ac:dyDescent="0.45">
      <c r="L1179" s="37" t="str">
        <f t="shared" si="90"/>
        <v/>
      </c>
      <c r="M1179" s="37" t="str">
        <f t="shared" si="91"/>
        <v/>
      </c>
      <c r="N1179" s="37" t="str">
        <f t="shared" si="92"/>
        <v/>
      </c>
      <c r="O1179" s="37" t="str">
        <f t="shared" si="94"/>
        <v/>
      </c>
      <c r="P1179" s="37" t="str">
        <f t="shared" si="93"/>
        <v>19年月日</v>
      </c>
    </row>
    <row r="1180" spans="12:16" x14ac:dyDescent="0.45">
      <c r="L1180" s="37" t="str">
        <f t="shared" si="90"/>
        <v/>
      </c>
      <c r="M1180" s="37" t="str">
        <f t="shared" si="91"/>
        <v/>
      </c>
      <c r="N1180" s="37" t="str">
        <f t="shared" si="92"/>
        <v/>
      </c>
      <c r="O1180" s="37" t="str">
        <f t="shared" si="94"/>
        <v/>
      </c>
      <c r="P1180" s="37" t="str">
        <f t="shared" si="93"/>
        <v>19年月日</v>
      </c>
    </row>
    <row r="1181" spans="12:16" x14ac:dyDescent="0.45">
      <c r="L1181" s="37" t="str">
        <f t="shared" si="90"/>
        <v/>
      </c>
      <c r="M1181" s="37" t="str">
        <f t="shared" si="91"/>
        <v/>
      </c>
      <c r="N1181" s="37" t="str">
        <f t="shared" si="92"/>
        <v/>
      </c>
      <c r="O1181" s="37" t="str">
        <f t="shared" si="94"/>
        <v/>
      </c>
      <c r="P1181" s="37" t="str">
        <f t="shared" si="93"/>
        <v>19年月日</v>
      </c>
    </row>
    <row r="1182" spans="12:16" x14ac:dyDescent="0.45">
      <c r="L1182" s="37" t="str">
        <f t="shared" si="90"/>
        <v/>
      </c>
      <c r="M1182" s="37" t="str">
        <f t="shared" si="91"/>
        <v/>
      </c>
      <c r="N1182" s="37" t="str">
        <f t="shared" si="92"/>
        <v/>
      </c>
      <c r="O1182" s="37" t="str">
        <f t="shared" si="94"/>
        <v/>
      </c>
      <c r="P1182" s="37" t="str">
        <f t="shared" si="93"/>
        <v>19年月日</v>
      </c>
    </row>
    <row r="1183" spans="12:16" x14ac:dyDescent="0.45">
      <c r="L1183" s="37" t="str">
        <f t="shared" si="90"/>
        <v/>
      </c>
      <c r="M1183" s="37" t="str">
        <f t="shared" si="91"/>
        <v/>
      </c>
      <c r="N1183" s="37" t="str">
        <f t="shared" si="92"/>
        <v/>
      </c>
      <c r="O1183" s="37" t="str">
        <f t="shared" si="94"/>
        <v/>
      </c>
      <c r="P1183" s="37" t="str">
        <f t="shared" si="93"/>
        <v>19年月日</v>
      </c>
    </row>
    <row r="1184" spans="12:16" x14ac:dyDescent="0.45">
      <c r="L1184" s="37" t="str">
        <f t="shared" si="90"/>
        <v/>
      </c>
      <c r="M1184" s="37" t="str">
        <f t="shared" si="91"/>
        <v/>
      </c>
      <c r="N1184" s="37" t="str">
        <f t="shared" si="92"/>
        <v/>
      </c>
      <c r="O1184" s="37" t="str">
        <f t="shared" si="94"/>
        <v/>
      </c>
      <c r="P1184" s="37" t="str">
        <f t="shared" si="93"/>
        <v>19年月日</v>
      </c>
    </row>
    <row r="1185" spans="12:16" x14ac:dyDescent="0.45">
      <c r="L1185" s="37" t="str">
        <f t="shared" si="90"/>
        <v/>
      </c>
      <c r="M1185" s="37" t="str">
        <f t="shared" si="91"/>
        <v/>
      </c>
      <c r="N1185" s="37" t="str">
        <f t="shared" si="92"/>
        <v/>
      </c>
      <c r="O1185" s="37" t="str">
        <f t="shared" si="94"/>
        <v/>
      </c>
      <c r="P1185" s="37" t="str">
        <f t="shared" si="93"/>
        <v>19年月日</v>
      </c>
    </row>
    <row r="1186" spans="12:16" x14ac:dyDescent="0.45">
      <c r="L1186" s="37" t="str">
        <f t="shared" si="90"/>
        <v/>
      </c>
      <c r="M1186" s="37" t="str">
        <f t="shared" si="91"/>
        <v/>
      </c>
      <c r="N1186" s="37" t="str">
        <f t="shared" si="92"/>
        <v/>
      </c>
      <c r="O1186" s="37" t="str">
        <f t="shared" si="94"/>
        <v/>
      </c>
      <c r="P1186" s="37" t="str">
        <f t="shared" si="93"/>
        <v>19年月日</v>
      </c>
    </row>
    <row r="1187" spans="12:16" x14ac:dyDescent="0.45">
      <c r="L1187" s="37" t="str">
        <f t="shared" si="90"/>
        <v/>
      </c>
      <c r="M1187" s="37" t="str">
        <f t="shared" si="91"/>
        <v/>
      </c>
      <c r="N1187" s="37" t="str">
        <f t="shared" si="92"/>
        <v/>
      </c>
      <c r="O1187" s="37" t="str">
        <f t="shared" si="94"/>
        <v/>
      </c>
      <c r="P1187" s="37" t="str">
        <f t="shared" si="93"/>
        <v>19年月日</v>
      </c>
    </row>
    <row r="1188" spans="12:16" x14ac:dyDescent="0.45">
      <c r="L1188" s="37" t="str">
        <f t="shared" si="90"/>
        <v/>
      </c>
      <c r="M1188" s="37" t="str">
        <f t="shared" si="91"/>
        <v/>
      </c>
      <c r="N1188" s="37" t="str">
        <f t="shared" si="92"/>
        <v/>
      </c>
      <c r="O1188" s="37" t="str">
        <f t="shared" si="94"/>
        <v/>
      </c>
      <c r="P1188" s="37" t="str">
        <f t="shared" si="93"/>
        <v>19年月日</v>
      </c>
    </row>
    <row r="1189" spans="12:16" x14ac:dyDescent="0.45">
      <c r="L1189" s="37" t="str">
        <f t="shared" si="90"/>
        <v/>
      </c>
      <c r="M1189" s="37" t="str">
        <f t="shared" si="91"/>
        <v/>
      </c>
      <c r="N1189" s="37" t="str">
        <f t="shared" si="92"/>
        <v/>
      </c>
      <c r="O1189" s="37" t="str">
        <f t="shared" si="94"/>
        <v/>
      </c>
      <c r="P1189" s="37" t="str">
        <f t="shared" si="93"/>
        <v>19年月日</v>
      </c>
    </row>
    <row r="1190" spans="12:16" x14ac:dyDescent="0.45">
      <c r="L1190" s="37" t="str">
        <f t="shared" si="90"/>
        <v/>
      </c>
      <c r="M1190" s="37" t="str">
        <f t="shared" si="91"/>
        <v/>
      </c>
      <c r="N1190" s="37" t="str">
        <f t="shared" si="92"/>
        <v/>
      </c>
      <c r="O1190" s="37" t="str">
        <f t="shared" si="94"/>
        <v/>
      </c>
      <c r="P1190" s="37" t="str">
        <f t="shared" si="93"/>
        <v>19年月日</v>
      </c>
    </row>
    <row r="1191" spans="12:16" x14ac:dyDescent="0.45">
      <c r="L1191" s="37" t="str">
        <f t="shared" si="90"/>
        <v/>
      </c>
      <c r="M1191" s="37" t="str">
        <f t="shared" si="91"/>
        <v/>
      </c>
      <c r="N1191" s="37" t="str">
        <f t="shared" si="92"/>
        <v/>
      </c>
      <c r="O1191" s="37" t="str">
        <f t="shared" si="94"/>
        <v/>
      </c>
      <c r="P1191" s="37" t="str">
        <f t="shared" si="93"/>
        <v>19年月日</v>
      </c>
    </row>
    <row r="1192" spans="12:16" x14ac:dyDescent="0.45">
      <c r="L1192" s="37" t="str">
        <f t="shared" si="90"/>
        <v/>
      </c>
      <c r="M1192" s="37" t="str">
        <f t="shared" si="91"/>
        <v/>
      </c>
      <c r="N1192" s="37" t="str">
        <f t="shared" si="92"/>
        <v/>
      </c>
      <c r="O1192" s="37" t="str">
        <f t="shared" si="94"/>
        <v/>
      </c>
      <c r="P1192" s="37" t="str">
        <f t="shared" si="93"/>
        <v>19年月日</v>
      </c>
    </row>
    <row r="1193" spans="12:16" x14ac:dyDescent="0.45">
      <c r="L1193" s="37" t="str">
        <f t="shared" si="90"/>
        <v/>
      </c>
      <c r="M1193" s="37" t="str">
        <f t="shared" si="91"/>
        <v/>
      </c>
      <c r="N1193" s="37" t="str">
        <f t="shared" si="92"/>
        <v/>
      </c>
      <c r="O1193" s="37" t="str">
        <f t="shared" si="94"/>
        <v/>
      </c>
      <c r="P1193" s="37" t="str">
        <f t="shared" si="93"/>
        <v>19年月日</v>
      </c>
    </row>
    <row r="1194" spans="12:16" x14ac:dyDescent="0.45">
      <c r="L1194" s="37" t="str">
        <f t="shared" si="90"/>
        <v/>
      </c>
      <c r="M1194" s="37" t="str">
        <f t="shared" si="91"/>
        <v/>
      </c>
      <c r="N1194" s="37" t="str">
        <f t="shared" si="92"/>
        <v/>
      </c>
      <c r="O1194" s="37" t="str">
        <f t="shared" si="94"/>
        <v/>
      </c>
      <c r="P1194" s="37" t="str">
        <f t="shared" si="93"/>
        <v>19年月日</v>
      </c>
    </row>
    <row r="1195" spans="12:16" x14ac:dyDescent="0.45">
      <c r="L1195" s="37" t="str">
        <f t="shared" si="90"/>
        <v/>
      </c>
      <c r="M1195" s="37" t="str">
        <f t="shared" si="91"/>
        <v/>
      </c>
      <c r="N1195" s="37" t="str">
        <f t="shared" si="92"/>
        <v/>
      </c>
      <c r="O1195" s="37" t="str">
        <f t="shared" si="94"/>
        <v/>
      </c>
      <c r="P1195" s="37" t="str">
        <f t="shared" si="93"/>
        <v>19年月日</v>
      </c>
    </row>
    <row r="1196" spans="12:16" x14ac:dyDescent="0.45">
      <c r="L1196" s="37" t="str">
        <f t="shared" si="90"/>
        <v/>
      </c>
      <c r="M1196" s="37" t="str">
        <f t="shared" si="91"/>
        <v/>
      </c>
      <c r="N1196" s="37" t="str">
        <f t="shared" si="92"/>
        <v/>
      </c>
      <c r="O1196" s="37" t="str">
        <f t="shared" si="94"/>
        <v/>
      </c>
      <c r="P1196" s="37" t="str">
        <f t="shared" si="93"/>
        <v>19年月日</v>
      </c>
    </row>
    <row r="1197" spans="12:16" x14ac:dyDescent="0.45">
      <c r="L1197" s="37" t="str">
        <f t="shared" si="90"/>
        <v/>
      </c>
      <c r="M1197" s="37" t="str">
        <f t="shared" si="91"/>
        <v/>
      </c>
      <c r="N1197" s="37" t="str">
        <f t="shared" si="92"/>
        <v/>
      </c>
      <c r="O1197" s="37" t="str">
        <f t="shared" si="94"/>
        <v/>
      </c>
      <c r="P1197" s="37" t="str">
        <f t="shared" si="93"/>
        <v>19年月日</v>
      </c>
    </row>
    <row r="1198" spans="12:16" x14ac:dyDescent="0.45">
      <c r="L1198" s="37" t="str">
        <f t="shared" si="90"/>
        <v/>
      </c>
      <c r="M1198" s="37" t="str">
        <f t="shared" si="91"/>
        <v/>
      </c>
      <c r="N1198" s="37" t="str">
        <f t="shared" si="92"/>
        <v/>
      </c>
      <c r="O1198" s="37" t="str">
        <f t="shared" si="94"/>
        <v/>
      </c>
      <c r="P1198" s="37" t="str">
        <f t="shared" si="93"/>
        <v>19年月日</v>
      </c>
    </row>
    <row r="1199" spans="12:16" x14ac:dyDescent="0.45">
      <c r="L1199" s="37" t="str">
        <f t="shared" si="90"/>
        <v/>
      </c>
      <c r="M1199" s="37" t="str">
        <f t="shared" si="91"/>
        <v/>
      </c>
      <c r="N1199" s="37" t="str">
        <f t="shared" si="92"/>
        <v/>
      </c>
      <c r="O1199" s="37" t="str">
        <f t="shared" si="94"/>
        <v/>
      </c>
      <c r="P1199" s="37" t="str">
        <f t="shared" si="93"/>
        <v>19年月日</v>
      </c>
    </row>
    <row r="1200" spans="12:16" x14ac:dyDescent="0.45">
      <c r="L1200" s="37" t="str">
        <f t="shared" si="90"/>
        <v/>
      </c>
      <c r="M1200" s="37" t="str">
        <f t="shared" si="91"/>
        <v/>
      </c>
      <c r="N1200" s="37" t="str">
        <f t="shared" si="92"/>
        <v/>
      </c>
      <c r="O1200" s="37" t="str">
        <f t="shared" si="94"/>
        <v/>
      </c>
      <c r="P1200" s="37" t="str">
        <f t="shared" si="93"/>
        <v>19年月日</v>
      </c>
    </row>
    <row r="1201" spans="12:16" x14ac:dyDescent="0.45">
      <c r="L1201" s="37" t="str">
        <f t="shared" si="90"/>
        <v/>
      </c>
      <c r="M1201" s="37" t="str">
        <f t="shared" si="91"/>
        <v/>
      </c>
      <c r="N1201" s="37" t="str">
        <f t="shared" si="92"/>
        <v/>
      </c>
      <c r="O1201" s="37" t="str">
        <f t="shared" si="94"/>
        <v/>
      </c>
      <c r="P1201" s="37" t="str">
        <f t="shared" si="93"/>
        <v>19年月日</v>
      </c>
    </row>
    <row r="1202" spans="12:16" x14ac:dyDescent="0.45">
      <c r="L1202" s="37" t="str">
        <f t="shared" si="90"/>
        <v/>
      </c>
      <c r="M1202" s="37" t="str">
        <f t="shared" si="91"/>
        <v/>
      </c>
      <c r="N1202" s="37" t="str">
        <f t="shared" si="92"/>
        <v/>
      </c>
      <c r="O1202" s="37" t="str">
        <f t="shared" si="94"/>
        <v/>
      </c>
      <c r="P1202" s="37" t="str">
        <f t="shared" si="93"/>
        <v>19年月日</v>
      </c>
    </row>
    <row r="1203" spans="12:16" x14ac:dyDescent="0.45">
      <c r="L1203" s="37" t="str">
        <f t="shared" si="90"/>
        <v/>
      </c>
      <c r="M1203" s="37" t="str">
        <f t="shared" si="91"/>
        <v/>
      </c>
      <c r="N1203" s="37" t="str">
        <f t="shared" si="92"/>
        <v/>
      </c>
      <c r="O1203" s="37" t="str">
        <f t="shared" si="94"/>
        <v/>
      </c>
      <c r="P1203" s="37" t="str">
        <f t="shared" si="93"/>
        <v>19年月日</v>
      </c>
    </row>
    <row r="1204" spans="12:16" x14ac:dyDescent="0.45">
      <c r="L1204" s="37" t="str">
        <f t="shared" si="90"/>
        <v/>
      </c>
      <c r="M1204" s="37" t="str">
        <f t="shared" si="91"/>
        <v/>
      </c>
      <c r="N1204" s="37" t="str">
        <f t="shared" si="92"/>
        <v/>
      </c>
      <c r="O1204" s="37" t="str">
        <f t="shared" si="94"/>
        <v/>
      </c>
      <c r="P1204" s="37" t="str">
        <f t="shared" si="93"/>
        <v>19年月日</v>
      </c>
    </row>
    <row r="1205" spans="12:16" x14ac:dyDescent="0.45">
      <c r="L1205" s="37" t="str">
        <f t="shared" si="90"/>
        <v/>
      </c>
      <c r="M1205" s="37" t="str">
        <f t="shared" si="91"/>
        <v/>
      </c>
      <c r="N1205" s="37" t="str">
        <f t="shared" si="92"/>
        <v/>
      </c>
      <c r="O1205" s="37" t="str">
        <f t="shared" si="94"/>
        <v/>
      </c>
      <c r="P1205" s="37" t="str">
        <f t="shared" si="93"/>
        <v>19年月日</v>
      </c>
    </row>
    <row r="1206" spans="12:16" x14ac:dyDescent="0.45">
      <c r="L1206" s="37" t="str">
        <f t="shared" si="90"/>
        <v/>
      </c>
      <c r="M1206" s="37" t="str">
        <f t="shared" si="91"/>
        <v/>
      </c>
      <c r="N1206" s="37" t="str">
        <f t="shared" si="92"/>
        <v/>
      </c>
      <c r="O1206" s="37" t="str">
        <f t="shared" si="94"/>
        <v/>
      </c>
      <c r="P1206" s="37" t="str">
        <f t="shared" si="93"/>
        <v>19年月日</v>
      </c>
    </row>
    <row r="1207" spans="12:16" x14ac:dyDescent="0.45">
      <c r="L1207" s="37" t="str">
        <f t="shared" si="90"/>
        <v/>
      </c>
      <c r="M1207" s="37" t="str">
        <f t="shared" si="91"/>
        <v/>
      </c>
      <c r="N1207" s="37" t="str">
        <f t="shared" si="92"/>
        <v/>
      </c>
      <c r="O1207" s="37" t="str">
        <f t="shared" si="94"/>
        <v/>
      </c>
      <c r="P1207" s="37" t="str">
        <f t="shared" si="93"/>
        <v>19年月日</v>
      </c>
    </row>
    <row r="1208" spans="12:16" x14ac:dyDescent="0.45">
      <c r="L1208" s="37" t="str">
        <f t="shared" si="90"/>
        <v/>
      </c>
      <c r="M1208" s="37" t="str">
        <f t="shared" si="91"/>
        <v/>
      </c>
      <c r="N1208" s="37" t="str">
        <f t="shared" si="92"/>
        <v/>
      </c>
      <c r="O1208" s="37" t="str">
        <f t="shared" si="94"/>
        <v/>
      </c>
      <c r="P1208" s="37" t="str">
        <f t="shared" si="93"/>
        <v>19年月日</v>
      </c>
    </row>
    <row r="1209" spans="12:16" x14ac:dyDescent="0.45">
      <c r="L1209" s="37" t="str">
        <f t="shared" si="90"/>
        <v/>
      </c>
      <c r="M1209" s="37" t="str">
        <f t="shared" si="91"/>
        <v/>
      </c>
      <c r="N1209" s="37" t="str">
        <f t="shared" si="92"/>
        <v/>
      </c>
      <c r="O1209" s="37" t="str">
        <f t="shared" si="94"/>
        <v/>
      </c>
      <c r="P1209" s="37" t="str">
        <f t="shared" si="93"/>
        <v>19年月日</v>
      </c>
    </row>
    <row r="1210" spans="12:16" x14ac:dyDescent="0.45">
      <c r="L1210" s="37" t="str">
        <f t="shared" si="90"/>
        <v/>
      </c>
      <c r="M1210" s="37" t="str">
        <f t="shared" si="91"/>
        <v/>
      </c>
      <c r="N1210" s="37" t="str">
        <f t="shared" si="92"/>
        <v/>
      </c>
      <c r="O1210" s="37" t="str">
        <f t="shared" si="94"/>
        <v/>
      </c>
      <c r="P1210" s="37" t="str">
        <f t="shared" si="93"/>
        <v>19年月日</v>
      </c>
    </row>
    <row r="1211" spans="12:16" x14ac:dyDescent="0.45">
      <c r="L1211" s="37" t="str">
        <f t="shared" si="90"/>
        <v/>
      </c>
      <c r="M1211" s="37" t="str">
        <f t="shared" si="91"/>
        <v/>
      </c>
      <c r="N1211" s="37" t="str">
        <f t="shared" si="92"/>
        <v/>
      </c>
      <c r="O1211" s="37" t="str">
        <f t="shared" si="94"/>
        <v/>
      </c>
      <c r="P1211" s="37" t="str">
        <f t="shared" si="93"/>
        <v>19年月日</v>
      </c>
    </row>
    <row r="1212" spans="12:16" x14ac:dyDescent="0.45">
      <c r="L1212" s="37" t="str">
        <f t="shared" si="90"/>
        <v/>
      </c>
      <c r="M1212" s="37" t="str">
        <f t="shared" si="91"/>
        <v/>
      </c>
      <c r="N1212" s="37" t="str">
        <f t="shared" si="92"/>
        <v/>
      </c>
      <c r="O1212" s="37" t="str">
        <f t="shared" si="94"/>
        <v/>
      </c>
      <c r="P1212" s="37" t="str">
        <f t="shared" si="93"/>
        <v>19年月日</v>
      </c>
    </row>
    <row r="1213" spans="12:16" x14ac:dyDescent="0.45">
      <c r="L1213" s="37" t="str">
        <f t="shared" si="90"/>
        <v/>
      </c>
      <c r="M1213" s="37" t="str">
        <f t="shared" si="91"/>
        <v/>
      </c>
      <c r="N1213" s="37" t="str">
        <f t="shared" si="92"/>
        <v/>
      </c>
      <c r="O1213" s="37" t="str">
        <f t="shared" si="94"/>
        <v/>
      </c>
      <c r="P1213" s="37" t="str">
        <f t="shared" si="93"/>
        <v>19年月日</v>
      </c>
    </row>
    <row r="1214" spans="12:16" x14ac:dyDescent="0.45">
      <c r="L1214" s="37" t="str">
        <f t="shared" si="90"/>
        <v/>
      </c>
      <c r="M1214" s="37" t="str">
        <f t="shared" si="91"/>
        <v/>
      </c>
      <c r="N1214" s="37" t="str">
        <f t="shared" si="92"/>
        <v/>
      </c>
      <c r="O1214" s="37" t="str">
        <f t="shared" si="94"/>
        <v/>
      </c>
      <c r="P1214" s="37" t="str">
        <f t="shared" si="93"/>
        <v>19年月日</v>
      </c>
    </row>
    <row r="1215" spans="12:16" x14ac:dyDescent="0.45">
      <c r="L1215" s="37" t="str">
        <f t="shared" si="90"/>
        <v/>
      </c>
      <c r="M1215" s="37" t="str">
        <f t="shared" si="91"/>
        <v/>
      </c>
      <c r="N1215" s="37" t="str">
        <f t="shared" si="92"/>
        <v/>
      </c>
      <c r="O1215" s="37" t="str">
        <f t="shared" si="94"/>
        <v/>
      </c>
      <c r="P1215" s="37" t="str">
        <f t="shared" si="93"/>
        <v>19年月日</v>
      </c>
    </row>
    <row r="1216" spans="12:16" x14ac:dyDescent="0.45">
      <c r="L1216" s="37" t="str">
        <f t="shared" si="90"/>
        <v/>
      </c>
      <c r="M1216" s="37" t="str">
        <f t="shared" si="91"/>
        <v/>
      </c>
      <c r="N1216" s="37" t="str">
        <f t="shared" si="92"/>
        <v/>
      </c>
      <c r="O1216" s="37" t="str">
        <f t="shared" si="94"/>
        <v/>
      </c>
      <c r="P1216" s="37" t="str">
        <f t="shared" si="93"/>
        <v>19年月日</v>
      </c>
    </row>
    <row r="1217" spans="12:16" x14ac:dyDescent="0.45">
      <c r="L1217" s="37" t="str">
        <f t="shared" si="90"/>
        <v/>
      </c>
      <c r="M1217" s="37" t="str">
        <f t="shared" si="91"/>
        <v/>
      </c>
      <c r="N1217" s="37" t="str">
        <f t="shared" si="92"/>
        <v/>
      </c>
      <c r="O1217" s="37" t="str">
        <f t="shared" si="94"/>
        <v/>
      </c>
      <c r="P1217" s="37" t="str">
        <f t="shared" si="93"/>
        <v>19年月日</v>
      </c>
    </row>
    <row r="1218" spans="12:16" x14ac:dyDescent="0.45">
      <c r="L1218" s="37" t="str">
        <f t="shared" si="90"/>
        <v/>
      </c>
      <c r="M1218" s="37" t="str">
        <f t="shared" si="91"/>
        <v/>
      </c>
      <c r="N1218" s="37" t="str">
        <f t="shared" si="92"/>
        <v/>
      </c>
      <c r="O1218" s="37" t="str">
        <f t="shared" si="94"/>
        <v/>
      </c>
      <c r="P1218" s="37" t="str">
        <f t="shared" si="93"/>
        <v>19年月日</v>
      </c>
    </row>
    <row r="1219" spans="12:16" x14ac:dyDescent="0.45">
      <c r="L1219" s="37" t="str">
        <f t="shared" ref="L1219:L1282" si="95">IF($A1219="","",$D1219&amp;" ("&amp;$G1219&amp;")")</f>
        <v/>
      </c>
      <c r="M1219" s="37" t="str">
        <f t="shared" ref="M1219:M1282" si="96">IF($A1219="","",LEFT($F1219,2))</f>
        <v/>
      </c>
      <c r="N1219" s="37" t="str">
        <f t="shared" ref="N1219:N1282" si="97">IF($A1219="","",$J1219&amp;" "&amp;$I1219&amp;" ("&amp;$M1219&amp;")")</f>
        <v/>
      </c>
      <c r="O1219" s="37" t="str">
        <f t="shared" si="94"/>
        <v/>
      </c>
      <c r="P1219" s="37" t="str">
        <f t="shared" ref="P1219:P1282" si="98">IF(LEFT($F1219,1)="0","20","19")&amp;LEFT($F1219,2)&amp;"年"&amp;MID($F1219,3,2)&amp;"月"&amp;RIGHT($F1219,2)&amp;"日"</f>
        <v>19年月日</v>
      </c>
    </row>
    <row r="1220" spans="12:16" x14ac:dyDescent="0.45">
      <c r="L1220" s="37" t="str">
        <f t="shared" si="95"/>
        <v/>
      </c>
      <c r="M1220" s="37" t="str">
        <f t="shared" si="96"/>
        <v/>
      </c>
      <c r="N1220" s="37" t="str">
        <f t="shared" si="97"/>
        <v/>
      </c>
      <c r="O1220" s="37" t="str">
        <f t="shared" ref="O1220:O1283" si="99">IF($A1220="","",$O1219+1)</f>
        <v/>
      </c>
      <c r="P1220" s="37" t="str">
        <f t="shared" si="98"/>
        <v>19年月日</v>
      </c>
    </row>
    <row r="1221" spans="12:16" x14ac:dyDescent="0.45">
      <c r="L1221" s="37" t="str">
        <f t="shared" si="95"/>
        <v/>
      </c>
      <c r="M1221" s="37" t="str">
        <f t="shared" si="96"/>
        <v/>
      </c>
      <c r="N1221" s="37" t="str">
        <f t="shared" si="97"/>
        <v/>
      </c>
      <c r="O1221" s="37" t="str">
        <f t="shared" si="99"/>
        <v/>
      </c>
      <c r="P1221" s="37" t="str">
        <f t="shared" si="98"/>
        <v>19年月日</v>
      </c>
    </row>
    <row r="1222" spans="12:16" x14ac:dyDescent="0.45">
      <c r="L1222" s="37" t="str">
        <f t="shared" si="95"/>
        <v/>
      </c>
      <c r="M1222" s="37" t="str">
        <f t="shared" si="96"/>
        <v/>
      </c>
      <c r="N1222" s="37" t="str">
        <f t="shared" si="97"/>
        <v/>
      </c>
      <c r="O1222" s="37" t="str">
        <f t="shared" si="99"/>
        <v/>
      </c>
      <c r="P1222" s="37" t="str">
        <f t="shared" si="98"/>
        <v>19年月日</v>
      </c>
    </row>
    <row r="1223" spans="12:16" x14ac:dyDescent="0.45">
      <c r="L1223" s="37" t="str">
        <f t="shared" si="95"/>
        <v/>
      </c>
      <c r="M1223" s="37" t="str">
        <f t="shared" si="96"/>
        <v/>
      </c>
      <c r="N1223" s="37" t="str">
        <f t="shared" si="97"/>
        <v/>
      </c>
      <c r="O1223" s="37" t="str">
        <f t="shared" si="99"/>
        <v/>
      </c>
      <c r="P1223" s="37" t="str">
        <f t="shared" si="98"/>
        <v>19年月日</v>
      </c>
    </row>
    <row r="1224" spans="12:16" x14ac:dyDescent="0.45">
      <c r="L1224" s="37" t="str">
        <f t="shared" si="95"/>
        <v/>
      </c>
      <c r="M1224" s="37" t="str">
        <f t="shared" si="96"/>
        <v/>
      </c>
      <c r="N1224" s="37" t="str">
        <f t="shared" si="97"/>
        <v/>
      </c>
      <c r="O1224" s="37" t="str">
        <f t="shared" si="99"/>
        <v/>
      </c>
      <c r="P1224" s="37" t="str">
        <f t="shared" si="98"/>
        <v>19年月日</v>
      </c>
    </row>
    <row r="1225" spans="12:16" x14ac:dyDescent="0.45">
      <c r="L1225" s="37" t="str">
        <f t="shared" si="95"/>
        <v/>
      </c>
      <c r="M1225" s="37" t="str">
        <f t="shared" si="96"/>
        <v/>
      </c>
      <c r="N1225" s="37" t="str">
        <f t="shared" si="97"/>
        <v/>
      </c>
      <c r="O1225" s="37" t="str">
        <f t="shared" si="99"/>
        <v/>
      </c>
      <c r="P1225" s="37" t="str">
        <f t="shared" si="98"/>
        <v>19年月日</v>
      </c>
    </row>
    <row r="1226" spans="12:16" x14ac:dyDescent="0.45">
      <c r="L1226" s="37" t="str">
        <f t="shared" si="95"/>
        <v/>
      </c>
      <c r="M1226" s="37" t="str">
        <f t="shared" si="96"/>
        <v/>
      </c>
      <c r="N1226" s="37" t="str">
        <f t="shared" si="97"/>
        <v/>
      </c>
      <c r="O1226" s="37" t="str">
        <f t="shared" si="99"/>
        <v/>
      </c>
      <c r="P1226" s="37" t="str">
        <f t="shared" si="98"/>
        <v>19年月日</v>
      </c>
    </row>
    <row r="1227" spans="12:16" x14ac:dyDescent="0.45">
      <c r="L1227" s="37" t="str">
        <f t="shared" si="95"/>
        <v/>
      </c>
      <c r="M1227" s="37" t="str">
        <f t="shared" si="96"/>
        <v/>
      </c>
      <c r="N1227" s="37" t="str">
        <f t="shared" si="97"/>
        <v/>
      </c>
      <c r="O1227" s="37" t="str">
        <f t="shared" si="99"/>
        <v/>
      </c>
      <c r="P1227" s="37" t="str">
        <f t="shared" si="98"/>
        <v>19年月日</v>
      </c>
    </row>
    <row r="1228" spans="12:16" x14ac:dyDescent="0.45">
      <c r="L1228" s="37" t="str">
        <f t="shared" si="95"/>
        <v/>
      </c>
      <c r="M1228" s="37" t="str">
        <f t="shared" si="96"/>
        <v/>
      </c>
      <c r="N1228" s="37" t="str">
        <f t="shared" si="97"/>
        <v/>
      </c>
      <c r="O1228" s="37" t="str">
        <f t="shared" si="99"/>
        <v/>
      </c>
      <c r="P1228" s="37" t="str">
        <f t="shared" si="98"/>
        <v>19年月日</v>
      </c>
    </row>
    <row r="1229" spans="12:16" x14ac:dyDescent="0.45">
      <c r="L1229" s="37" t="str">
        <f t="shared" si="95"/>
        <v/>
      </c>
      <c r="M1229" s="37" t="str">
        <f t="shared" si="96"/>
        <v/>
      </c>
      <c r="N1229" s="37" t="str">
        <f t="shared" si="97"/>
        <v/>
      </c>
      <c r="O1229" s="37" t="str">
        <f t="shared" si="99"/>
        <v/>
      </c>
      <c r="P1229" s="37" t="str">
        <f t="shared" si="98"/>
        <v>19年月日</v>
      </c>
    </row>
    <row r="1230" spans="12:16" x14ac:dyDescent="0.45">
      <c r="L1230" s="37" t="str">
        <f t="shared" si="95"/>
        <v/>
      </c>
      <c r="M1230" s="37" t="str">
        <f t="shared" si="96"/>
        <v/>
      </c>
      <c r="N1230" s="37" t="str">
        <f t="shared" si="97"/>
        <v/>
      </c>
      <c r="O1230" s="37" t="str">
        <f t="shared" si="99"/>
        <v/>
      </c>
      <c r="P1230" s="37" t="str">
        <f t="shared" si="98"/>
        <v>19年月日</v>
      </c>
    </row>
    <row r="1231" spans="12:16" x14ac:dyDescent="0.45">
      <c r="L1231" s="37" t="str">
        <f t="shared" si="95"/>
        <v/>
      </c>
      <c r="M1231" s="37" t="str">
        <f t="shared" si="96"/>
        <v/>
      </c>
      <c r="N1231" s="37" t="str">
        <f t="shared" si="97"/>
        <v/>
      </c>
      <c r="O1231" s="37" t="str">
        <f t="shared" si="99"/>
        <v/>
      </c>
      <c r="P1231" s="37" t="str">
        <f t="shared" si="98"/>
        <v>19年月日</v>
      </c>
    </row>
    <row r="1232" spans="12:16" x14ac:dyDescent="0.45">
      <c r="L1232" s="37" t="str">
        <f t="shared" si="95"/>
        <v/>
      </c>
      <c r="M1232" s="37" t="str">
        <f t="shared" si="96"/>
        <v/>
      </c>
      <c r="N1232" s="37" t="str">
        <f t="shared" si="97"/>
        <v/>
      </c>
      <c r="O1232" s="37" t="str">
        <f t="shared" si="99"/>
        <v/>
      </c>
      <c r="P1232" s="37" t="str">
        <f t="shared" si="98"/>
        <v>19年月日</v>
      </c>
    </row>
    <row r="1233" spans="12:16" x14ac:dyDescent="0.45">
      <c r="L1233" s="37" t="str">
        <f t="shared" si="95"/>
        <v/>
      </c>
      <c r="M1233" s="37" t="str">
        <f t="shared" si="96"/>
        <v/>
      </c>
      <c r="N1233" s="37" t="str">
        <f t="shared" si="97"/>
        <v/>
      </c>
      <c r="O1233" s="37" t="str">
        <f t="shared" si="99"/>
        <v/>
      </c>
      <c r="P1233" s="37" t="str">
        <f t="shared" si="98"/>
        <v>19年月日</v>
      </c>
    </row>
    <row r="1234" spans="12:16" x14ac:dyDescent="0.45">
      <c r="L1234" s="37" t="str">
        <f t="shared" si="95"/>
        <v/>
      </c>
      <c r="M1234" s="37" t="str">
        <f t="shared" si="96"/>
        <v/>
      </c>
      <c r="N1234" s="37" t="str">
        <f t="shared" si="97"/>
        <v/>
      </c>
      <c r="O1234" s="37" t="str">
        <f t="shared" si="99"/>
        <v/>
      </c>
      <c r="P1234" s="37" t="str">
        <f t="shared" si="98"/>
        <v>19年月日</v>
      </c>
    </row>
    <row r="1235" spans="12:16" x14ac:dyDescent="0.45">
      <c r="L1235" s="37" t="str">
        <f t="shared" si="95"/>
        <v/>
      </c>
      <c r="M1235" s="37" t="str">
        <f t="shared" si="96"/>
        <v/>
      </c>
      <c r="N1235" s="37" t="str">
        <f t="shared" si="97"/>
        <v/>
      </c>
      <c r="O1235" s="37" t="str">
        <f t="shared" si="99"/>
        <v/>
      </c>
      <c r="P1235" s="37" t="str">
        <f t="shared" si="98"/>
        <v>19年月日</v>
      </c>
    </row>
    <row r="1236" spans="12:16" x14ac:dyDescent="0.45">
      <c r="L1236" s="37" t="str">
        <f t="shared" si="95"/>
        <v/>
      </c>
      <c r="M1236" s="37" t="str">
        <f t="shared" si="96"/>
        <v/>
      </c>
      <c r="N1236" s="37" t="str">
        <f t="shared" si="97"/>
        <v/>
      </c>
      <c r="O1236" s="37" t="str">
        <f t="shared" si="99"/>
        <v/>
      </c>
      <c r="P1236" s="37" t="str">
        <f t="shared" si="98"/>
        <v>19年月日</v>
      </c>
    </row>
    <row r="1237" spans="12:16" x14ac:dyDescent="0.45">
      <c r="L1237" s="37" t="str">
        <f t="shared" si="95"/>
        <v/>
      </c>
      <c r="M1237" s="37" t="str">
        <f t="shared" si="96"/>
        <v/>
      </c>
      <c r="N1237" s="37" t="str">
        <f t="shared" si="97"/>
        <v/>
      </c>
      <c r="O1237" s="37" t="str">
        <f t="shared" si="99"/>
        <v/>
      </c>
      <c r="P1237" s="37" t="str">
        <f t="shared" si="98"/>
        <v>19年月日</v>
      </c>
    </row>
    <row r="1238" spans="12:16" x14ac:dyDescent="0.45">
      <c r="L1238" s="37" t="str">
        <f t="shared" si="95"/>
        <v/>
      </c>
      <c r="M1238" s="37" t="str">
        <f t="shared" si="96"/>
        <v/>
      </c>
      <c r="N1238" s="37" t="str">
        <f t="shared" si="97"/>
        <v/>
      </c>
      <c r="O1238" s="37" t="str">
        <f t="shared" si="99"/>
        <v/>
      </c>
      <c r="P1238" s="37" t="str">
        <f t="shared" si="98"/>
        <v>19年月日</v>
      </c>
    </row>
    <row r="1239" spans="12:16" x14ac:dyDescent="0.45">
      <c r="L1239" s="37" t="str">
        <f t="shared" si="95"/>
        <v/>
      </c>
      <c r="M1239" s="37" t="str">
        <f t="shared" si="96"/>
        <v/>
      </c>
      <c r="N1239" s="37" t="str">
        <f t="shared" si="97"/>
        <v/>
      </c>
      <c r="O1239" s="37" t="str">
        <f t="shared" si="99"/>
        <v/>
      </c>
      <c r="P1239" s="37" t="str">
        <f t="shared" si="98"/>
        <v>19年月日</v>
      </c>
    </row>
    <row r="1240" spans="12:16" x14ac:dyDescent="0.45">
      <c r="L1240" s="37" t="str">
        <f t="shared" si="95"/>
        <v/>
      </c>
      <c r="M1240" s="37" t="str">
        <f t="shared" si="96"/>
        <v/>
      </c>
      <c r="N1240" s="37" t="str">
        <f t="shared" si="97"/>
        <v/>
      </c>
      <c r="O1240" s="37" t="str">
        <f t="shared" si="99"/>
        <v/>
      </c>
      <c r="P1240" s="37" t="str">
        <f t="shared" si="98"/>
        <v>19年月日</v>
      </c>
    </row>
    <row r="1241" spans="12:16" x14ac:dyDescent="0.45">
      <c r="L1241" s="37" t="str">
        <f t="shared" si="95"/>
        <v/>
      </c>
      <c r="M1241" s="37" t="str">
        <f t="shared" si="96"/>
        <v/>
      </c>
      <c r="N1241" s="37" t="str">
        <f t="shared" si="97"/>
        <v/>
      </c>
      <c r="O1241" s="37" t="str">
        <f t="shared" si="99"/>
        <v/>
      </c>
      <c r="P1241" s="37" t="str">
        <f t="shared" si="98"/>
        <v>19年月日</v>
      </c>
    </row>
    <row r="1242" spans="12:16" x14ac:dyDescent="0.45">
      <c r="L1242" s="37" t="str">
        <f t="shared" si="95"/>
        <v/>
      </c>
      <c r="M1242" s="37" t="str">
        <f t="shared" si="96"/>
        <v/>
      </c>
      <c r="N1242" s="37" t="str">
        <f t="shared" si="97"/>
        <v/>
      </c>
      <c r="O1242" s="37" t="str">
        <f t="shared" si="99"/>
        <v/>
      </c>
      <c r="P1242" s="37" t="str">
        <f t="shared" si="98"/>
        <v>19年月日</v>
      </c>
    </row>
    <row r="1243" spans="12:16" x14ac:dyDescent="0.45">
      <c r="L1243" s="37" t="str">
        <f t="shared" si="95"/>
        <v/>
      </c>
      <c r="M1243" s="37" t="str">
        <f t="shared" si="96"/>
        <v/>
      </c>
      <c r="N1243" s="37" t="str">
        <f t="shared" si="97"/>
        <v/>
      </c>
      <c r="O1243" s="37" t="str">
        <f t="shared" si="99"/>
        <v/>
      </c>
      <c r="P1243" s="37" t="str">
        <f t="shared" si="98"/>
        <v>19年月日</v>
      </c>
    </row>
    <row r="1244" spans="12:16" x14ac:dyDescent="0.45">
      <c r="L1244" s="37" t="str">
        <f t="shared" si="95"/>
        <v/>
      </c>
      <c r="M1244" s="37" t="str">
        <f t="shared" si="96"/>
        <v/>
      </c>
      <c r="N1244" s="37" t="str">
        <f t="shared" si="97"/>
        <v/>
      </c>
      <c r="O1244" s="37" t="str">
        <f t="shared" si="99"/>
        <v/>
      </c>
      <c r="P1244" s="37" t="str">
        <f t="shared" si="98"/>
        <v>19年月日</v>
      </c>
    </row>
    <row r="1245" spans="12:16" x14ac:dyDescent="0.45">
      <c r="L1245" s="37" t="str">
        <f t="shared" si="95"/>
        <v/>
      </c>
      <c r="M1245" s="37" t="str">
        <f t="shared" si="96"/>
        <v/>
      </c>
      <c r="N1245" s="37" t="str">
        <f t="shared" si="97"/>
        <v/>
      </c>
      <c r="O1245" s="37" t="str">
        <f t="shared" si="99"/>
        <v/>
      </c>
      <c r="P1245" s="37" t="str">
        <f t="shared" si="98"/>
        <v>19年月日</v>
      </c>
    </row>
    <row r="1246" spans="12:16" x14ac:dyDescent="0.45">
      <c r="L1246" s="37" t="str">
        <f t="shared" si="95"/>
        <v/>
      </c>
      <c r="M1246" s="37" t="str">
        <f t="shared" si="96"/>
        <v/>
      </c>
      <c r="N1246" s="37" t="str">
        <f t="shared" si="97"/>
        <v/>
      </c>
      <c r="O1246" s="37" t="str">
        <f t="shared" si="99"/>
        <v/>
      </c>
      <c r="P1246" s="37" t="str">
        <f t="shared" si="98"/>
        <v>19年月日</v>
      </c>
    </row>
    <row r="1247" spans="12:16" x14ac:dyDescent="0.45">
      <c r="L1247" s="37" t="str">
        <f t="shared" si="95"/>
        <v/>
      </c>
      <c r="M1247" s="37" t="str">
        <f t="shared" si="96"/>
        <v/>
      </c>
      <c r="N1247" s="37" t="str">
        <f t="shared" si="97"/>
        <v/>
      </c>
      <c r="O1247" s="37" t="str">
        <f t="shared" si="99"/>
        <v/>
      </c>
      <c r="P1247" s="37" t="str">
        <f t="shared" si="98"/>
        <v>19年月日</v>
      </c>
    </row>
    <row r="1248" spans="12:16" x14ac:dyDescent="0.45">
      <c r="L1248" s="37" t="str">
        <f t="shared" si="95"/>
        <v/>
      </c>
      <c r="M1248" s="37" t="str">
        <f t="shared" si="96"/>
        <v/>
      </c>
      <c r="N1248" s="37" t="str">
        <f t="shared" si="97"/>
        <v/>
      </c>
      <c r="O1248" s="37" t="str">
        <f t="shared" si="99"/>
        <v/>
      </c>
      <c r="P1248" s="37" t="str">
        <f t="shared" si="98"/>
        <v>19年月日</v>
      </c>
    </row>
    <row r="1249" spans="12:16" x14ac:dyDescent="0.45">
      <c r="L1249" s="37" t="str">
        <f t="shared" si="95"/>
        <v/>
      </c>
      <c r="M1249" s="37" t="str">
        <f t="shared" si="96"/>
        <v/>
      </c>
      <c r="N1249" s="37" t="str">
        <f t="shared" si="97"/>
        <v/>
      </c>
      <c r="O1249" s="37" t="str">
        <f t="shared" si="99"/>
        <v/>
      </c>
      <c r="P1249" s="37" t="str">
        <f t="shared" si="98"/>
        <v>19年月日</v>
      </c>
    </row>
    <row r="1250" spans="12:16" x14ac:dyDescent="0.45">
      <c r="L1250" s="37" t="str">
        <f t="shared" si="95"/>
        <v/>
      </c>
      <c r="M1250" s="37" t="str">
        <f t="shared" si="96"/>
        <v/>
      </c>
      <c r="N1250" s="37" t="str">
        <f t="shared" si="97"/>
        <v/>
      </c>
      <c r="O1250" s="37" t="str">
        <f t="shared" si="99"/>
        <v/>
      </c>
      <c r="P1250" s="37" t="str">
        <f t="shared" si="98"/>
        <v>19年月日</v>
      </c>
    </row>
    <row r="1251" spans="12:16" x14ac:dyDescent="0.45">
      <c r="L1251" s="37" t="str">
        <f t="shared" si="95"/>
        <v/>
      </c>
      <c r="M1251" s="37" t="str">
        <f t="shared" si="96"/>
        <v/>
      </c>
      <c r="N1251" s="37" t="str">
        <f t="shared" si="97"/>
        <v/>
      </c>
      <c r="O1251" s="37" t="str">
        <f t="shared" si="99"/>
        <v/>
      </c>
      <c r="P1251" s="37" t="str">
        <f t="shared" si="98"/>
        <v>19年月日</v>
      </c>
    </row>
    <row r="1252" spans="12:16" x14ac:dyDescent="0.45">
      <c r="L1252" s="37" t="str">
        <f t="shared" si="95"/>
        <v/>
      </c>
      <c r="M1252" s="37" t="str">
        <f t="shared" si="96"/>
        <v/>
      </c>
      <c r="N1252" s="37" t="str">
        <f t="shared" si="97"/>
        <v/>
      </c>
      <c r="O1252" s="37" t="str">
        <f t="shared" si="99"/>
        <v/>
      </c>
      <c r="P1252" s="37" t="str">
        <f t="shared" si="98"/>
        <v>19年月日</v>
      </c>
    </row>
    <row r="1253" spans="12:16" x14ac:dyDescent="0.45">
      <c r="L1253" s="37" t="str">
        <f t="shared" si="95"/>
        <v/>
      </c>
      <c r="M1253" s="37" t="str">
        <f t="shared" si="96"/>
        <v/>
      </c>
      <c r="N1253" s="37" t="str">
        <f t="shared" si="97"/>
        <v/>
      </c>
      <c r="O1253" s="37" t="str">
        <f t="shared" si="99"/>
        <v/>
      </c>
      <c r="P1253" s="37" t="str">
        <f t="shared" si="98"/>
        <v>19年月日</v>
      </c>
    </row>
    <row r="1254" spans="12:16" x14ac:dyDescent="0.45">
      <c r="L1254" s="37" t="str">
        <f t="shared" si="95"/>
        <v/>
      </c>
      <c r="M1254" s="37" t="str">
        <f t="shared" si="96"/>
        <v/>
      </c>
      <c r="N1254" s="37" t="str">
        <f t="shared" si="97"/>
        <v/>
      </c>
      <c r="O1254" s="37" t="str">
        <f t="shared" si="99"/>
        <v/>
      </c>
      <c r="P1254" s="37" t="str">
        <f t="shared" si="98"/>
        <v>19年月日</v>
      </c>
    </row>
    <row r="1255" spans="12:16" x14ac:dyDescent="0.45">
      <c r="L1255" s="37" t="str">
        <f t="shared" si="95"/>
        <v/>
      </c>
      <c r="M1255" s="37" t="str">
        <f t="shared" si="96"/>
        <v/>
      </c>
      <c r="N1255" s="37" t="str">
        <f t="shared" si="97"/>
        <v/>
      </c>
      <c r="O1255" s="37" t="str">
        <f t="shared" si="99"/>
        <v/>
      </c>
      <c r="P1255" s="37" t="str">
        <f t="shared" si="98"/>
        <v>19年月日</v>
      </c>
    </row>
    <row r="1256" spans="12:16" x14ac:dyDescent="0.45">
      <c r="L1256" s="37" t="str">
        <f t="shared" si="95"/>
        <v/>
      </c>
      <c r="M1256" s="37" t="str">
        <f t="shared" si="96"/>
        <v/>
      </c>
      <c r="N1256" s="37" t="str">
        <f t="shared" si="97"/>
        <v/>
      </c>
      <c r="O1256" s="37" t="str">
        <f t="shared" si="99"/>
        <v/>
      </c>
      <c r="P1256" s="37" t="str">
        <f t="shared" si="98"/>
        <v>19年月日</v>
      </c>
    </row>
    <row r="1257" spans="12:16" x14ac:dyDescent="0.45">
      <c r="L1257" s="37" t="str">
        <f t="shared" si="95"/>
        <v/>
      </c>
      <c r="M1257" s="37" t="str">
        <f t="shared" si="96"/>
        <v/>
      </c>
      <c r="N1257" s="37" t="str">
        <f t="shared" si="97"/>
        <v/>
      </c>
      <c r="O1257" s="37" t="str">
        <f t="shared" si="99"/>
        <v/>
      </c>
      <c r="P1257" s="37" t="str">
        <f t="shared" si="98"/>
        <v>19年月日</v>
      </c>
    </row>
    <row r="1258" spans="12:16" x14ac:dyDescent="0.45">
      <c r="L1258" s="37" t="str">
        <f t="shared" si="95"/>
        <v/>
      </c>
      <c r="M1258" s="37" t="str">
        <f t="shared" si="96"/>
        <v/>
      </c>
      <c r="N1258" s="37" t="str">
        <f t="shared" si="97"/>
        <v/>
      </c>
      <c r="O1258" s="37" t="str">
        <f t="shared" si="99"/>
        <v/>
      </c>
      <c r="P1258" s="37" t="str">
        <f t="shared" si="98"/>
        <v>19年月日</v>
      </c>
    </row>
    <row r="1259" spans="12:16" x14ac:dyDescent="0.45">
      <c r="L1259" s="37" t="str">
        <f t="shared" si="95"/>
        <v/>
      </c>
      <c r="M1259" s="37" t="str">
        <f t="shared" si="96"/>
        <v/>
      </c>
      <c r="N1259" s="37" t="str">
        <f t="shared" si="97"/>
        <v/>
      </c>
      <c r="O1259" s="37" t="str">
        <f t="shared" si="99"/>
        <v/>
      </c>
      <c r="P1259" s="37" t="str">
        <f t="shared" si="98"/>
        <v>19年月日</v>
      </c>
    </row>
    <row r="1260" spans="12:16" x14ac:dyDescent="0.45">
      <c r="L1260" s="37" t="str">
        <f t="shared" si="95"/>
        <v/>
      </c>
      <c r="M1260" s="37" t="str">
        <f t="shared" si="96"/>
        <v/>
      </c>
      <c r="N1260" s="37" t="str">
        <f t="shared" si="97"/>
        <v/>
      </c>
      <c r="O1260" s="37" t="str">
        <f t="shared" si="99"/>
        <v/>
      </c>
      <c r="P1260" s="37" t="str">
        <f t="shared" si="98"/>
        <v>19年月日</v>
      </c>
    </row>
    <row r="1261" spans="12:16" x14ac:dyDescent="0.45">
      <c r="L1261" s="37" t="str">
        <f t="shared" si="95"/>
        <v/>
      </c>
      <c r="M1261" s="37" t="str">
        <f t="shared" si="96"/>
        <v/>
      </c>
      <c r="N1261" s="37" t="str">
        <f t="shared" si="97"/>
        <v/>
      </c>
      <c r="O1261" s="37" t="str">
        <f t="shared" si="99"/>
        <v/>
      </c>
      <c r="P1261" s="37" t="str">
        <f t="shared" si="98"/>
        <v>19年月日</v>
      </c>
    </row>
    <row r="1262" spans="12:16" x14ac:dyDescent="0.45">
      <c r="L1262" s="37" t="str">
        <f t="shared" si="95"/>
        <v/>
      </c>
      <c r="M1262" s="37" t="str">
        <f t="shared" si="96"/>
        <v/>
      </c>
      <c r="N1262" s="37" t="str">
        <f t="shared" si="97"/>
        <v/>
      </c>
      <c r="O1262" s="37" t="str">
        <f t="shared" si="99"/>
        <v/>
      </c>
      <c r="P1262" s="37" t="str">
        <f t="shared" si="98"/>
        <v>19年月日</v>
      </c>
    </row>
    <row r="1263" spans="12:16" x14ac:dyDescent="0.45">
      <c r="L1263" s="37" t="str">
        <f t="shared" si="95"/>
        <v/>
      </c>
      <c r="M1263" s="37" t="str">
        <f t="shared" si="96"/>
        <v/>
      </c>
      <c r="N1263" s="37" t="str">
        <f t="shared" si="97"/>
        <v/>
      </c>
      <c r="O1263" s="37" t="str">
        <f t="shared" si="99"/>
        <v/>
      </c>
      <c r="P1263" s="37" t="str">
        <f t="shared" si="98"/>
        <v>19年月日</v>
      </c>
    </row>
    <row r="1264" spans="12:16" x14ac:dyDescent="0.45">
      <c r="L1264" s="37" t="str">
        <f t="shared" si="95"/>
        <v/>
      </c>
      <c r="M1264" s="37" t="str">
        <f t="shared" si="96"/>
        <v/>
      </c>
      <c r="N1264" s="37" t="str">
        <f t="shared" si="97"/>
        <v/>
      </c>
      <c r="O1264" s="37" t="str">
        <f t="shared" si="99"/>
        <v/>
      </c>
      <c r="P1264" s="37" t="str">
        <f t="shared" si="98"/>
        <v>19年月日</v>
      </c>
    </row>
    <row r="1265" spans="12:16" x14ac:dyDescent="0.45">
      <c r="L1265" s="37" t="str">
        <f t="shared" si="95"/>
        <v/>
      </c>
      <c r="M1265" s="37" t="str">
        <f t="shared" si="96"/>
        <v/>
      </c>
      <c r="N1265" s="37" t="str">
        <f t="shared" si="97"/>
        <v/>
      </c>
      <c r="O1265" s="37" t="str">
        <f t="shared" si="99"/>
        <v/>
      </c>
      <c r="P1265" s="37" t="str">
        <f t="shared" si="98"/>
        <v>19年月日</v>
      </c>
    </row>
    <row r="1266" spans="12:16" x14ac:dyDescent="0.45">
      <c r="L1266" s="37" t="str">
        <f t="shared" si="95"/>
        <v/>
      </c>
      <c r="M1266" s="37" t="str">
        <f t="shared" si="96"/>
        <v/>
      </c>
      <c r="N1266" s="37" t="str">
        <f t="shared" si="97"/>
        <v/>
      </c>
      <c r="O1266" s="37" t="str">
        <f t="shared" si="99"/>
        <v/>
      </c>
      <c r="P1266" s="37" t="str">
        <f t="shared" si="98"/>
        <v>19年月日</v>
      </c>
    </row>
    <row r="1267" spans="12:16" x14ac:dyDescent="0.45">
      <c r="L1267" s="37" t="str">
        <f t="shared" si="95"/>
        <v/>
      </c>
      <c r="M1267" s="37" t="str">
        <f t="shared" si="96"/>
        <v/>
      </c>
      <c r="N1267" s="37" t="str">
        <f t="shared" si="97"/>
        <v/>
      </c>
      <c r="O1267" s="37" t="str">
        <f t="shared" si="99"/>
        <v/>
      </c>
      <c r="P1267" s="37" t="str">
        <f t="shared" si="98"/>
        <v>19年月日</v>
      </c>
    </row>
    <row r="1268" spans="12:16" x14ac:dyDescent="0.45">
      <c r="L1268" s="37" t="str">
        <f t="shared" si="95"/>
        <v/>
      </c>
      <c r="M1268" s="37" t="str">
        <f t="shared" si="96"/>
        <v/>
      </c>
      <c r="N1268" s="37" t="str">
        <f t="shared" si="97"/>
        <v/>
      </c>
      <c r="O1268" s="37" t="str">
        <f t="shared" si="99"/>
        <v/>
      </c>
      <c r="P1268" s="37" t="str">
        <f t="shared" si="98"/>
        <v>19年月日</v>
      </c>
    </row>
    <row r="1269" spans="12:16" x14ac:dyDescent="0.45">
      <c r="L1269" s="37" t="str">
        <f t="shared" si="95"/>
        <v/>
      </c>
      <c r="M1269" s="37" t="str">
        <f t="shared" si="96"/>
        <v/>
      </c>
      <c r="N1269" s="37" t="str">
        <f t="shared" si="97"/>
        <v/>
      </c>
      <c r="O1269" s="37" t="str">
        <f t="shared" si="99"/>
        <v/>
      </c>
      <c r="P1269" s="37" t="str">
        <f t="shared" si="98"/>
        <v>19年月日</v>
      </c>
    </row>
    <row r="1270" spans="12:16" x14ac:dyDescent="0.45">
      <c r="L1270" s="37" t="str">
        <f t="shared" si="95"/>
        <v/>
      </c>
      <c r="M1270" s="37" t="str">
        <f t="shared" si="96"/>
        <v/>
      </c>
      <c r="N1270" s="37" t="str">
        <f t="shared" si="97"/>
        <v/>
      </c>
      <c r="O1270" s="37" t="str">
        <f t="shared" si="99"/>
        <v/>
      </c>
      <c r="P1270" s="37" t="str">
        <f t="shared" si="98"/>
        <v>19年月日</v>
      </c>
    </row>
    <row r="1271" spans="12:16" x14ac:dyDescent="0.45">
      <c r="L1271" s="37" t="str">
        <f t="shared" si="95"/>
        <v/>
      </c>
      <c r="M1271" s="37" t="str">
        <f t="shared" si="96"/>
        <v/>
      </c>
      <c r="N1271" s="37" t="str">
        <f t="shared" si="97"/>
        <v/>
      </c>
      <c r="O1271" s="37" t="str">
        <f t="shared" si="99"/>
        <v/>
      </c>
      <c r="P1271" s="37" t="str">
        <f t="shared" si="98"/>
        <v>19年月日</v>
      </c>
    </row>
    <row r="1272" spans="12:16" x14ac:dyDescent="0.45">
      <c r="L1272" s="37" t="str">
        <f t="shared" si="95"/>
        <v/>
      </c>
      <c r="M1272" s="37" t="str">
        <f t="shared" si="96"/>
        <v/>
      </c>
      <c r="N1272" s="37" t="str">
        <f t="shared" si="97"/>
        <v/>
      </c>
      <c r="O1272" s="37" t="str">
        <f t="shared" si="99"/>
        <v/>
      </c>
      <c r="P1272" s="37" t="str">
        <f t="shared" si="98"/>
        <v>19年月日</v>
      </c>
    </row>
    <row r="1273" spans="12:16" x14ac:dyDescent="0.45">
      <c r="L1273" s="37" t="str">
        <f t="shared" si="95"/>
        <v/>
      </c>
      <c r="M1273" s="37" t="str">
        <f t="shared" si="96"/>
        <v/>
      </c>
      <c r="N1273" s="37" t="str">
        <f t="shared" si="97"/>
        <v/>
      </c>
      <c r="O1273" s="37" t="str">
        <f t="shared" si="99"/>
        <v/>
      </c>
      <c r="P1273" s="37" t="str">
        <f t="shared" si="98"/>
        <v>19年月日</v>
      </c>
    </row>
    <row r="1274" spans="12:16" x14ac:dyDescent="0.45">
      <c r="L1274" s="37" t="str">
        <f t="shared" si="95"/>
        <v/>
      </c>
      <c r="M1274" s="37" t="str">
        <f t="shared" si="96"/>
        <v/>
      </c>
      <c r="N1274" s="37" t="str">
        <f t="shared" si="97"/>
        <v/>
      </c>
      <c r="O1274" s="37" t="str">
        <f t="shared" si="99"/>
        <v/>
      </c>
      <c r="P1274" s="37" t="str">
        <f t="shared" si="98"/>
        <v>19年月日</v>
      </c>
    </row>
    <row r="1275" spans="12:16" x14ac:dyDescent="0.45">
      <c r="L1275" s="37" t="str">
        <f t="shared" si="95"/>
        <v/>
      </c>
      <c r="M1275" s="37" t="str">
        <f t="shared" si="96"/>
        <v/>
      </c>
      <c r="N1275" s="37" t="str">
        <f t="shared" si="97"/>
        <v/>
      </c>
      <c r="O1275" s="37" t="str">
        <f t="shared" si="99"/>
        <v/>
      </c>
      <c r="P1275" s="37" t="str">
        <f t="shared" si="98"/>
        <v>19年月日</v>
      </c>
    </row>
    <row r="1276" spans="12:16" x14ac:dyDescent="0.45">
      <c r="L1276" s="37" t="str">
        <f t="shared" si="95"/>
        <v/>
      </c>
      <c r="M1276" s="37" t="str">
        <f t="shared" si="96"/>
        <v/>
      </c>
      <c r="N1276" s="37" t="str">
        <f t="shared" si="97"/>
        <v/>
      </c>
      <c r="O1276" s="37" t="str">
        <f t="shared" si="99"/>
        <v/>
      </c>
      <c r="P1276" s="37" t="str">
        <f t="shared" si="98"/>
        <v>19年月日</v>
      </c>
    </row>
    <row r="1277" spans="12:16" x14ac:dyDescent="0.45">
      <c r="L1277" s="37" t="str">
        <f t="shared" si="95"/>
        <v/>
      </c>
      <c r="M1277" s="37" t="str">
        <f t="shared" si="96"/>
        <v/>
      </c>
      <c r="N1277" s="37" t="str">
        <f t="shared" si="97"/>
        <v/>
      </c>
      <c r="O1277" s="37" t="str">
        <f t="shared" si="99"/>
        <v/>
      </c>
      <c r="P1277" s="37" t="str">
        <f t="shared" si="98"/>
        <v>19年月日</v>
      </c>
    </row>
    <row r="1278" spans="12:16" x14ac:dyDescent="0.45">
      <c r="L1278" s="37" t="str">
        <f t="shared" si="95"/>
        <v/>
      </c>
      <c r="M1278" s="37" t="str">
        <f t="shared" si="96"/>
        <v/>
      </c>
      <c r="N1278" s="37" t="str">
        <f t="shared" si="97"/>
        <v/>
      </c>
      <c r="O1278" s="37" t="str">
        <f t="shared" si="99"/>
        <v/>
      </c>
      <c r="P1278" s="37" t="str">
        <f t="shared" si="98"/>
        <v>19年月日</v>
      </c>
    </row>
    <row r="1279" spans="12:16" x14ac:dyDescent="0.45">
      <c r="L1279" s="37" t="str">
        <f t="shared" si="95"/>
        <v/>
      </c>
      <c r="M1279" s="37" t="str">
        <f t="shared" si="96"/>
        <v/>
      </c>
      <c r="N1279" s="37" t="str">
        <f t="shared" si="97"/>
        <v/>
      </c>
      <c r="O1279" s="37" t="str">
        <f t="shared" si="99"/>
        <v/>
      </c>
      <c r="P1279" s="37" t="str">
        <f t="shared" si="98"/>
        <v>19年月日</v>
      </c>
    </row>
    <row r="1280" spans="12:16" x14ac:dyDescent="0.45">
      <c r="L1280" s="37" t="str">
        <f t="shared" si="95"/>
        <v/>
      </c>
      <c r="M1280" s="37" t="str">
        <f t="shared" si="96"/>
        <v/>
      </c>
      <c r="N1280" s="37" t="str">
        <f t="shared" si="97"/>
        <v/>
      </c>
      <c r="O1280" s="37" t="str">
        <f t="shared" si="99"/>
        <v/>
      </c>
      <c r="P1280" s="37" t="str">
        <f t="shared" si="98"/>
        <v>19年月日</v>
      </c>
    </row>
    <row r="1281" spans="12:16" x14ac:dyDescent="0.45">
      <c r="L1281" s="37" t="str">
        <f t="shared" si="95"/>
        <v/>
      </c>
      <c r="M1281" s="37" t="str">
        <f t="shared" si="96"/>
        <v/>
      </c>
      <c r="N1281" s="37" t="str">
        <f t="shared" si="97"/>
        <v/>
      </c>
      <c r="O1281" s="37" t="str">
        <f t="shared" si="99"/>
        <v/>
      </c>
      <c r="P1281" s="37" t="str">
        <f t="shared" si="98"/>
        <v>19年月日</v>
      </c>
    </row>
    <row r="1282" spans="12:16" x14ac:dyDescent="0.45">
      <c r="L1282" s="37" t="str">
        <f t="shared" si="95"/>
        <v/>
      </c>
      <c r="M1282" s="37" t="str">
        <f t="shared" si="96"/>
        <v/>
      </c>
      <c r="N1282" s="37" t="str">
        <f t="shared" si="97"/>
        <v/>
      </c>
      <c r="O1282" s="37" t="str">
        <f t="shared" si="99"/>
        <v/>
      </c>
      <c r="P1282" s="37" t="str">
        <f t="shared" si="98"/>
        <v>19年月日</v>
      </c>
    </row>
    <row r="1283" spans="12:16" x14ac:dyDescent="0.45">
      <c r="L1283" s="37" t="str">
        <f t="shared" ref="L1283:L1346" si="100">IF($A1283="","",$D1283&amp;" ("&amp;$G1283&amp;")")</f>
        <v/>
      </c>
      <c r="M1283" s="37" t="str">
        <f t="shared" ref="M1283:M1346" si="101">IF($A1283="","",LEFT($F1283,2))</f>
        <v/>
      </c>
      <c r="N1283" s="37" t="str">
        <f t="shared" ref="N1283:N1346" si="102">IF($A1283="","",$J1283&amp;" "&amp;$I1283&amp;" ("&amp;$M1283&amp;")")</f>
        <v/>
      </c>
      <c r="O1283" s="37" t="str">
        <f t="shared" si="99"/>
        <v/>
      </c>
      <c r="P1283" s="37" t="str">
        <f t="shared" ref="P1283:P1346" si="103">IF(LEFT($F1283,1)="0","20","19")&amp;LEFT($F1283,2)&amp;"年"&amp;MID($F1283,3,2)&amp;"月"&amp;RIGHT($F1283,2)&amp;"日"</f>
        <v>19年月日</v>
      </c>
    </row>
    <row r="1284" spans="12:16" x14ac:dyDescent="0.45">
      <c r="L1284" s="37" t="str">
        <f t="shared" si="100"/>
        <v/>
      </c>
      <c r="M1284" s="37" t="str">
        <f t="shared" si="101"/>
        <v/>
      </c>
      <c r="N1284" s="37" t="str">
        <f t="shared" si="102"/>
        <v/>
      </c>
      <c r="O1284" s="37" t="str">
        <f t="shared" ref="O1284:O1347" si="104">IF($A1284="","",$O1283+1)</f>
        <v/>
      </c>
      <c r="P1284" s="37" t="str">
        <f t="shared" si="103"/>
        <v>19年月日</v>
      </c>
    </row>
    <row r="1285" spans="12:16" x14ac:dyDescent="0.45">
      <c r="L1285" s="37" t="str">
        <f t="shared" si="100"/>
        <v/>
      </c>
      <c r="M1285" s="37" t="str">
        <f t="shared" si="101"/>
        <v/>
      </c>
      <c r="N1285" s="37" t="str">
        <f t="shared" si="102"/>
        <v/>
      </c>
      <c r="O1285" s="37" t="str">
        <f t="shared" si="104"/>
        <v/>
      </c>
      <c r="P1285" s="37" t="str">
        <f t="shared" si="103"/>
        <v>19年月日</v>
      </c>
    </row>
    <row r="1286" spans="12:16" x14ac:dyDescent="0.45">
      <c r="L1286" s="37" t="str">
        <f t="shared" si="100"/>
        <v/>
      </c>
      <c r="M1286" s="37" t="str">
        <f t="shared" si="101"/>
        <v/>
      </c>
      <c r="N1286" s="37" t="str">
        <f t="shared" si="102"/>
        <v/>
      </c>
      <c r="O1286" s="37" t="str">
        <f t="shared" si="104"/>
        <v/>
      </c>
      <c r="P1286" s="37" t="str">
        <f t="shared" si="103"/>
        <v>19年月日</v>
      </c>
    </row>
    <row r="1287" spans="12:16" x14ac:dyDescent="0.45">
      <c r="L1287" s="37" t="str">
        <f t="shared" si="100"/>
        <v/>
      </c>
      <c r="M1287" s="37" t="str">
        <f t="shared" si="101"/>
        <v/>
      </c>
      <c r="N1287" s="37" t="str">
        <f t="shared" si="102"/>
        <v/>
      </c>
      <c r="O1287" s="37" t="str">
        <f t="shared" si="104"/>
        <v/>
      </c>
      <c r="P1287" s="37" t="str">
        <f t="shared" si="103"/>
        <v>19年月日</v>
      </c>
    </row>
    <row r="1288" spans="12:16" x14ac:dyDescent="0.45">
      <c r="L1288" s="37" t="str">
        <f t="shared" si="100"/>
        <v/>
      </c>
      <c r="M1288" s="37" t="str">
        <f t="shared" si="101"/>
        <v/>
      </c>
      <c r="N1288" s="37" t="str">
        <f t="shared" si="102"/>
        <v/>
      </c>
      <c r="O1288" s="37" t="str">
        <f t="shared" si="104"/>
        <v/>
      </c>
      <c r="P1288" s="37" t="str">
        <f t="shared" si="103"/>
        <v>19年月日</v>
      </c>
    </row>
    <row r="1289" spans="12:16" x14ac:dyDescent="0.45">
      <c r="L1289" s="37" t="str">
        <f t="shared" si="100"/>
        <v/>
      </c>
      <c r="M1289" s="37" t="str">
        <f t="shared" si="101"/>
        <v/>
      </c>
      <c r="N1289" s="37" t="str">
        <f t="shared" si="102"/>
        <v/>
      </c>
      <c r="O1289" s="37" t="str">
        <f t="shared" si="104"/>
        <v/>
      </c>
      <c r="P1289" s="37" t="str">
        <f t="shared" si="103"/>
        <v>19年月日</v>
      </c>
    </row>
    <row r="1290" spans="12:16" x14ac:dyDescent="0.45">
      <c r="L1290" s="37" t="str">
        <f t="shared" si="100"/>
        <v/>
      </c>
      <c r="M1290" s="37" t="str">
        <f t="shared" si="101"/>
        <v/>
      </c>
      <c r="N1290" s="37" t="str">
        <f t="shared" si="102"/>
        <v/>
      </c>
      <c r="O1290" s="37" t="str">
        <f t="shared" si="104"/>
        <v/>
      </c>
      <c r="P1290" s="37" t="str">
        <f t="shared" si="103"/>
        <v>19年月日</v>
      </c>
    </row>
    <row r="1291" spans="12:16" x14ac:dyDescent="0.45">
      <c r="L1291" s="37" t="str">
        <f t="shared" si="100"/>
        <v/>
      </c>
      <c r="M1291" s="37" t="str">
        <f t="shared" si="101"/>
        <v/>
      </c>
      <c r="N1291" s="37" t="str">
        <f t="shared" si="102"/>
        <v/>
      </c>
      <c r="O1291" s="37" t="str">
        <f t="shared" si="104"/>
        <v/>
      </c>
      <c r="P1291" s="37" t="str">
        <f t="shared" si="103"/>
        <v>19年月日</v>
      </c>
    </row>
    <row r="1292" spans="12:16" x14ac:dyDescent="0.45">
      <c r="L1292" s="37" t="str">
        <f t="shared" si="100"/>
        <v/>
      </c>
      <c r="M1292" s="37" t="str">
        <f t="shared" si="101"/>
        <v/>
      </c>
      <c r="N1292" s="37" t="str">
        <f t="shared" si="102"/>
        <v/>
      </c>
      <c r="O1292" s="37" t="str">
        <f t="shared" si="104"/>
        <v/>
      </c>
      <c r="P1292" s="37" t="str">
        <f t="shared" si="103"/>
        <v>19年月日</v>
      </c>
    </row>
    <row r="1293" spans="12:16" x14ac:dyDescent="0.45">
      <c r="L1293" s="37" t="str">
        <f t="shared" si="100"/>
        <v/>
      </c>
      <c r="M1293" s="37" t="str">
        <f t="shared" si="101"/>
        <v/>
      </c>
      <c r="N1293" s="37" t="str">
        <f t="shared" si="102"/>
        <v/>
      </c>
      <c r="O1293" s="37" t="str">
        <f t="shared" si="104"/>
        <v/>
      </c>
      <c r="P1293" s="37" t="str">
        <f t="shared" si="103"/>
        <v>19年月日</v>
      </c>
    </row>
    <row r="1294" spans="12:16" x14ac:dyDescent="0.45">
      <c r="L1294" s="37" t="str">
        <f t="shared" si="100"/>
        <v/>
      </c>
      <c r="M1294" s="37" t="str">
        <f t="shared" si="101"/>
        <v/>
      </c>
      <c r="N1294" s="37" t="str">
        <f t="shared" si="102"/>
        <v/>
      </c>
      <c r="O1294" s="37" t="str">
        <f t="shared" si="104"/>
        <v/>
      </c>
      <c r="P1294" s="37" t="str">
        <f t="shared" si="103"/>
        <v>19年月日</v>
      </c>
    </row>
    <row r="1295" spans="12:16" x14ac:dyDescent="0.45">
      <c r="L1295" s="37" t="str">
        <f t="shared" si="100"/>
        <v/>
      </c>
      <c r="M1295" s="37" t="str">
        <f t="shared" si="101"/>
        <v/>
      </c>
      <c r="N1295" s="37" t="str">
        <f t="shared" si="102"/>
        <v/>
      </c>
      <c r="O1295" s="37" t="str">
        <f t="shared" si="104"/>
        <v/>
      </c>
      <c r="P1295" s="37" t="str">
        <f t="shared" si="103"/>
        <v>19年月日</v>
      </c>
    </row>
    <row r="1296" spans="12:16" x14ac:dyDescent="0.45">
      <c r="L1296" s="37" t="str">
        <f t="shared" si="100"/>
        <v/>
      </c>
      <c r="M1296" s="37" t="str">
        <f t="shared" si="101"/>
        <v/>
      </c>
      <c r="N1296" s="37" t="str">
        <f t="shared" si="102"/>
        <v/>
      </c>
      <c r="O1296" s="37" t="str">
        <f t="shared" si="104"/>
        <v/>
      </c>
      <c r="P1296" s="37" t="str">
        <f t="shared" si="103"/>
        <v>19年月日</v>
      </c>
    </row>
    <row r="1297" spans="12:16" x14ac:dyDescent="0.45">
      <c r="L1297" s="37" t="str">
        <f t="shared" si="100"/>
        <v/>
      </c>
      <c r="M1297" s="37" t="str">
        <f t="shared" si="101"/>
        <v/>
      </c>
      <c r="N1297" s="37" t="str">
        <f t="shared" si="102"/>
        <v/>
      </c>
      <c r="O1297" s="37" t="str">
        <f t="shared" si="104"/>
        <v/>
      </c>
      <c r="P1297" s="37" t="str">
        <f t="shared" si="103"/>
        <v>19年月日</v>
      </c>
    </row>
    <row r="1298" spans="12:16" x14ac:dyDescent="0.45">
      <c r="L1298" s="37" t="str">
        <f t="shared" si="100"/>
        <v/>
      </c>
      <c r="M1298" s="37" t="str">
        <f t="shared" si="101"/>
        <v/>
      </c>
      <c r="N1298" s="37" t="str">
        <f t="shared" si="102"/>
        <v/>
      </c>
      <c r="O1298" s="37" t="str">
        <f t="shared" si="104"/>
        <v/>
      </c>
      <c r="P1298" s="37" t="str">
        <f t="shared" si="103"/>
        <v>19年月日</v>
      </c>
    </row>
    <row r="1299" spans="12:16" x14ac:dyDescent="0.45">
      <c r="L1299" s="37" t="str">
        <f t="shared" si="100"/>
        <v/>
      </c>
      <c r="M1299" s="37" t="str">
        <f t="shared" si="101"/>
        <v/>
      </c>
      <c r="N1299" s="37" t="str">
        <f t="shared" si="102"/>
        <v/>
      </c>
      <c r="O1299" s="37" t="str">
        <f t="shared" si="104"/>
        <v/>
      </c>
      <c r="P1299" s="37" t="str">
        <f t="shared" si="103"/>
        <v>19年月日</v>
      </c>
    </row>
    <row r="1300" spans="12:16" x14ac:dyDescent="0.45">
      <c r="L1300" s="37" t="str">
        <f t="shared" si="100"/>
        <v/>
      </c>
      <c r="M1300" s="37" t="str">
        <f t="shared" si="101"/>
        <v/>
      </c>
      <c r="N1300" s="37" t="str">
        <f t="shared" si="102"/>
        <v/>
      </c>
      <c r="O1300" s="37" t="str">
        <f t="shared" si="104"/>
        <v/>
      </c>
      <c r="P1300" s="37" t="str">
        <f t="shared" si="103"/>
        <v>19年月日</v>
      </c>
    </row>
    <row r="1301" spans="12:16" x14ac:dyDescent="0.45">
      <c r="L1301" s="37" t="str">
        <f t="shared" si="100"/>
        <v/>
      </c>
      <c r="M1301" s="37" t="str">
        <f t="shared" si="101"/>
        <v/>
      </c>
      <c r="N1301" s="37" t="str">
        <f t="shared" si="102"/>
        <v/>
      </c>
      <c r="O1301" s="37" t="str">
        <f t="shared" si="104"/>
        <v/>
      </c>
      <c r="P1301" s="37" t="str">
        <f t="shared" si="103"/>
        <v>19年月日</v>
      </c>
    </row>
    <row r="1302" spans="12:16" x14ac:dyDescent="0.45">
      <c r="L1302" s="37" t="str">
        <f t="shared" si="100"/>
        <v/>
      </c>
      <c r="M1302" s="37" t="str">
        <f t="shared" si="101"/>
        <v/>
      </c>
      <c r="N1302" s="37" t="str">
        <f t="shared" si="102"/>
        <v/>
      </c>
      <c r="O1302" s="37" t="str">
        <f t="shared" si="104"/>
        <v/>
      </c>
      <c r="P1302" s="37" t="str">
        <f t="shared" si="103"/>
        <v>19年月日</v>
      </c>
    </row>
    <row r="1303" spans="12:16" x14ac:dyDescent="0.45">
      <c r="L1303" s="37" t="str">
        <f t="shared" si="100"/>
        <v/>
      </c>
      <c r="M1303" s="37" t="str">
        <f t="shared" si="101"/>
        <v/>
      </c>
      <c r="N1303" s="37" t="str">
        <f t="shared" si="102"/>
        <v/>
      </c>
      <c r="O1303" s="37" t="str">
        <f t="shared" si="104"/>
        <v/>
      </c>
      <c r="P1303" s="37" t="str">
        <f t="shared" si="103"/>
        <v>19年月日</v>
      </c>
    </row>
    <row r="1304" spans="12:16" x14ac:dyDescent="0.45">
      <c r="L1304" s="37" t="str">
        <f t="shared" si="100"/>
        <v/>
      </c>
      <c r="M1304" s="37" t="str">
        <f t="shared" si="101"/>
        <v/>
      </c>
      <c r="N1304" s="37" t="str">
        <f t="shared" si="102"/>
        <v/>
      </c>
      <c r="O1304" s="37" t="str">
        <f t="shared" si="104"/>
        <v/>
      </c>
      <c r="P1304" s="37" t="str">
        <f t="shared" si="103"/>
        <v>19年月日</v>
      </c>
    </row>
    <row r="1305" spans="12:16" x14ac:dyDescent="0.45">
      <c r="L1305" s="37" t="str">
        <f t="shared" si="100"/>
        <v/>
      </c>
      <c r="M1305" s="37" t="str">
        <f t="shared" si="101"/>
        <v/>
      </c>
      <c r="N1305" s="37" t="str">
        <f t="shared" si="102"/>
        <v/>
      </c>
      <c r="O1305" s="37" t="str">
        <f t="shared" si="104"/>
        <v/>
      </c>
      <c r="P1305" s="37" t="str">
        <f t="shared" si="103"/>
        <v>19年月日</v>
      </c>
    </row>
    <row r="1306" spans="12:16" x14ac:dyDescent="0.45">
      <c r="L1306" s="37" t="str">
        <f t="shared" si="100"/>
        <v/>
      </c>
      <c r="M1306" s="37" t="str">
        <f t="shared" si="101"/>
        <v/>
      </c>
      <c r="N1306" s="37" t="str">
        <f t="shared" si="102"/>
        <v/>
      </c>
      <c r="O1306" s="37" t="str">
        <f t="shared" si="104"/>
        <v/>
      </c>
      <c r="P1306" s="37" t="str">
        <f t="shared" si="103"/>
        <v>19年月日</v>
      </c>
    </row>
    <row r="1307" spans="12:16" x14ac:dyDescent="0.45">
      <c r="L1307" s="37" t="str">
        <f t="shared" si="100"/>
        <v/>
      </c>
      <c r="M1307" s="37" t="str">
        <f t="shared" si="101"/>
        <v/>
      </c>
      <c r="N1307" s="37" t="str">
        <f t="shared" si="102"/>
        <v/>
      </c>
      <c r="O1307" s="37" t="str">
        <f t="shared" si="104"/>
        <v/>
      </c>
      <c r="P1307" s="37" t="str">
        <f t="shared" si="103"/>
        <v>19年月日</v>
      </c>
    </row>
    <row r="1308" spans="12:16" x14ac:dyDescent="0.45">
      <c r="L1308" s="37" t="str">
        <f t="shared" si="100"/>
        <v/>
      </c>
      <c r="M1308" s="37" t="str">
        <f t="shared" si="101"/>
        <v/>
      </c>
      <c r="N1308" s="37" t="str">
        <f t="shared" si="102"/>
        <v/>
      </c>
      <c r="O1308" s="37" t="str">
        <f t="shared" si="104"/>
        <v/>
      </c>
      <c r="P1308" s="37" t="str">
        <f t="shared" si="103"/>
        <v>19年月日</v>
      </c>
    </row>
    <row r="1309" spans="12:16" x14ac:dyDescent="0.45">
      <c r="L1309" s="37" t="str">
        <f t="shared" si="100"/>
        <v/>
      </c>
      <c r="M1309" s="37" t="str">
        <f t="shared" si="101"/>
        <v/>
      </c>
      <c r="N1309" s="37" t="str">
        <f t="shared" si="102"/>
        <v/>
      </c>
      <c r="O1309" s="37" t="str">
        <f t="shared" si="104"/>
        <v/>
      </c>
      <c r="P1309" s="37" t="str">
        <f t="shared" si="103"/>
        <v>19年月日</v>
      </c>
    </row>
    <row r="1310" spans="12:16" x14ac:dyDescent="0.45">
      <c r="L1310" s="37" t="str">
        <f t="shared" si="100"/>
        <v/>
      </c>
      <c r="M1310" s="37" t="str">
        <f t="shared" si="101"/>
        <v/>
      </c>
      <c r="N1310" s="37" t="str">
        <f t="shared" si="102"/>
        <v/>
      </c>
      <c r="O1310" s="37" t="str">
        <f t="shared" si="104"/>
        <v/>
      </c>
      <c r="P1310" s="37" t="str">
        <f t="shared" si="103"/>
        <v>19年月日</v>
      </c>
    </row>
    <row r="1311" spans="12:16" x14ac:dyDescent="0.45">
      <c r="L1311" s="37" t="str">
        <f t="shared" si="100"/>
        <v/>
      </c>
      <c r="M1311" s="37" t="str">
        <f t="shared" si="101"/>
        <v/>
      </c>
      <c r="N1311" s="37" t="str">
        <f t="shared" si="102"/>
        <v/>
      </c>
      <c r="O1311" s="37" t="str">
        <f t="shared" si="104"/>
        <v/>
      </c>
      <c r="P1311" s="37" t="str">
        <f t="shared" si="103"/>
        <v>19年月日</v>
      </c>
    </row>
    <row r="1312" spans="12:16" x14ac:dyDescent="0.45">
      <c r="L1312" s="37" t="str">
        <f t="shared" si="100"/>
        <v/>
      </c>
      <c r="M1312" s="37" t="str">
        <f t="shared" si="101"/>
        <v/>
      </c>
      <c r="N1312" s="37" t="str">
        <f t="shared" si="102"/>
        <v/>
      </c>
      <c r="O1312" s="37" t="str">
        <f t="shared" si="104"/>
        <v/>
      </c>
      <c r="P1312" s="37" t="str">
        <f t="shared" si="103"/>
        <v>19年月日</v>
      </c>
    </row>
    <row r="1313" spans="12:16" x14ac:dyDescent="0.45">
      <c r="L1313" s="37" t="str">
        <f t="shared" si="100"/>
        <v/>
      </c>
      <c r="M1313" s="37" t="str">
        <f t="shared" si="101"/>
        <v/>
      </c>
      <c r="N1313" s="37" t="str">
        <f t="shared" si="102"/>
        <v/>
      </c>
      <c r="O1313" s="37" t="str">
        <f t="shared" si="104"/>
        <v/>
      </c>
      <c r="P1313" s="37" t="str">
        <f t="shared" si="103"/>
        <v>19年月日</v>
      </c>
    </row>
    <row r="1314" spans="12:16" x14ac:dyDescent="0.45">
      <c r="L1314" s="37" t="str">
        <f t="shared" si="100"/>
        <v/>
      </c>
      <c r="M1314" s="37" t="str">
        <f t="shared" si="101"/>
        <v/>
      </c>
      <c r="N1314" s="37" t="str">
        <f t="shared" si="102"/>
        <v/>
      </c>
      <c r="O1314" s="37" t="str">
        <f t="shared" si="104"/>
        <v/>
      </c>
      <c r="P1314" s="37" t="str">
        <f t="shared" si="103"/>
        <v>19年月日</v>
      </c>
    </row>
    <row r="1315" spans="12:16" x14ac:dyDescent="0.45">
      <c r="L1315" s="37" t="str">
        <f t="shared" si="100"/>
        <v/>
      </c>
      <c r="M1315" s="37" t="str">
        <f t="shared" si="101"/>
        <v/>
      </c>
      <c r="N1315" s="37" t="str">
        <f t="shared" si="102"/>
        <v/>
      </c>
      <c r="O1315" s="37" t="str">
        <f t="shared" si="104"/>
        <v/>
      </c>
      <c r="P1315" s="37" t="str">
        <f t="shared" si="103"/>
        <v>19年月日</v>
      </c>
    </row>
    <row r="1316" spans="12:16" x14ac:dyDescent="0.45">
      <c r="L1316" s="37" t="str">
        <f t="shared" si="100"/>
        <v/>
      </c>
      <c r="M1316" s="37" t="str">
        <f t="shared" si="101"/>
        <v/>
      </c>
      <c r="N1316" s="37" t="str">
        <f t="shared" si="102"/>
        <v/>
      </c>
      <c r="O1316" s="37" t="str">
        <f t="shared" si="104"/>
        <v/>
      </c>
      <c r="P1316" s="37" t="str">
        <f t="shared" si="103"/>
        <v>19年月日</v>
      </c>
    </row>
    <row r="1317" spans="12:16" x14ac:dyDescent="0.45">
      <c r="L1317" s="37" t="str">
        <f t="shared" si="100"/>
        <v/>
      </c>
      <c r="M1317" s="37" t="str">
        <f t="shared" si="101"/>
        <v/>
      </c>
      <c r="N1317" s="37" t="str">
        <f t="shared" si="102"/>
        <v/>
      </c>
      <c r="O1317" s="37" t="str">
        <f t="shared" si="104"/>
        <v/>
      </c>
      <c r="P1317" s="37" t="str">
        <f t="shared" si="103"/>
        <v>19年月日</v>
      </c>
    </row>
    <row r="1318" spans="12:16" x14ac:dyDescent="0.45">
      <c r="L1318" s="37" t="str">
        <f t="shared" si="100"/>
        <v/>
      </c>
      <c r="M1318" s="37" t="str">
        <f t="shared" si="101"/>
        <v/>
      </c>
      <c r="N1318" s="37" t="str">
        <f t="shared" si="102"/>
        <v/>
      </c>
      <c r="O1318" s="37" t="str">
        <f t="shared" si="104"/>
        <v/>
      </c>
      <c r="P1318" s="37" t="str">
        <f t="shared" si="103"/>
        <v>19年月日</v>
      </c>
    </row>
    <row r="1319" spans="12:16" x14ac:dyDescent="0.45">
      <c r="L1319" s="37" t="str">
        <f t="shared" si="100"/>
        <v/>
      </c>
      <c r="M1319" s="37" t="str">
        <f t="shared" si="101"/>
        <v/>
      </c>
      <c r="N1319" s="37" t="str">
        <f t="shared" si="102"/>
        <v/>
      </c>
      <c r="O1319" s="37" t="str">
        <f t="shared" si="104"/>
        <v/>
      </c>
      <c r="P1319" s="37" t="str">
        <f t="shared" si="103"/>
        <v>19年月日</v>
      </c>
    </row>
    <row r="1320" spans="12:16" x14ac:dyDescent="0.45">
      <c r="L1320" s="37" t="str">
        <f t="shared" si="100"/>
        <v/>
      </c>
      <c r="M1320" s="37" t="str">
        <f t="shared" si="101"/>
        <v/>
      </c>
      <c r="N1320" s="37" t="str">
        <f t="shared" si="102"/>
        <v/>
      </c>
      <c r="O1320" s="37" t="str">
        <f t="shared" si="104"/>
        <v/>
      </c>
      <c r="P1320" s="37" t="str">
        <f t="shared" si="103"/>
        <v>19年月日</v>
      </c>
    </row>
    <row r="1321" spans="12:16" x14ac:dyDescent="0.45">
      <c r="L1321" s="37" t="str">
        <f t="shared" si="100"/>
        <v/>
      </c>
      <c r="M1321" s="37" t="str">
        <f t="shared" si="101"/>
        <v/>
      </c>
      <c r="N1321" s="37" t="str">
        <f t="shared" si="102"/>
        <v/>
      </c>
      <c r="O1321" s="37" t="str">
        <f t="shared" si="104"/>
        <v/>
      </c>
      <c r="P1321" s="37" t="str">
        <f t="shared" si="103"/>
        <v>19年月日</v>
      </c>
    </row>
    <row r="1322" spans="12:16" x14ac:dyDescent="0.45">
      <c r="L1322" s="37" t="str">
        <f t="shared" si="100"/>
        <v/>
      </c>
      <c r="M1322" s="37" t="str">
        <f t="shared" si="101"/>
        <v/>
      </c>
      <c r="N1322" s="37" t="str">
        <f t="shared" si="102"/>
        <v/>
      </c>
      <c r="O1322" s="37" t="str">
        <f t="shared" si="104"/>
        <v/>
      </c>
      <c r="P1322" s="37" t="str">
        <f t="shared" si="103"/>
        <v>19年月日</v>
      </c>
    </row>
    <row r="1323" spans="12:16" x14ac:dyDescent="0.45">
      <c r="L1323" s="37" t="str">
        <f t="shared" si="100"/>
        <v/>
      </c>
      <c r="M1323" s="37" t="str">
        <f t="shared" si="101"/>
        <v/>
      </c>
      <c r="N1323" s="37" t="str">
        <f t="shared" si="102"/>
        <v/>
      </c>
      <c r="O1323" s="37" t="str">
        <f t="shared" si="104"/>
        <v/>
      </c>
      <c r="P1323" s="37" t="str">
        <f t="shared" si="103"/>
        <v>19年月日</v>
      </c>
    </row>
    <row r="1324" spans="12:16" x14ac:dyDescent="0.45">
      <c r="L1324" s="37" t="str">
        <f t="shared" si="100"/>
        <v/>
      </c>
      <c r="M1324" s="37" t="str">
        <f t="shared" si="101"/>
        <v/>
      </c>
      <c r="N1324" s="37" t="str">
        <f t="shared" si="102"/>
        <v/>
      </c>
      <c r="O1324" s="37" t="str">
        <f t="shared" si="104"/>
        <v/>
      </c>
      <c r="P1324" s="37" t="str">
        <f t="shared" si="103"/>
        <v>19年月日</v>
      </c>
    </row>
    <row r="1325" spans="12:16" x14ac:dyDescent="0.45">
      <c r="L1325" s="37" t="str">
        <f t="shared" si="100"/>
        <v/>
      </c>
      <c r="M1325" s="37" t="str">
        <f t="shared" si="101"/>
        <v/>
      </c>
      <c r="N1325" s="37" t="str">
        <f t="shared" si="102"/>
        <v/>
      </c>
      <c r="O1325" s="37" t="str">
        <f t="shared" si="104"/>
        <v/>
      </c>
      <c r="P1325" s="37" t="str">
        <f t="shared" si="103"/>
        <v>19年月日</v>
      </c>
    </row>
    <row r="1326" spans="12:16" x14ac:dyDescent="0.45">
      <c r="L1326" s="37" t="str">
        <f t="shared" si="100"/>
        <v/>
      </c>
      <c r="M1326" s="37" t="str">
        <f t="shared" si="101"/>
        <v/>
      </c>
      <c r="N1326" s="37" t="str">
        <f t="shared" si="102"/>
        <v/>
      </c>
      <c r="O1326" s="37" t="str">
        <f t="shared" si="104"/>
        <v/>
      </c>
      <c r="P1326" s="37" t="str">
        <f t="shared" si="103"/>
        <v>19年月日</v>
      </c>
    </row>
    <row r="1327" spans="12:16" x14ac:dyDescent="0.45">
      <c r="L1327" s="37" t="str">
        <f t="shared" si="100"/>
        <v/>
      </c>
      <c r="M1327" s="37" t="str">
        <f t="shared" si="101"/>
        <v/>
      </c>
      <c r="N1327" s="37" t="str">
        <f t="shared" si="102"/>
        <v/>
      </c>
      <c r="O1327" s="37" t="str">
        <f t="shared" si="104"/>
        <v/>
      </c>
      <c r="P1327" s="37" t="str">
        <f t="shared" si="103"/>
        <v>19年月日</v>
      </c>
    </row>
    <row r="1328" spans="12:16" x14ac:dyDescent="0.45">
      <c r="L1328" s="37" t="str">
        <f t="shared" si="100"/>
        <v/>
      </c>
      <c r="M1328" s="37" t="str">
        <f t="shared" si="101"/>
        <v/>
      </c>
      <c r="N1328" s="37" t="str">
        <f t="shared" si="102"/>
        <v/>
      </c>
      <c r="O1328" s="37" t="str">
        <f t="shared" si="104"/>
        <v/>
      </c>
      <c r="P1328" s="37" t="str">
        <f t="shared" si="103"/>
        <v>19年月日</v>
      </c>
    </row>
    <row r="1329" spans="12:16" x14ac:dyDescent="0.45">
      <c r="L1329" s="37" t="str">
        <f t="shared" si="100"/>
        <v/>
      </c>
      <c r="M1329" s="37" t="str">
        <f t="shared" si="101"/>
        <v/>
      </c>
      <c r="N1329" s="37" t="str">
        <f t="shared" si="102"/>
        <v/>
      </c>
      <c r="O1329" s="37" t="str">
        <f t="shared" si="104"/>
        <v/>
      </c>
      <c r="P1329" s="37" t="str">
        <f t="shared" si="103"/>
        <v>19年月日</v>
      </c>
    </row>
    <row r="1330" spans="12:16" x14ac:dyDescent="0.45">
      <c r="L1330" s="37" t="str">
        <f t="shared" si="100"/>
        <v/>
      </c>
      <c r="M1330" s="37" t="str">
        <f t="shared" si="101"/>
        <v/>
      </c>
      <c r="N1330" s="37" t="str">
        <f t="shared" si="102"/>
        <v/>
      </c>
      <c r="O1330" s="37" t="str">
        <f t="shared" si="104"/>
        <v/>
      </c>
      <c r="P1330" s="37" t="str">
        <f t="shared" si="103"/>
        <v>19年月日</v>
      </c>
    </row>
    <row r="1331" spans="12:16" x14ac:dyDescent="0.45">
      <c r="L1331" s="37" t="str">
        <f t="shared" si="100"/>
        <v/>
      </c>
      <c r="M1331" s="37" t="str">
        <f t="shared" si="101"/>
        <v/>
      </c>
      <c r="N1331" s="37" t="str">
        <f t="shared" si="102"/>
        <v/>
      </c>
      <c r="O1331" s="37" t="str">
        <f t="shared" si="104"/>
        <v/>
      </c>
      <c r="P1331" s="37" t="str">
        <f t="shared" si="103"/>
        <v>19年月日</v>
      </c>
    </row>
    <row r="1332" spans="12:16" x14ac:dyDescent="0.45">
      <c r="L1332" s="37" t="str">
        <f t="shared" si="100"/>
        <v/>
      </c>
      <c r="M1332" s="37" t="str">
        <f t="shared" si="101"/>
        <v/>
      </c>
      <c r="N1332" s="37" t="str">
        <f t="shared" si="102"/>
        <v/>
      </c>
      <c r="O1332" s="37" t="str">
        <f t="shared" si="104"/>
        <v/>
      </c>
      <c r="P1332" s="37" t="str">
        <f t="shared" si="103"/>
        <v>19年月日</v>
      </c>
    </row>
    <row r="1333" spans="12:16" x14ac:dyDescent="0.45">
      <c r="L1333" s="37" t="str">
        <f t="shared" si="100"/>
        <v/>
      </c>
      <c r="M1333" s="37" t="str">
        <f t="shared" si="101"/>
        <v/>
      </c>
      <c r="N1333" s="37" t="str">
        <f t="shared" si="102"/>
        <v/>
      </c>
      <c r="O1333" s="37" t="str">
        <f t="shared" si="104"/>
        <v/>
      </c>
      <c r="P1333" s="37" t="str">
        <f t="shared" si="103"/>
        <v>19年月日</v>
      </c>
    </row>
    <row r="1334" spans="12:16" x14ac:dyDescent="0.45">
      <c r="L1334" s="37" t="str">
        <f t="shared" si="100"/>
        <v/>
      </c>
      <c r="M1334" s="37" t="str">
        <f t="shared" si="101"/>
        <v/>
      </c>
      <c r="N1334" s="37" t="str">
        <f t="shared" si="102"/>
        <v/>
      </c>
      <c r="O1334" s="37" t="str">
        <f t="shared" si="104"/>
        <v/>
      </c>
      <c r="P1334" s="37" t="str">
        <f t="shared" si="103"/>
        <v>19年月日</v>
      </c>
    </row>
    <row r="1335" spans="12:16" x14ac:dyDescent="0.45">
      <c r="L1335" s="37" t="str">
        <f t="shared" si="100"/>
        <v/>
      </c>
      <c r="M1335" s="37" t="str">
        <f t="shared" si="101"/>
        <v/>
      </c>
      <c r="N1335" s="37" t="str">
        <f t="shared" si="102"/>
        <v/>
      </c>
      <c r="O1335" s="37" t="str">
        <f t="shared" si="104"/>
        <v/>
      </c>
      <c r="P1335" s="37" t="str">
        <f t="shared" si="103"/>
        <v>19年月日</v>
      </c>
    </row>
    <row r="1336" spans="12:16" x14ac:dyDescent="0.45">
      <c r="L1336" s="37" t="str">
        <f t="shared" si="100"/>
        <v/>
      </c>
      <c r="M1336" s="37" t="str">
        <f t="shared" si="101"/>
        <v/>
      </c>
      <c r="N1336" s="37" t="str">
        <f t="shared" si="102"/>
        <v/>
      </c>
      <c r="O1336" s="37" t="str">
        <f t="shared" si="104"/>
        <v/>
      </c>
      <c r="P1336" s="37" t="str">
        <f t="shared" si="103"/>
        <v>19年月日</v>
      </c>
    </row>
    <row r="1337" spans="12:16" x14ac:dyDescent="0.45">
      <c r="L1337" s="37" t="str">
        <f t="shared" si="100"/>
        <v/>
      </c>
      <c r="M1337" s="37" t="str">
        <f t="shared" si="101"/>
        <v/>
      </c>
      <c r="N1337" s="37" t="str">
        <f t="shared" si="102"/>
        <v/>
      </c>
      <c r="O1337" s="37" t="str">
        <f t="shared" si="104"/>
        <v/>
      </c>
      <c r="P1337" s="37" t="str">
        <f t="shared" si="103"/>
        <v>19年月日</v>
      </c>
    </row>
    <row r="1338" spans="12:16" x14ac:dyDescent="0.45">
      <c r="L1338" s="37" t="str">
        <f t="shared" si="100"/>
        <v/>
      </c>
      <c r="M1338" s="37" t="str">
        <f t="shared" si="101"/>
        <v/>
      </c>
      <c r="N1338" s="37" t="str">
        <f t="shared" si="102"/>
        <v/>
      </c>
      <c r="O1338" s="37" t="str">
        <f t="shared" si="104"/>
        <v/>
      </c>
      <c r="P1338" s="37" t="str">
        <f t="shared" si="103"/>
        <v>19年月日</v>
      </c>
    </row>
    <row r="1339" spans="12:16" x14ac:dyDescent="0.45">
      <c r="L1339" s="37" t="str">
        <f t="shared" si="100"/>
        <v/>
      </c>
      <c r="M1339" s="37" t="str">
        <f t="shared" si="101"/>
        <v/>
      </c>
      <c r="N1339" s="37" t="str">
        <f t="shared" si="102"/>
        <v/>
      </c>
      <c r="O1339" s="37" t="str">
        <f t="shared" si="104"/>
        <v/>
      </c>
      <c r="P1339" s="37" t="str">
        <f t="shared" si="103"/>
        <v>19年月日</v>
      </c>
    </row>
    <row r="1340" spans="12:16" x14ac:dyDescent="0.45">
      <c r="L1340" s="37" t="str">
        <f t="shared" si="100"/>
        <v/>
      </c>
      <c r="M1340" s="37" t="str">
        <f t="shared" si="101"/>
        <v/>
      </c>
      <c r="N1340" s="37" t="str">
        <f t="shared" si="102"/>
        <v/>
      </c>
      <c r="O1340" s="37" t="str">
        <f t="shared" si="104"/>
        <v/>
      </c>
      <c r="P1340" s="37" t="str">
        <f t="shared" si="103"/>
        <v>19年月日</v>
      </c>
    </row>
    <row r="1341" spans="12:16" x14ac:dyDescent="0.45">
      <c r="L1341" s="37" t="str">
        <f t="shared" si="100"/>
        <v/>
      </c>
      <c r="M1341" s="37" t="str">
        <f t="shared" si="101"/>
        <v/>
      </c>
      <c r="N1341" s="37" t="str">
        <f t="shared" si="102"/>
        <v/>
      </c>
      <c r="O1341" s="37" t="str">
        <f t="shared" si="104"/>
        <v/>
      </c>
      <c r="P1341" s="37" t="str">
        <f t="shared" si="103"/>
        <v>19年月日</v>
      </c>
    </row>
    <row r="1342" spans="12:16" x14ac:dyDescent="0.45">
      <c r="L1342" s="37" t="str">
        <f t="shared" si="100"/>
        <v/>
      </c>
      <c r="M1342" s="37" t="str">
        <f t="shared" si="101"/>
        <v/>
      </c>
      <c r="N1342" s="37" t="str">
        <f t="shared" si="102"/>
        <v/>
      </c>
      <c r="O1342" s="37" t="str">
        <f t="shared" si="104"/>
        <v/>
      </c>
      <c r="P1342" s="37" t="str">
        <f t="shared" si="103"/>
        <v>19年月日</v>
      </c>
    </row>
    <row r="1343" spans="12:16" x14ac:dyDescent="0.45">
      <c r="L1343" s="37" t="str">
        <f t="shared" si="100"/>
        <v/>
      </c>
      <c r="M1343" s="37" t="str">
        <f t="shared" si="101"/>
        <v/>
      </c>
      <c r="N1343" s="37" t="str">
        <f t="shared" si="102"/>
        <v/>
      </c>
      <c r="O1343" s="37" t="str">
        <f t="shared" si="104"/>
        <v/>
      </c>
      <c r="P1343" s="37" t="str">
        <f t="shared" si="103"/>
        <v>19年月日</v>
      </c>
    </row>
    <row r="1344" spans="12:16" x14ac:dyDescent="0.45">
      <c r="L1344" s="37" t="str">
        <f t="shared" si="100"/>
        <v/>
      </c>
      <c r="M1344" s="37" t="str">
        <f t="shared" si="101"/>
        <v/>
      </c>
      <c r="N1344" s="37" t="str">
        <f t="shared" si="102"/>
        <v/>
      </c>
      <c r="O1344" s="37" t="str">
        <f t="shared" si="104"/>
        <v/>
      </c>
      <c r="P1344" s="37" t="str">
        <f t="shared" si="103"/>
        <v>19年月日</v>
      </c>
    </row>
    <row r="1345" spans="12:16" x14ac:dyDescent="0.45">
      <c r="L1345" s="37" t="str">
        <f t="shared" si="100"/>
        <v/>
      </c>
      <c r="M1345" s="37" t="str">
        <f t="shared" si="101"/>
        <v/>
      </c>
      <c r="N1345" s="37" t="str">
        <f t="shared" si="102"/>
        <v/>
      </c>
      <c r="O1345" s="37" t="str">
        <f t="shared" si="104"/>
        <v/>
      </c>
      <c r="P1345" s="37" t="str">
        <f t="shared" si="103"/>
        <v>19年月日</v>
      </c>
    </row>
    <row r="1346" spans="12:16" x14ac:dyDescent="0.45">
      <c r="L1346" s="37" t="str">
        <f t="shared" si="100"/>
        <v/>
      </c>
      <c r="M1346" s="37" t="str">
        <f t="shared" si="101"/>
        <v/>
      </c>
      <c r="N1346" s="37" t="str">
        <f t="shared" si="102"/>
        <v/>
      </c>
      <c r="O1346" s="37" t="str">
        <f t="shared" si="104"/>
        <v/>
      </c>
      <c r="P1346" s="37" t="str">
        <f t="shared" si="103"/>
        <v>19年月日</v>
      </c>
    </row>
    <row r="1347" spans="12:16" x14ac:dyDescent="0.45">
      <c r="L1347" s="37" t="str">
        <f t="shared" ref="L1347:L1410" si="105">IF($A1347="","",$D1347&amp;" ("&amp;$G1347&amp;")")</f>
        <v/>
      </c>
      <c r="M1347" s="37" t="str">
        <f t="shared" ref="M1347:M1410" si="106">IF($A1347="","",LEFT($F1347,2))</f>
        <v/>
      </c>
      <c r="N1347" s="37" t="str">
        <f t="shared" ref="N1347:N1410" si="107">IF($A1347="","",$J1347&amp;" "&amp;$I1347&amp;" ("&amp;$M1347&amp;")")</f>
        <v/>
      </c>
      <c r="O1347" s="37" t="str">
        <f t="shared" si="104"/>
        <v/>
      </c>
      <c r="P1347" s="37" t="str">
        <f t="shared" ref="P1347:P1410" si="108">IF(LEFT($F1347,1)="0","20","19")&amp;LEFT($F1347,2)&amp;"年"&amp;MID($F1347,3,2)&amp;"月"&amp;RIGHT($F1347,2)&amp;"日"</f>
        <v>19年月日</v>
      </c>
    </row>
    <row r="1348" spans="12:16" x14ac:dyDescent="0.45">
      <c r="L1348" s="37" t="str">
        <f t="shared" si="105"/>
        <v/>
      </c>
      <c r="M1348" s="37" t="str">
        <f t="shared" si="106"/>
        <v/>
      </c>
      <c r="N1348" s="37" t="str">
        <f t="shared" si="107"/>
        <v/>
      </c>
      <c r="O1348" s="37" t="str">
        <f t="shared" ref="O1348:O1411" si="109">IF($A1348="","",$O1347+1)</f>
        <v/>
      </c>
      <c r="P1348" s="37" t="str">
        <f t="shared" si="108"/>
        <v>19年月日</v>
      </c>
    </row>
    <row r="1349" spans="12:16" x14ac:dyDescent="0.45">
      <c r="L1349" s="37" t="str">
        <f t="shared" si="105"/>
        <v/>
      </c>
      <c r="M1349" s="37" t="str">
        <f t="shared" si="106"/>
        <v/>
      </c>
      <c r="N1349" s="37" t="str">
        <f t="shared" si="107"/>
        <v/>
      </c>
      <c r="O1349" s="37" t="str">
        <f t="shared" si="109"/>
        <v/>
      </c>
      <c r="P1349" s="37" t="str">
        <f t="shared" si="108"/>
        <v>19年月日</v>
      </c>
    </row>
    <row r="1350" spans="12:16" x14ac:dyDescent="0.45">
      <c r="L1350" s="37" t="str">
        <f t="shared" si="105"/>
        <v/>
      </c>
      <c r="M1350" s="37" t="str">
        <f t="shared" si="106"/>
        <v/>
      </c>
      <c r="N1350" s="37" t="str">
        <f t="shared" si="107"/>
        <v/>
      </c>
      <c r="O1350" s="37" t="str">
        <f t="shared" si="109"/>
        <v/>
      </c>
      <c r="P1350" s="37" t="str">
        <f t="shared" si="108"/>
        <v>19年月日</v>
      </c>
    </row>
    <row r="1351" spans="12:16" x14ac:dyDescent="0.45">
      <c r="L1351" s="37" t="str">
        <f t="shared" si="105"/>
        <v/>
      </c>
      <c r="M1351" s="37" t="str">
        <f t="shared" si="106"/>
        <v/>
      </c>
      <c r="N1351" s="37" t="str">
        <f t="shared" si="107"/>
        <v/>
      </c>
      <c r="O1351" s="37" t="str">
        <f t="shared" si="109"/>
        <v/>
      </c>
      <c r="P1351" s="37" t="str">
        <f t="shared" si="108"/>
        <v>19年月日</v>
      </c>
    </row>
    <row r="1352" spans="12:16" x14ac:dyDescent="0.45">
      <c r="L1352" s="37" t="str">
        <f t="shared" si="105"/>
        <v/>
      </c>
      <c r="M1352" s="37" t="str">
        <f t="shared" si="106"/>
        <v/>
      </c>
      <c r="N1352" s="37" t="str">
        <f t="shared" si="107"/>
        <v/>
      </c>
      <c r="O1352" s="37" t="str">
        <f t="shared" si="109"/>
        <v/>
      </c>
      <c r="P1352" s="37" t="str">
        <f t="shared" si="108"/>
        <v>19年月日</v>
      </c>
    </row>
    <row r="1353" spans="12:16" x14ac:dyDescent="0.45">
      <c r="L1353" s="37" t="str">
        <f t="shared" si="105"/>
        <v/>
      </c>
      <c r="M1353" s="37" t="str">
        <f t="shared" si="106"/>
        <v/>
      </c>
      <c r="N1353" s="37" t="str">
        <f t="shared" si="107"/>
        <v/>
      </c>
      <c r="O1353" s="37" t="str">
        <f t="shared" si="109"/>
        <v/>
      </c>
      <c r="P1353" s="37" t="str">
        <f t="shared" si="108"/>
        <v>19年月日</v>
      </c>
    </row>
    <row r="1354" spans="12:16" x14ac:dyDescent="0.45">
      <c r="L1354" s="37" t="str">
        <f t="shared" si="105"/>
        <v/>
      </c>
      <c r="M1354" s="37" t="str">
        <f t="shared" si="106"/>
        <v/>
      </c>
      <c r="N1354" s="37" t="str">
        <f t="shared" si="107"/>
        <v/>
      </c>
      <c r="O1354" s="37" t="str">
        <f t="shared" si="109"/>
        <v/>
      </c>
      <c r="P1354" s="37" t="str">
        <f t="shared" si="108"/>
        <v>19年月日</v>
      </c>
    </row>
    <row r="1355" spans="12:16" x14ac:dyDescent="0.45">
      <c r="L1355" s="37" t="str">
        <f t="shared" si="105"/>
        <v/>
      </c>
      <c r="M1355" s="37" t="str">
        <f t="shared" si="106"/>
        <v/>
      </c>
      <c r="N1355" s="37" t="str">
        <f t="shared" si="107"/>
        <v/>
      </c>
      <c r="O1355" s="37" t="str">
        <f t="shared" si="109"/>
        <v/>
      </c>
      <c r="P1355" s="37" t="str">
        <f t="shared" si="108"/>
        <v>19年月日</v>
      </c>
    </row>
    <row r="1356" spans="12:16" x14ac:dyDescent="0.45">
      <c r="L1356" s="37" t="str">
        <f t="shared" si="105"/>
        <v/>
      </c>
      <c r="M1356" s="37" t="str">
        <f t="shared" si="106"/>
        <v/>
      </c>
      <c r="N1356" s="37" t="str">
        <f t="shared" si="107"/>
        <v/>
      </c>
      <c r="O1356" s="37" t="str">
        <f t="shared" si="109"/>
        <v/>
      </c>
      <c r="P1356" s="37" t="str">
        <f t="shared" si="108"/>
        <v>19年月日</v>
      </c>
    </row>
    <row r="1357" spans="12:16" x14ac:dyDescent="0.45">
      <c r="L1357" s="37" t="str">
        <f t="shared" si="105"/>
        <v/>
      </c>
      <c r="M1357" s="37" t="str">
        <f t="shared" si="106"/>
        <v/>
      </c>
      <c r="N1357" s="37" t="str">
        <f t="shared" si="107"/>
        <v/>
      </c>
      <c r="O1357" s="37" t="str">
        <f t="shared" si="109"/>
        <v/>
      </c>
      <c r="P1357" s="37" t="str">
        <f t="shared" si="108"/>
        <v>19年月日</v>
      </c>
    </row>
    <row r="1358" spans="12:16" x14ac:dyDescent="0.45">
      <c r="L1358" s="37" t="str">
        <f t="shared" si="105"/>
        <v/>
      </c>
      <c r="M1358" s="37" t="str">
        <f t="shared" si="106"/>
        <v/>
      </c>
      <c r="N1358" s="37" t="str">
        <f t="shared" si="107"/>
        <v/>
      </c>
      <c r="O1358" s="37" t="str">
        <f t="shared" si="109"/>
        <v/>
      </c>
      <c r="P1358" s="37" t="str">
        <f t="shared" si="108"/>
        <v>19年月日</v>
      </c>
    </row>
    <row r="1359" spans="12:16" x14ac:dyDescent="0.45">
      <c r="L1359" s="37" t="str">
        <f t="shared" si="105"/>
        <v/>
      </c>
      <c r="M1359" s="37" t="str">
        <f t="shared" si="106"/>
        <v/>
      </c>
      <c r="N1359" s="37" t="str">
        <f t="shared" si="107"/>
        <v/>
      </c>
      <c r="O1359" s="37" t="str">
        <f t="shared" si="109"/>
        <v/>
      </c>
      <c r="P1359" s="37" t="str">
        <f t="shared" si="108"/>
        <v>19年月日</v>
      </c>
    </row>
    <row r="1360" spans="12:16" x14ac:dyDescent="0.45">
      <c r="L1360" s="37" t="str">
        <f t="shared" si="105"/>
        <v/>
      </c>
      <c r="M1360" s="37" t="str">
        <f t="shared" si="106"/>
        <v/>
      </c>
      <c r="N1360" s="37" t="str">
        <f t="shared" si="107"/>
        <v/>
      </c>
      <c r="O1360" s="37" t="str">
        <f t="shared" si="109"/>
        <v/>
      </c>
      <c r="P1360" s="37" t="str">
        <f t="shared" si="108"/>
        <v>19年月日</v>
      </c>
    </row>
    <row r="1361" spans="12:16" x14ac:dyDescent="0.45">
      <c r="L1361" s="37" t="str">
        <f t="shared" si="105"/>
        <v/>
      </c>
      <c r="M1361" s="37" t="str">
        <f t="shared" si="106"/>
        <v/>
      </c>
      <c r="N1361" s="37" t="str">
        <f t="shared" si="107"/>
        <v/>
      </c>
      <c r="O1361" s="37" t="str">
        <f t="shared" si="109"/>
        <v/>
      </c>
      <c r="P1361" s="37" t="str">
        <f t="shared" si="108"/>
        <v>19年月日</v>
      </c>
    </row>
    <row r="1362" spans="12:16" x14ac:dyDescent="0.45">
      <c r="L1362" s="37" t="str">
        <f t="shared" si="105"/>
        <v/>
      </c>
      <c r="M1362" s="37" t="str">
        <f t="shared" si="106"/>
        <v/>
      </c>
      <c r="N1362" s="37" t="str">
        <f t="shared" si="107"/>
        <v/>
      </c>
      <c r="O1362" s="37" t="str">
        <f t="shared" si="109"/>
        <v/>
      </c>
      <c r="P1362" s="37" t="str">
        <f t="shared" si="108"/>
        <v>19年月日</v>
      </c>
    </row>
    <row r="1363" spans="12:16" x14ac:dyDescent="0.45">
      <c r="L1363" s="37" t="str">
        <f t="shared" si="105"/>
        <v/>
      </c>
      <c r="M1363" s="37" t="str">
        <f t="shared" si="106"/>
        <v/>
      </c>
      <c r="N1363" s="37" t="str">
        <f t="shared" si="107"/>
        <v/>
      </c>
      <c r="O1363" s="37" t="str">
        <f t="shared" si="109"/>
        <v/>
      </c>
      <c r="P1363" s="37" t="str">
        <f t="shared" si="108"/>
        <v>19年月日</v>
      </c>
    </row>
    <row r="1364" spans="12:16" x14ac:dyDescent="0.45">
      <c r="L1364" s="37" t="str">
        <f t="shared" si="105"/>
        <v/>
      </c>
      <c r="M1364" s="37" t="str">
        <f t="shared" si="106"/>
        <v/>
      </c>
      <c r="N1364" s="37" t="str">
        <f t="shared" si="107"/>
        <v/>
      </c>
      <c r="O1364" s="37" t="str">
        <f t="shared" si="109"/>
        <v/>
      </c>
      <c r="P1364" s="37" t="str">
        <f t="shared" si="108"/>
        <v>19年月日</v>
      </c>
    </row>
    <row r="1365" spans="12:16" x14ac:dyDescent="0.45">
      <c r="L1365" s="37" t="str">
        <f t="shared" si="105"/>
        <v/>
      </c>
      <c r="M1365" s="37" t="str">
        <f t="shared" si="106"/>
        <v/>
      </c>
      <c r="N1365" s="37" t="str">
        <f t="shared" si="107"/>
        <v/>
      </c>
      <c r="O1365" s="37" t="str">
        <f t="shared" si="109"/>
        <v/>
      </c>
      <c r="P1365" s="37" t="str">
        <f t="shared" si="108"/>
        <v>19年月日</v>
      </c>
    </row>
    <row r="1366" spans="12:16" x14ac:dyDescent="0.45">
      <c r="L1366" s="37" t="str">
        <f t="shared" si="105"/>
        <v/>
      </c>
      <c r="M1366" s="37" t="str">
        <f t="shared" si="106"/>
        <v/>
      </c>
      <c r="N1366" s="37" t="str">
        <f t="shared" si="107"/>
        <v/>
      </c>
      <c r="O1366" s="37" t="str">
        <f t="shared" si="109"/>
        <v/>
      </c>
      <c r="P1366" s="37" t="str">
        <f t="shared" si="108"/>
        <v>19年月日</v>
      </c>
    </row>
    <row r="1367" spans="12:16" x14ac:dyDescent="0.45">
      <c r="L1367" s="37" t="str">
        <f t="shared" si="105"/>
        <v/>
      </c>
      <c r="M1367" s="37" t="str">
        <f t="shared" si="106"/>
        <v/>
      </c>
      <c r="N1367" s="37" t="str">
        <f t="shared" si="107"/>
        <v/>
      </c>
      <c r="O1367" s="37" t="str">
        <f t="shared" si="109"/>
        <v/>
      </c>
      <c r="P1367" s="37" t="str">
        <f t="shared" si="108"/>
        <v>19年月日</v>
      </c>
    </row>
    <row r="1368" spans="12:16" x14ac:dyDescent="0.45">
      <c r="L1368" s="37" t="str">
        <f t="shared" si="105"/>
        <v/>
      </c>
      <c r="M1368" s="37" t="str">
        <f t="shared" si="106"/>
        <v/>
      </c>
      <c r="N1368" s="37" t="str">
        <f t="shared" si="107"/>
        <v/>
      </c>
      <c r="O1368" s="37" t="str">
        <f t="shared" si="109"/>
        <v/>
      </c>
      <c r="P1368" s="37" t="str">
        <f t="shared" si="108"/>
        <v>19年月日</v>
      </c>
    </row>
    <row r="1369" spans="12:16" x14ac:dyDescent="0.45">
      <c r="L1369" s="37" t="str">
        <f t="shared" si="105"/>
        <v/>
      </c>
      <c r="M1369" s="37" t="str">
        <f t="shared" si="106"/>
        <v/>
      </c>
      <c r="N1369" s="37" t="str">
        <f t="shared" si="107"/>
        <v/>
      </c>
      <c r="O1369" s="37" t="str">
        <f t="shared" si="109"/>
        <v/>
      </c>
      <c r="P1369" s="37" t="str">
        <f t="shared" si="108"/>
        <v>19年月日</v>
      </c>
    </row>
    <row r="1370" spans="12:16" x14ac:dyDescent="0.45">
      <c r="L1370" s="37" t="str">
        <f t="shared" si="105"/>
        <v/>
      </c>
      <c r="M1370" s="37" t="str">
        <f t="shared" si="106"/>
        <v/>
      </c>
      <c r="N1370" s="37" t="str">
        <f t="shared" si="107"/>
        <v/>
      </c>
      <c r="O1370" s="37" t="str">
        <f t="shared" si="109"/>
        <v/>
      </c>
      <c r="P1370" s="37" t="str">
        <f t="shared" si="108"/>
        <v>19年月日</v>
      </c>
    </row>
    <row r="1371" spans="12:16" x14ac:dyDescent="0.45">
      <c r="L1371" s="37" t="str">
        <f t="shared" si="105"/>
        <v/>
      </c>
      <c r="M1371" s="37" t="str">
        <f t="shared" si="106"/>
        <v/>
      </c>
      <c r="N1371" s="37" t="str">
        <f t="shared" si="107"/>
        <v/>
      </c>
      <c r="O1371" s="37" t="str">
        <f t="shared" si="109"/>
        <v/>
      </c>
      <c r="P1371" s="37" t="str">
        <f t="shared" si="108"/>
        <v>19年月日</v>
      </c>
    </row>
    <row r="1372" spans="12:16" x14ac:dyDescent="0.45">
      <c r="L1372" s="37" t="str">
        <f t="shared" si="105"/>
        <v/>
      </c>
      <c r="M1372" s="37" t="str">
        <f t="shared" si="106"/>
        <v/>
      </c>
      <c r="N1372" s="37" t="str">
        <f t="shared" si="107"/>
        <v/>
      </c>
      <c r="O1372" s="37" t="str">
        <f t="shared" si="109"/>
        <v/>
      </c>
      <c r="P1372" s="37" t="str">
        <f t="shared" si="108"/>
        <v>19年月日</v>
      </c>
    </row>
    <row r="1373" spans="12:16" x14ac:dyDescent="0.45">
      <c r="L1373" s="37" t="str">
        <f t="shared" si="105"/>
        <v/>
      </c>
      <c r="M1373" s="37" t="str">
        <f t="shared" si="106"/>
        <v/>
      </c>
      <c r="N1373" s="37" t="str">
        <f t="shared" si="107"/>
        <v/>
      </c>
      <c r="O1373" s="37" t="str">
        <f t="shared" si="109"/>
        <v/>
      </c>
      <c r="P1373" s="37" t="str">
        <f t="shared" si="108"/>
        <v>19年月日</v>
      </c>
    </row>
    <row r="1374" spans="12:16" x14ac:dyDescent="0.45">
      <c r="L1374" s="37" t="str">
        <f t="shared" si="105"/>
        <v/>
      </c>
      <c r="M1374" s="37" t="str">
        <f t="shared" si="106"/>
        <v/>
      </c>
      <c r="N1374" s="37" t="str">
        <f t="shared" si="107"/>
        <v/>
      </c>
      <c r="O1374" s="37" t="str">
        <f t="shared" si="109"/>
        <v/>
      </c>
      <c r="P1374" s="37" t="str">
        <f t="shared" si="108"/>
        <v>19年月日</v>
      </c>
    </row>
    <row r="1375" spans="12:16" x14ac:dyDescent="0.45">
      <c r="L1375" s="37" t="str">
        <f t="shared" si="105"/>
        <v/>
      </c>
      <c r="M1375" s="37" t="str">
        <f t="shared" si="106"/>
        <v/>
      </c>
      <c r="N1375" s="37" t="str">
        <f t="shared" si="107"/>
        <v/>
      </c>
      <c r="O1375" s="37" t="str">
        <f t="shared" si="109"/>
        <v/>
      </c>
      <c r="P1375" s="37" t="str">
        <f t="shared" si="108"/>
        <v>19年月日</v>
      </c>
    </row>
    <row r="1376" spans="12:16" x14ac:dyDescent="0.45">
      <c r="L1376" s="37" t="str">
        <f t="shared" si="105"/>
        <v/>
      </c>
      <c r="M1376" s="37" t="str">
        <f t="shared" si="106"/>
        <v/>
      </c>
      <c r="N1376" s="37" t="str">
        <f t="shared" si="107"/>
        <v/>
      </c>
      <c r="O1376" s="37" t="str">
        <f t="shared" si="109"/>
        <v/>
      </c>
      <c r="P1376" s="37" t="str">
        <f t="shared" si="108"/>
        <v>19年月日</v>
      </c>
    </row>
    <row r="1377" spans="12:16" x14ac:dyDescent="0.45">
      <c r="L1377" s="37" t="str">
        <f t="shared" si="105"/>
        <v/>
      </c>
      <c r="M1377" s="37" t="str">
        <f t="shared" si="106"/>
        <v/>
      </c>
      <c r="N1377" s="37" t="str">
        <f t="shared" si="107"/>
        <v/>
      </c>
      <c r="O1377" s="37" t="str">
        <f t="shared" si="109"/>
        <v/>
      </c>
      <c r="P1377" s="37" t="str">
        <f t="shared" si="108"/>
        <v>19年月日</v>
      </c>
    </row>
    <row r="1378" spans="12:16" x14ac:dyDescent="0.45">
      <c r="L1378" s="37" t="str">
        <f t="shared" si="105"/>
        <v/>
      </c>
      <c r="M1378" s="37" t="str">
        <f t="shared" si="106"/>
        <v/>
      </c>
      <c r="N1378" s="37" t="str">
        <f t="shared" si="107"/>
        <v/>
      </c>
      <c r="O1378" s="37" t="str">
        <f t="shared" si="109"/>
        <v/>
      </c>
      <c r="P1378" s="37" t="str">
        <f t="shared" si="108"/>
        <v>19年月日</v>
      </c>
    </row>
    <row r="1379" spans="12:16" x14ac:dyDescent="0.45">
      <c r="L1379" s="37" t="str">
        <f t="shared" si="105"/>
        <v/>
      </c>
      <c r="M1379" s="37" t="str">
        <f t="shared" si="106"/>
        <v/>
      </c>
      <c r="N1379" s="37" t="str">
        <f t="shared" si="107"/>
        <v/>
      </c>
      <c r="O1379" s="37" t="str">
        <f t="shared" si="109"/>
        <v/>
      </c>
      <c r="P1379" s="37" t="str">
        <f t="shared" si="108"/>
        <v>19年月日</v>
      </c>
    </row>
    <row r="1380" spans="12:16" x14ac:dyDescent="0.45">
      <c r="L1380" s="37" t="str">
        <f t="shared" si="105"/>
        <v/>
      </c>
      <c r="M1380" s="37" t="str">
        <f t="shared" si="106"/>
        <v/>
      </c>
      <c r="N1380" s="37" t="str">
        <f t="shared" si="107"/>
        <v/>
      </c>
      <c r="O1380" s="37" t="str">
        <f t="shared" si="109"/>
        <v/>
      </c>
      <c r="P1380" s="37" t="str">
        <f t="shared" si="108"/>
        <v>19年月日</v>
      </c>
    </row>
    <row r="1381" spans="12:16" x14ac:dyDescent="0.45">
      <c r="L1381" s="37" t="str">
        <f t="shared" si="105"/>
        <v/>
      </c>
      <c r="M1381" s="37" t="str">
        <f t="shared" si="106"/>
        <v/>
      </c>
      <c r="N1381" s="37" t="str">
        <f t="shared" si="107"/>
        <v/>
      </c>
      <c r="O1381" s="37" t="str">
        <f t="shared" si="109"/>
        <v/>
      </c>
      <c r="P1381" s="37" t="str">
        <f t="shared" si="108"/>
        <v>19年月日</v>
      </c>
    </row>
    <row r="1382" spans="12:16" x14ac:dyDescent="0.45">
      <c r="L1382" s="37" t="str">
        <f t="shared" si="105"/>
        <v/>
      </c>
      <c r="M1382" s="37" t="str">
        <f t="shared" si="106"/>
        <v/>
      </c>
      <c r="N1382" s="37" t="str">
        <f t="shared" si="107"/>
        <v/>
      </c>
      <c r="O1382" s="37" t="str">
        <f t="shared" si="109"/>
        <v/>
      </c>
      <c r="P1382" s="37" t="str">
        <f t="shared" si="108"/>
        <v>19年月日</v>
      </c>
    </row>
    <row r="1383" spans="12:16" x14ac:dyDescent="0.45">
      <c r="L1383" s="37" t="str">
        <f t="shared" si="105"/>
        <v/>
      </c>
      <c r="M1383" s="37" t="str">
        <f t="shared" si="106"/>
        <v/>
      </c>
      <c r="N1383" s="37" t="str">
        <f t="shared" si="107"/>
        <v/>
      </c>
      <c r="O1383" s="37" t="str">
        <f t="shared" si="109"/>
        <v/>
      </c>
      <c r="P1383" s="37" t="str">
        <f t="shared" si="108"/>
        <v>19年月日</v>
      </c>
    </row>
    <row r="1384" spans="12:16" x14ac:dyDescent="0.45">
      <c r="L1384" s="37" t="str">
        <f t="shared" si="105"/>
        <v/>
      </c>
      <c r="M1384" s="37" t="str">
        <f t="shared" si="106"/>
        <v/>
      </c>
      <c r="N1384" s="37" t="str">
        <f t="shared" si="107"/>
        <v/>
      </c>
      <c r="O1384" s="37" t="str">
        <f t="shared" si="109"/>
        <v/>
      </c>
      <c r="P1384" s="37" t="str">
        <f t="shared" si="108"/>
        <v>19年月日</v>
      </c>
    </row>
    <row r="1385" spans="12:16" x14ac:dyDescent="0.45">
      <c r="L1385" s="37" t="str">
        <f t="shared" si="105"/>
        <v/>
      </c>
      <c r="M1385" s="37" t="str">
        <f t="shared" si="106"/>
        <v/>
      </c>
      <c r="N1385" s="37" t="str">
        <f t="shared" si="107"/>
        <v/>
      </c>
      <c r="O1385" s="37" t="str">
        <f t="shared" si="109"/>
        <v/>
      </c>
      <c r="P1385" s="37" t="str">
        <f t="shared" si="108"/>
        <v>19年月日</v>
      </c>
    </row>
    <row r="1386" spans="12:16" x14ac:dyDescent="0.45">
      <c r="L1386" s="37" t="str">
        <f t="shared" si="105"/>
        <v/>
      </c>
      <c r="M1386" s="37" t="str">
        <f t="shared" si="106"/>
        <v/>
      </c>
      <c r="N1386" s="37" t="str">
        <f t="shared" si="107"/>
        <v/>
      </c>
      <c r="O1386" s="37" t="str">
        <f t="shared" si="109"/>
        <v/>
      </c>
      <c r="P1386" s="37" t="str">
        <f t="shared" si="108"/>
        <v>19年月日</v>
      </c>
    </row>
    <row r="1387" spans="12:16" x14ac:dyDescent="0.45">
      <c r="L1387" s="37" t="str">
        <f t="shared" si="105"/>
        <v/>
      </c>
      <c r="M1387" s="37" t="str">
        <f t="shared" si="106"/>
        <v/>
      </c>
      <c r="N1387" s="37" t="str">
        <f t="shared" si="107"/>
        <v/>
      </c>
      <c r="O1387" s="37" t="str">
        <f t="shared" si="109"/>
        <v/>
      </c>
      <c r="P1387" s="37" t="str">
        <f t="shared" si="108"/>
        <v>19年月日</v>
      </c>
    </row>
    <row r="1388" spans="12:16" x14ac:dyDescent="0.45">
      <c r="L1388" s="37" t="str">
        <f t="shared" si="105"/>
        <v/>
      </c>
      <c r="M1388" s="37" t="str">
        <f t="shared" si="106"/>
        <v/>
      </c>
      <c r="N1388" s="37" t="str">
        <f t="shared" si="107"/>
        <v/>
      </c>
      <c r="O1388" s="37" t="str">
        <f t="shared" si="109"/>
        <v/>
      </c>
      <c r="P1388" s="37" t="str">
        <f t="shared" si="108"/>
        <v>19年月日</v>
      </c>
    </row>
    <row r="1389" spans="12:16" x14ac:dyDescent="0.45">
      <c r="L1389" s="37" t="str">
        <f t="shared" si="105"/>
        <v/>
      </c>
      <c r="M1389" s="37" t="str">
        <f t="shared" si="106"/>
        <v/>
      </c>
      <c r="N1389" s="37" t="str">
        <f t="shared" si="107"/>
        <v/>
      </c>
      <c r="O1389" s="37" t="str">
        <f t="shared" si="109"/>
        <v/>
      </c>
      <c r="P1389" s="37" t="str">
        <f t="shared" si="108"/>
        <v>19年月日</v>
      </c>
    </row>
    <row r="1390" spans="12:16" x14ac:dyDescent="0.45">
      <c r="L1390" s="37" t="str">
        <f t="shared" si="105"/>
        <v/>
      </c>
      <c r="M1390" s="37" t="str">
        <f t="shared" si="106"/>
        <v/>
      </c>
      <c r="N1390" s="37" t="str">
        <f t="shared" si="107"/>
        <v/>
      </c>
      <c r="O1390" s="37" t="str">
        <f t="shared" si="109"/>
        <v/>
      </c>
      <c r="P1390" s="37" t="str">
        <f t="shared" si="108"/>
        <v>19年月日</v>
      </c>
    </row>
    <row r="1391" spans="12:16" x14ac:dyDescent="0.45">
      <c r="L1391" s="37" t="str">
        <f t="shared" si="105"/>
        <v/>
      </c>
      <c r="M1391" s="37" t="str">
        <f t="shared" si="106"/>
        <v/>
      </c>
      <c r="N1391" s="37" t="str">
        <f t="shared" si="107"/>
        <v/>
      </c>
      <c r="O1391" s="37" t="str">
        <f t="shared" si="109"/>
        <v/>
      </c>
      <c r="P1391" s="37" t="str">
        <f t="shared" si="108"/>
        <v>19年月日</v>
      </c>
    </row>
    <row r="1392" spans="12:16" x14ac:dyDescent="0.45">
      <c r="L1392" s="37" t="str">
        <f t="shared" si="105"/>
        <v/>
      </c>
      <c r="M1392" s="37" t="str">
        <f t="shared" si="106"/>
        <v/>
      </c>
      <c r="N1392" s="37" t="str">
        <f t="shared" si="107"/>
        <v/>
      </c>
      <c r="O1392" s="37" t="str">
        <f t="shared" si="109"/>
        <v/>
      </c>
      <c r="P1392" s="37" t="str">
        <f t="shared" si="108"/>
        <v>19年月日</v>
      </c>
    </row>
    <row r="1393" spans="12:16" x14ac:dyDescent="0.45">
      <c r="L1393" s="37" t="str">
        <f t="shared" si="105"/>
        <v/>
      </c>
      <c r="M1393" s="37" t="str">
        <f t="shared" si="106"/>
        <v/>
      </c>
      <c r="N1393" s="37" t="str">
        <f t="shared" si="107"/>
        <v/>
      </c>
      <c r="O1393" s="37" t="str">
        <f t="shared" si="109"/>
        <v/>
      </c>
      <c r="P1393" s="37" t="str">
        <f t="shared" si="108"/>
        <v>19年月日</v>
      </c>
    </row>
    <row r="1394" spans="12:16" x14ac:dyDescent="0.45">
      <c r="L1394" s="37" t="str">
        <f t="shared" si="105"/>
        <v/>
      </c>
      <c r="M1394" s="37" t="str">
        <f t="shared" si="106"/>
        <v/>
      </c>
      <c r="N1394" s="37" t="str">
        <f t="shared" si="107"/>
        <v/>
      </c>
      <c r="O1394" s="37" t="str">
        <f t="shared" si="109"/>
        <v/>
      </c>
      <c r="P1394" s="37" t="str">
        <f t="shared" si="108"/>
        <v>19年月日</v>
      </c>
    </row>
    <row r="1395" spans="12:16" x14ac:dyDescent="0.45">
      <c r="L1395" s="37" t="str">
        <f t="shared" si="105"/>
        <v/>
      </c>
      <c r="M1395" s="37" t="str">
        <f t="shared" si="106"/>
        <v/>
      </c>
      <c r="N1395" s="37" t="str">
        <f t="shared" si="107"/>
        <v/>
      </c>
      <c r="O1395" s="37" t="str">
        <f t="shared" si="109"/>
        <v/>
      </c>
      <c r="P1395" s="37" t="str">
        <f t="shared" si="108"/>
        <v>19年月日</v>
      </c>
    </row>
    <row r="1396" spans="12:16" x14ac:dyDescent="0.45">
      <c r="L1396" s="37" t="str">
        <f t="shared" si="105"/>
        <v/>
      </c>
      <c r="M1396" s="37" t="str">
        <f t="shared" si="106"/>
        <v/>
      </c>
      <c r="N1396" s="37" t="str">
        <f t="shared" si="107"/>
        <v/>
      </c>
      <c r="O1396" s="37" t="str">
        <f t="shared" si="109"/>
        <v/>
      </c>
      <c r="P1396" s="37" t="str">
        <f t="shared" si="108"/>
        <v>19年月日</v>
      </c>
    </row>
    <row r="1397" spans="12:16" x14ac:dyDescent="0.45">
      <c r="L1397" s="37" t="str">
        <f t="shared" si="105"/>
        <v/>
      </c>
      <c r="M1397" s="37" t="str">
        <f t="shared" si="106"/>
        <v/>
      </c>
      <c r="N1397" s="37" t="str">
        <f t="shared" si="107"/>
        <v/>
      </c>
      <c r="O1397" s="37" t="str">
        <f t="shared" si="109"/>
        <v/>
      </c>
      <c r="P1397" s="37" t="str">
        <f t="shared" si="108"/>
        <v>19年月日</v>
      </c>
    </row>
    <row r="1398" spans="12:16" x14ac:dyDescent="0.45">
      <c r="L1398" s="37" t="str">
        <f t="shared" si="105"/>
        <v/>
      </c>
      <c r="M1398" s="37" t="str">
        <f t="shared" si="106"/>
        <v/>
      </c>
      <c r="N1398" s="37" t="str">
        <f t="shared" si="107"/>
        <v/>
      </c>
      <c r="O1398" s="37" t="str">
        <f t="shared" si="109"/>
        <v/>
      </c>
      <c r="P1398" s="37" t="str">
        <f t="shared" si="108"/>
        <v>19年月日</v>
      </c>
    </row>
    <row r="1399" spans="12:16" x14ac:dyDescent="0.45">
      <c r="L1399" s="37" t="str">
        <f t="shared" si="105"/>
        <v/>
      </c>
      <c r="M1399" s="37" t="str">
        <f t="shared" si="106"/>
        <v/>
      </c>
      <c r="N1399" s="37" t="str">
        <f t="shared" si="107"/>
        <v/>
      </c>
      <c r="O1399" s="37" t="str">
        <f t="shared" si="109"/>
        <v/>
      </c>
      <c r="P1399" s="37" t="str">
        <f t="shared" si="108"/>
        <v>19年月日</v>
      </c>
    </row>
    <row r="1400" spans="12:16" x14ac:dyDescent="0.45">
      <c r="L1400" s="37" t="str">
        <f t="shared" si="105"/>
        <v/>
      </c>
      <c r="M1400" s="37" t="str">
        <f t="shared" si="106"/>
        <v/>
      </c>
      <c r="N1400" s="37" t="str">
        <f t="shared" si="107"/>
        <v/>
      </c>
      <c r="O1400" s="37" t="str">
        <f t="shared" si="109"/>
        <v/>
      </c>
      <c r="P1400" s="37" t="str">
        <f t="shared" si="108"/>
        <v>19年月日</v>
      </c>
    </row>
    <row r="1401" spans="12:16" x14ac:dyDescent="0.45">
      <c r="L1401" s="37" t="str">
        <f t="shared" si="105"/>
        <v/>
      </c>
      <c r="M1401" s="37" t="str">
        <f t="shared" si="106"/>
        <v/>
      </c>
      <c r="N1401" s="37" t="str">
        <f t="shared" si="107"/>
        <v/>
      </c>
      <c r="O1401" s="37" t="str">
        <f t="shared" si="109"/>
        <v/>
      </c>
      <c r="P1401" s="37" t="str">
        <f t="shared" si="108"/>
        <v>19年月日</v>
      </c>
    </row>
    <row r="1402" spans="12:16" x14ac:dyDescent="0.45">
      <c r="L1402" s="37" t="str">
        <f t="shared" si="105"/>
        <v/>
      </c>
      <c r="M1402" s="37" t="str">
        <f t="shared" si="106"/>
        <v/>
      </c>
      <c r="N1402" s="37" t="str">
        <f t="shared" si="107"/>
        <v/>
      </c>
      <c r="O1402" s="37" t="str">
        <f t="shared" si="109"/>
        <v/>
      </c>
      <c r="P1402" s="37" t="str">
        <f t="shared" si="108"/>
        <v>19年月日</v>
      </c>
    </row>
    <row r="1403" spans="12:16" x14ac:dyDescent="0.45">
      <c r="L1403" s="37" t="str">
        <f t="shared" si="105"/>
        <v/>
      </c>
      <c r="M1403" s="37" t="str">
        <f t="shared" si="106"/>
        <v/>
      </c>
      <c r="N1403" s="37" t="str">
        <f t="shared" si="107"/>
        <v/>
      </c>
      <c r="O1403" s="37" t="str">
        <f t="shared" si="109"/>
        <v/>
      </c>
      <c r="P1403" s="37" t="str">
        <f t="shared" si="108"/>
        <v>19年月日</v>
      </c>
    </row>
    <row r="1404" spans="12:16" x14ac:dyDescent="0.45">
      <c r="L1404" s="37" t="str">
        <f t="shared" si="105"/>
        <v/>
      </c>
      <c r="M1404" s="37" t="str">
        <f t="shared" si="106"/>
        <v/>
      </c>
      <c r="N1404" s="37" t="str">
        <f t="shared" si="107"/>
        <v/>
      </c>
      <c r="O1404" s="37" t="str">
        <f t="shared" si="109"/>
        <v/>
      </c>
      <c r="P1404" s="37" t="str">
        <f t="shared" si="108"/>
        <v>19年月日</v>
      </c>
    </row>
    <row r="1405" spans="12:16" x14ac:dyDescent="0.45">
      <c r="L1405" s="37" t="str">
        <f t="shared" si="105"/>
        <v/>
      </c>
      <c r="M1405" s="37" t="str">
        <f t="shared" si="106"/>
        <v/>
      </c>
      <c r="N1405" s="37" t="str">
        <f t="shared" si="107"/>
        <v/>
      </c>
      <c r="O1405" s="37" t="str">
        <f t="shared" si="109"/>
        <v/>
      </c>
      <c r="P1405" s="37" t="str">
        <f t="shared" si="108"/>
        <v>19年月日</v>
      </c>
    </row>
    <row r="1406" spans="12:16" x14ac:dyDescent="0.45">
      <c r="L1406" s="37" t="str">
        <f t="shared" si="105"/>
        <v/>
      </c>
      <c r="M1406" s="37" t="str">
        <f t="shared" si="106"/>
        <v/>
      </c>
      <c r="N1406" s="37" t="str">
        <f t="shared" si="107"/>
        <v/>
      </c>
      <c r="O1406" s="37" t="str">
        <f t="shared" si="109"/>
        <v/>
      </c>
      <c r="P1406" s="37" t="str">
        <f t="shared" si="108"/>
        <v>19年月日</v>
      </c>
    </row>
    <row r="1407" spans="12:16" x14ac:dyDescent="0.45">
      <c r="L1407" s="37" t="str">
        <f t="shared" si="105"/>
        <v/>
      </c>
      <c r="M1407" s="37" t="str">
        <f t="shared" si="106"/>
        <v/>
      </c>
      <c r="N1407" s="37" t="str">
        <f t="shared" si="107"/>
        <v/>
      </c>
      <c r="O1407" s="37" t="str">
        <f t="shared" si="109"/>
        <v/>
      </c>
      <c r="P1407" s="37" t="str">
        <f t="shared" si="108"/>
        <v>19年月日</v>
      </c>
    </row>
    <row r="1408" spans="12:16" x14ac:dyDescent="0.45">
      <c r="L1408" s="37" t="str">
        <f t="shared" si="105"/>
        <v/>
      </c>
      <c r="M1408" s="37" t="str">
        <f t="shared" si="106"/>
        <v/>
      </c>
      <c r="N1408" s="37" t="str">
        <f t="shared" si="107"/>
        <v/>
      </c>
      <c r="O1408" s="37" t="str">
        <f t="shared" si="109"/>
        <v/>
      </c>
      <c r="P1408" s="37" t="str">
        <f t="shared" si="108"/>
        <v>19年月日</v>
      </c>
    </row>
    <row r="1409" spans="12:16" x14ac:dyDescent="0.45">
      <c r="L1409" s="37" t="str">
        <f t="shared" si="105"/>
        <v/>
      </c>
      <c r="M1409" s="37" t="str">
        <f t="shared" si="106"/>
        <v/>
      </c>
      <c r="N1409" s="37" t="str">
        <f t="shared" si="107"/>
        <v/>
      </c>
      <c r="O1409" s="37" t="str">
        <f t="shared" si="109"/>
        <v/>
      </c>
      <c r="P1409" s="37" t="str">
        <f t="shared" si="108"/>
        <v>19年月日</v>
      </c>
    </row>
    <row r="1410" spans="12:16" x14ac:dyDescent="0.45">
      <c r="L1410" s="37" t="str">
        <f t="shared" si="105"/>
        <v/>
      </c>
      <c r="M1410" s="37" t="str">
        <f t="shared" si="106"/>
        <v/>
      </c>
      <c r="N1410" s="37" t="str">
        <f t="shared" si="107"/>
        <v/>
      </c>
      <c r="O1410" s="37" t="str">
        <f t="shared" si="109"/>
        <v/>
      </c>
      <c r="P1410" s="37" t="str">
        <f t="shared" si="108"/>
        <v>19年月日</v>
      </c>
    </row>
    <row r="1411" spans="12:16" x14ac:dyDescent="0.45">
      <c r="L1411" s="37" t="str">
        <f t="shared" ref="L1411:L1474" si="110">IF($A1411="","",$D1411&amp;" ("&amp;$G1411&amp;")")</f>
        <v/>
      </c>
      <c r="M1411" s="37" t="str">
        <f t="shared" ref="M1411:M1474" si="111">IF($A1411="","",LEFT($F1411,2))</f>
        <v/>
      </c>
      <c r="N1411" s="37" t="str">
        <f t="shared" ref="N1411:N1474" si="112">IF($A1411="","",$J1411&amp;" "&amp;$I1411&amp;" ("&amp;$M1411&amp;")")</f>
        <v/>
      </c>
      <c r="O1411" s="37" t="str">
        <f t="shared" si="109"/>
        <v/>
      </c>
      <c r="P1411" s="37" t="str">
        <f t="shared" ref="P1411:P1474" si="113">IF(LEFT($F1411,1)="0","20","19")&amp;LEFT($F1411,2)&amp;"年"&amp;MID($F1411,3,2)&amp;"月"&amp;RIGHT($F1411,2)&amp;"日"</f>
        <v>19年月日</v>
      </c>
    </row>
    <row r="1412" spans="12:16" x14ac:dyDescent="0.45">
      <c r="L1412" s="37" t="str">
        <f t="shared" si="110"/>
        <v/>
      </c>
      <c r="M1412" s="37" t="str">
        <f t="shared" si="111"/>
        <v/>
      </c>
      <c r="N1412" s="37" t="str">
        <f t="shared" si="112"/>
        <v/>
      </c>
      <c r="O1412" s="37" t="str">
        <f t="shared" ref="O1412:O1475" si="114">IF($A1412="","",$O1411+1)</f>
        <v/>
      </c>
      <c r="P1412" s="37" t="str">
        <f t="shared" si="113"/>
        <v>19年月日</v>
      </c>
    </row>
    <row r="1413" spans="12:16" x14ac:dyDescent="0.45">
      <c r="L1413" s="37" t="str">
        <f t="shared" si="110"/>
        <v/>
      </c>
      <c r="M1413" s="37" t="str">
        <f t="shared" si="111"/>
        <v/>
      </c>
      <c r="N1413" s="37" t="str">
        <f t="shared" si="112"/>
        <v/>
      </c>
      <c r="O1413" s="37" t="str">
        <f t="shared" si="114"/>
        <v/>
      </c>
      <c r="P1413" s="37" t="str">
        <f t="shared" si="113"/>
        <v>19年月日</v>
      </c>
    </row>
    <row r="1414" spans="12:16" x14ac:dyDescent="0.45">
      <c r="L1414" s="37" t="str">
        <f t="shared" si="110"/>
        <v/>
      </c>
      <c r="M1414" s="37" t="str">
        <f t="shared" si="111"/>
        <v/>
      </c>
      <c r="N1414" s="37" t="str">
        <f t="shared" si="112"/>
        <v/>
      </c>
      <c r="O1414" s="37" t="str">
        <f t="shared" si="114"/>
        <v/>
      </c>
      <c r="P1414" s="37" t="str">
        <f t="shared" si="113"/>
        <v>19年月日</v>
      </c>
    </row>
    <row r="1415" spans="12:16" x14ac:dyDescent="0.45">
      <c r="L1415" s="37" t="str">
        <f t="shared" si="110"/>
        <v/>
      </c>
      <c r="M1415" s="37" t="str">
        <f t="shared" si="111"/>
        <v/>
      </c>
      <c r="N1415" s="37" t="str">
        <f t="shared" si="112"/>
        <v/>
      </c>
      <c r="O1415" s="37" t="str">
        <f t="shared" si="114"/>
        <v/>
      </c>
      <c r="P1415" s="37" t="str">
        <f t="shared" si="113"/>
        <v>19年月日</v>
      </c>
    </row>
    <row r="1416" spans="12:16" x14ac:dyDescent="0.45">
      <c r="L1416" s="37" t="str">
        <f t="shared" si="110"/>
        <v/>
      </c>
      <c r="M1416" s="37" t="str">
        <f t="shared" si="111"/>
        <v/>
      </c>
      <c r="N1416" s="37" t="str">
        <f t="shared" si="112"/>
        <v/>
      </c>
      <c r="O1416" s="37" t="str">
        <f t="shared" si="114"/>
        <v/>
      </c>
      <c r="P1416" s="37" t="str">
        <f t="shared" si="113"/>
        <v>19年月日</v>
      </c>
    </row>
    <row r="1417" spans="12:16" x14ac:dyDescent="0.45">
      <c r="L1417" s="37" t="str">
        <f t="shared" si="110"/>
        <v/>
      </c>
      <c r="M1417" s="37" t="str">
        <f t="shared" si="111"/>
        <v/>
      </c>
      <c r="N1417" s="37" t="str">
        <f t="shared" si="112"/>
        <v/>
      </c>
      <c r="O1417" s="37" t="str">
        <f t="shared" si="114"/>
        <v/>
      </c>
      <c r="P1417" s="37" t="str">
        <f t="shared" si="113"/>
        <v>19年月日</v>
      </c>
    </row>
    <row r="1418" spans="12:16" x14ac:dyDescent="0.45">
      <c r="L1418" s="37" t="str">
        <f t="shared" si="110"/>
        <v/>
      </c>
      <c r="M1418" s="37" t="str">
        <f t="shared" si="111"/>
        <v/>
      </c>
      <c r="N1418" s="37" t="str">
        <f t="shared" si="112"/>
        <v/>
      </c>
      <c r="O1418" s="37" t="str">
        <f t="shared" si="114"/>
        <v/>
      </c>
      <c r="P1418" s="37" t="str">
        <f t="shared" si="113"/>
        <v>19年月日</v>
      </c>
    </row>
    <row r="1419" spans="12:16" x14ac:dyDescent="0.45">
      <c r="L1419" s="37" t="str">
        <f t="shared" si="110"/>
        <v/>
      </c>
      <c r="M1419" s="37" t="str">
        <f t="shared" si="111"/>
        <v/>
      </c>
      <c r="N1419" s="37" t="str">
        <f t="shared" si="112"/>
        <v/>
      </c>
      <c r="O1419" s="37" t="str">
        <f t="shared" si="114"/>
        <v/>
      </c>
      <c r="P1419" s="37" t="str">
        <f t="shared" si="113"/>
        <v>19年月日</v>
      </c>
    </row>
    <row r="1420" spans="12:16" x14ac:dyDescent="0.45">
      <c r="L1420" s="37" t="str">
        <f t="shared" si="110"/>
        <v/>
      </c>
      <c r="M1420" s="37" t="str">
        <f t="shared" si="111"/>
        <v/>
      </c>
      <c r="N1420" s="37" t="str">
        <f t="shared" si="112"/>
        <v/>
      </c>
      <c r="O1420" s="37" t="str">
        <f t="shared" si="114"/>
        <v/>
      </c>
      <c r="P1420" s="37" t="str">
        <f t="shared" si="113"/>
        <v>19年月日</v>
      </c>
    </row>
    <row r="1421" spans="12:16" x14ac:dyDescent="0.45">
      <c r="L1421" s="37" t="str">
        <f t="shared" si="110"/>
        <v/>
      </c>
      <c r="M1421" s="37" t="str">
        <f t="shared" si="111"/>
        <v/>
      </c>
      <c r="N1421" s="37" t="str">
        <f t="shared" si="112"/>
        <v/>
      </c>
      <c r="O1421" s="37" t="str">
        <f t="shared" si="114"/>
        <v/>
      </c>
      <c r="P1421" s="37" t="str">
        <f t="shared" si="113"/>
        <v>19年月日</v>
      </c>
    </row>
    <row r="1422" spans="12:16" x14ac:dyDescent="0.45">
      <c r="L1422" s="37" t="str">
        <f t="shared" si="110"/>
        <v/>
      </c>
      <c r="M1422" s="37" t="str">
        <f t="shared" si="111"/>
        <v/>
      </c>
      <c r="N1422" s="37" t="str">
        <f t="shared" si="112"/>
        <v/>
      </c>
      <c r="O1422" s="37" t="str">
        <f t="shared" si="114"/>
        <v/>
      </c>
      <c r="P1422" s="37" t="str">
        <f t="shared" si="113"/>
        <v>19年月日</v>
      </c>
    </row>
    <row r="1423" spans="12:16" x14ac:dyDescent="0.45">
      <c r="L1423" s="37" t="str">
        <f t="shared" si="110"/>
        <v/>
      </c>
      <c r="M1423" s="37" t="str">
        <f t="shared" si="111"/>
        <v/>
      </c>
      <c r="N1423" s="37" t="str">
        <f t="shared" si="112"/>
        <v/>
      </c>
      <c r="O1423" s="37" t="str">
        <f t="shared" si="114"/>
        <v/>
      </c>
      <c r="P1423" s="37" t="str">
        <f t="shared" si="113"/>
        <v>19年月日</v>
      </c>
    </row>
    <row r="1424" spans="12:16" x14ac:dyDescent="0.45">
      <c r="L1424" s="37" t="str">
        <f t="shared" si="110"/>
        <v/>
      </c>
      <c r="M1424" s="37" t="str">
        <f t="shared" si="111"/>
        <v/>
      </c>
      <c r="N1424" s="37" t="str">
        <f t="shared" si="112"/>
        <v/>
      </c>
      <c r="O1424" s="37" t="str">
        <f t="shared" si="114"/>
        <v/>
      </c>
      <c r="P1424" s="37" t="str">
        <f t="shared" si="113"/>
        <v>19年月日</v>
      </c>
    </row>
    <row r="1425" spans="12:16" x14ac:dyDescent="0.45">
      <c r="L1425" s="37" t="str">
        <f t="shared" si="110"/>
        <v/>
      </c>
      <c r="M1425" s="37" t="str">
        <f t="shared" si="111"/>
        <v/>
      </c>
      <c r="N1425" s="37" t="str">
        <f t="shared" si="112"/>
        <v/>
      </c>
      <c r="O1425" s="37" t="str">
        <f t="shared" si="114"/>
        <v/>
      </c>
      <c r="P1425" s="37" t="str">
        <f t="shared" si="113"/>
        <v>19年月日</v>
      </c>
    </row>
    <row r="1426" spans="12:16" x14ac:dyDescent="0.45">
      <c r="L1426" s="37" t="str">
        <f t="shared" si="110"/>
        <v/>
      </c>
      <c r="M1426" s="37" t="str">
        <f t="shared" si="111"/>
        <v/>
      </c>
      <c r="N1426" s="37" t="str">
        <f t="shared" si="112"/>
        <v/>
      </c>
      <c r="O1426" s="37" t="str">
        <f t="shared" si="114"/>
        <v/>
      </c>
      <c r="P1426" s="37" t="str">
        <f t="shared" si="113"/>
        <v>19年月日</v>
      </c>
    </row>
    <row r="1427" spans="12:16" x14ac:dyDescent="0.45">
      <c r="L1427" s="37" t="str">
        <f t="shared" si="110"/>
        <v/>
      </c>
      <c r="M1427" s="37" t="str">
        <f t="shared" si="111"/>
        <v/>
      </c>
      <c r="N1427" s="37" t="str">
        <f t="shared" si="112"/>
        <v/>
      </c>
      <c r="O1427" s="37" t="str">
        <f t="shared" si="114"/>
        <v/>
      </c>
      <c r="P1427" s="37" t="str">
        <f t="shared" si="113"/>
        <v>19年月日</v>
      </c>
    </row>
    <row r="1428" spans="12:16" x14ac:dyDescent="0.45">
      <c r="L1428" s="37" t="str">
        <f t="shared" si="110"/>
        <v/>
      </c>
      <c r="M1428" s="37" t="str">
        <f t="shared" si="111"/>
        <v/>
      </c>
      <c r="N1428" s="37" t="str">
        <f t="shared" si="112"/>
        <v/>
      </c>
      <c r="O1428" s="37" t="str">
        <f t="shared" si="114"/>
        <v/>
      </c>
      <c r="P1428" s="37" t="str">
        <f t="shared" si="113"/>
        <v>19年月日</v>
      </c>
    </row>
    <row r="1429" spans="12:16" x14ac:dyDescent="0.45">
      <c r="L1429" s="37" t="str">
        <f t="shared" si="110"/>
        <v/>
      </c>
      <c r="M1429" s="37" t="str">
        <f t="shared" si="111"/>
        <v/>
      </c>
      <c r="N1429" s="37" t="str">
        <f t="shared" si="112"/>
        <v/>
      </c>
      <c r="O1429" s="37" t="str">
        <f t="shared" si="114"/>
        <v/>
      </c>
      <c r="P1429" s="37" t="str">
        <f t="shared" si="113"/>
        <v>19年月日</v>
      </c>
    </row>
    <row r="1430" spans="12:16" x14ac:dyDescent="0.45">
      <c r="L1430" s="37" t="str">
        <f t="shared" si="110"/>
        <v/>
      </c>
      <c r="M1430" s="37" t="str">
        <f t="shared" si="111"/>
        <v/>
      </c>
      <c r="N1430" s="37" t="str">
        <f t="shared" si="112"/>
        <v/>
      </c>
      <c r="O1430" s="37" t="str">
        <f t="shared" si="114"/>
        <v/>
      </c>
      <c r="P1430" s="37" t="str">
        <f t="shared" si="113"/>
        <v>19年月日</v>
      </c>
    </row>
    <row r="1431" spans="12:16" x14ac:dyDescent="0.45">
      <c r="L1431" s="37" t="str">
        <f t="shared" si="110"/>
        <v/>
      </c>
      <c r="M1431" s="37" t="str">
        <f t="shared" si="111"/>
        <v/>
      </c>
      <c r="N1431" s="37" t="str">
        <f t="shared" si="112"/>
        <v/>
      </c>
      <c r="O1431" s="37" t="str">
        <f t="shared" si="114"/>
        <v/>
      </c>
      <c r="P1431" s="37" t="str">
        <f t="shared" si="113"/>
        <v>19年月日</v>
      </c>
    </row>
    <row r="1432" spans="12:16" x14ac:dyDescent="0.45">
      <c r="L1432" s="37" t="str">
        <f t="shared" si="110"/>
        <v/>
      </c>
      <c r="M1432" s="37" t="str">
        <f t="shared" si="111"/>
        <v/>
      </c>
      <c r="N1432" s="37" t="str">
        <f t="shared" si="112"/>
        <v/>
      </c>
      <c r="O1432" s="37" t="str">
        <f t="shared" si="114"/>
        <v/>
      </c>
      <c r="P1432" s="37" t="str">
        <f t="shared" si="113"/>
        <v>19年月日</v>
      </c>
    </row>
    <row r="1433" spans="12:16" x14ac:dyDescent="0.45">
      <c r="L1433" s="37" t="str">
        <f t="shared" si="110"/>
        <v/>
      </c>
      <c r="M1433" s="37" t="str">
        <f t="shared" si="111"/>
        <v/>
      </c>
      <c r="N1433" s="37" t="str">
        <f t="shared" si="112"/>
        <v/>
      </c>
      <c r="O1433" s="37" t="str">
        <f t="shared" si="114"/>
        <v/>
      </c>
      <c r="P1433" s="37" t="str">
        <f t="shared" si="113"/>
        <v>19年月日</v>
      </c>
    </row>
    <row r="1434" spans="12:16" x14ac:dyDescent="0.45">
      <c r="L1434" s="37" t="str">
        <f t="shared" si="110"/>
        <v/>
      </c>
      <c r="M1434" s="37" t="str">
        <f t="shared" si="111"/>
        <v/>
      </c>
      <c r="N1434" s="37" t="str">
        <f t="shared" si="112"/>
        <v/>
      </c>
      <c r="O1434" s="37" t="str">
        <f t="shared" si="114"/>
        <v/>
      </c>
      <c r="P1434" s="37" t="str">
        <f t="shared" si="113"/>
        <v>19年月日</v>
      </c>
    </row>
    <row r="1435" spans="12:16" x14ac:dyDescent="0.45">
      <c r="L1435" s="37" t="str">
        <f t="shared" si="110"/>
        <v/>
      </c>
      <c r="M1435" s="37" t="str">
        <f t="shared" si="111"/>
        <v/>
      </c>
      <c r="N1435" s="37" t="str">
        <f t="shared" si="112"/>
        <v/>
      </c>
      <c r="O1435" s="37" t="str">
        <f t="shared" si="114"/>
        <v/>
      </c>
      <c r="P1435" s="37" t="str">
        <f t="shared" si="113"/>
        <v>19年月日</v>
      </c>
    </row>
    <row r="1436" spans="12:16" x14ac:dyDescent="0.45">
      <c r="L1436" s="37" t="str">
        <f t="shared" si="110"/>
        <v/>
      </c>
      <c r="M1436" s="37" t="str">
        <f t="shared" si="111"/>
        <v/>
      </c>
      <c r="N1436" s="37" t="str">
        <f t="shared" si="112"/>
        <v/>
      </c>
      <c r="O1436" s="37" t="str">
        <f t="shared" si="114"/>
        <v/>
      </c>
      <c r="P1436" s="37" t="str">
        <f t="shared" si="113"/>
        <v>19年月日</v>
      </c>
    </row>
    <row r="1437" spans="12:16" x14ac:dyDescent="0.45">
      <c r="L1437" s="37" t="str">
        <f t="shared" si="110"/>
        <v/>
      </c>
      <c r="M1437" s="37" t="str">
        <f t="shared" si="111"/>
        <v/>
      </c>
      <c r="N1437" s="37" t="str">
        <f t="shared" si="112"/>
        <v/>
      </c>
      <c r="O1437" s="37" t="str">
        <f t="shared" si="114"/>
        <v/>
      </c>
      <c r="P1437" s="37" t="str">
        <f t="shared" si="113"/>
        <v>19年月日</v>
      </c>
    </row>
    <row r="1438" spans="12:16" x14ac:dyDescent="0.45">
      <c r="L1438" s="37" t="str">
        <f t="shared" si="110"/>
        <v/>
      </c>
      <c r="M1438" s="37" t="str">
        <f t="shared" si="111"/>
        <v/>
      </c>
      <c r="N1438" s="37" t="str">
        <f t="shared" si="112"/>
        <v/>
      </c>
      <c r="O1438" s="37" t="str">
        <f t="shared" si="114"/>
        <v/>
      </c>
      <c r="P1438" s="37" t="str">
        <f t="shared" si="113"/>
        <v>19年月日</v>
      </c>
    </row>
    <row r="1439" spans="12:16" x14ac:dyDescent="0.45">
      <c r="L1439" s="37" t="str">
        <f t="shared" si="110"/>
        <v/>
      </c>
      <c r="M1439" s="37" t="str">
        <f t="shared" si="111"/>
        <v/>
      </c>
      <c r="N1439" s="37" t="str">
        <f t="shared" si="112"/>
        <v/>
      </c>
      <c r="O1439" s="37" t="str">
        <f t="shared" si="114"/>
        <v/>
      </c>
      <c r="P1439" s="37" t="str">
        <f t="shared" si="113"/>
        <v>19年月日</v>
      </c>
    </row>
    <row r="1440" spans="12:16" x14ac:dyDescent="0.45">
      <c r="L1440" s="37" t="str">
        <f t="shared" si="110"/>
        <v/>
      </c>
      <c r="M1440" s="37" t="str">
        <f t="shared" si="111"/>
        <v/>
      </c>
      <c r="N1440" s="37" t="str">
        <f t="shared" si="112"/>
        <v/>
      </c>
      <c r="O1440" s="37" t="str">
        <f t="shared" si="114"/>
        <v/>
      </c>
      <c r="P1440" s="37" t="str">
        <f t="shared" si="113"/>
        <v>19年月日</v>
      </c>
    </row>
    <row r="1441" spans="12:16" x14ac:dyDescent="0.45">
      <c r="L1441" s="37" t="str">
        <f t="shared" si="110"/>
        <v/>
      </c>
      <c r="M1441" s="37" t="str">
        <f t="shared" si="111"/>
        <v/>
      </c>
      <c r="N1441" s="37" t="str">
        <f t="shared" si="112"/>
        <v/>
      </c>
      <c r="O1441" s="37" t="str">
        <f t="shared" si="114"/>
        <v/>
      </c>
      <c r="P1441" s="37" t="str">
        <f t="shared" si="113"/>
        <v>19年月日</v>
      </c>
    </row>
    <row r="1442" spans="12:16" x14ac:dyDescent="0.45">
      <c r="L1442" s="37" t="str">
        <f t="shared" si="110"/>
        <v/>
      </c>
      <c r="M1442" s="37" t="str">
        <f t="shared" si="111"/>
        <v/>
      </c>
      <c r="N1442" s="37" t="str">
        <f t="shared" si="112"/>
        <v/>
      </c>
      <c r="O1442" s="37" t="str">
        <f t="shared" si="114"/>
        <v/>
      </c>
      <c r="P1442" s="37" t="str">
        <f t="shared" si="113"/>
        <v>19年月日</v>
      </c>
    </row>
    <row r="1443" spans="12:16" x14ac:dyDescent="0.45">
      <c r="L1443" s="37" t="str">
        <f t="shared" si="110"/>
        <v/>
      </c>
      <c r="M1443" s="37" t="str">
        <f t="shared" si="111"/>
        <v/>
      </c>
      <c r="N1443" s="37" t="str">
        <f t="shared" si="112"/>
        <v/>
      </c>
      <c r="O1443" s="37" t="str">
        <f t="shared" si="114"/>
        <v/>
      </c>
      <c r="P1443" s="37" t="str">
        <f t="shared" si="113"/>
        <v>19年月日</v>
      </c>
    </row>
    <row r="1444" spans="12:16" x14ac:dyDescent="0.45">
      <c r="L1444" s="37" t="str">
        <f t="shared" si="110"/>
        <v/>
      </c>
      <c r="M1444" s="37" t="str">
        <f t="shared" si="111"/>
        <v/>
      </c>
      <c r="N1444" s="37" t="str">
        <f t="shared" si="112"/>
        <v/>
      </c>
      <c r="O1444" s="37" t="str">
        <f t="shared" si="114"/>
        <v/>
      </c>
      <c r="P1444" s="37" t="str">
        <f t="shared" si="113"/>
        <v>19年月日</v>
      </c>
    </row>
    <row r="1445" spans="12:16" x14ac:dyDescent="0.45">
      <c r="L1445" s="37" t="str">
        <f t="shared" si="110"/>
        <v/>
      </c>
      <c r="M1445" s="37" t="str">
        <f t="shared" si="111"/>
        <v/>
      </c>
      <c r="N1445" s="37" t="str">
        <f t="shared" si="112"/>
        <v/>
      </c>
      <c r="O1445" s="37" t="str">
        <f t="shared" si="114"/>
        <v/>
      </c>
      <c r="P1445" s="37" t="str">
        <f t="shared" si="113"/>
        <v>19年月日</v>
      </c>
    </row>
    <row r="1446" spans="12:16" x14ac:dyDescent="0.45">
      <c r="L1446" s="37" t="str">
        <f t="shared" si="110"/>
        <v/>
      </c>
      <c r="M1446" s="37" t="str">
        <f t="shared" si="111"/>
        <v/>
      </c>
      <c r="N1446" s="37" t="str">
        <f t="shared" si="112"/>
        <v/>
      </c>
      <c r="O1446" s="37" t="str">
        <f t="shared" si="114"/>
        <v/>
      </c>
      <c r="P1446" s="37" t="str">
        <f t="shared" si="113"/>
        <v>19年月日</v>
      </c>
    </row>
    <row r="1447" spans="12:16" x14ac:dyDescent="0.45">
      <c r="L1447" s="37" t="str">
        <f t="shared" si="110"/>
        <v/>
      </c>
      <c r="M1447" s="37" t="str">
        <f t="shared" si="111"/>
        <v/>
      </c>
      <c r="N1447" s="37" t="str">
        <f t="shared" si="112"/>
        <v/>
      </c>
      <c r="O1447" s="37" t="str">
        <f t="shared" si="114"/>
        <v/>
      </c>
      <c r="P1447" s="37" t="str">
        <f t="shared" si="113"/>
        <v>19年月日</v>
      </c>
    </row>
    <row r="1448" spans="12:16" x14ac:dyDescent="0.45">
      <c r="L1448" s="37" t="str">
        <f t="shared" si="110"/>
        <v/>
      </c>
      <c r="M1448" s="37" t="str">
        <f t="shared" si="111"/>
        <v/>
      </c>
      <c r="N1448" s="37" t="str">
        <f t="shared" si="112"/>
        <v/>
      </c>
      <c r="O1448" s="37" t="str">
        <f t="shared" si="114"/>
        <v/>
      </c>
      <c r="P1448" s="37" t="str">
        <f t="shared" si="113"/>
        <v>19年月日</v>
      </c>
    </row>
    <row r="1449" spans="12:16" x14ac:dyDescent="0.45">
      <c r="L1449" s="37" t="str">
        <f t="shared" si="110"/>
        <v/>
      </c>
      <c r="M1449" s="37" t="str">
        <f t="shared" si="111"/>
        <v/>
      </c>
      <c r="N1449" s="37" t="str">
        <f t="shared" si="112"/>
        <v/>
      </c>
      <c r="O1449" s="37" t="str">
        <f t="shared" si="114"/>
        <v/>
      </c>
      <c r="P1449" s="37" t="str">
        <f t="shared" si="113"/>
        <v>19年月日</v>
      </c>
    </row>
    <row r="1450" spans="12:16" x14ac:dyDescent="0.45">
      <c r="L1450" s="37" t="str">
        <f t="shared" si="110"/>
        <v/>
      </c>
      <c r="M1450" s="37" t="str">
        <f t="shared" si="111"/>
        <v/>
      </c>
      <c r="N1450" s="37" t="str">
        <f t="shared" si="112"/>
        <v/>
      </c>
      <c r="O1450" s="37" t="str">
        <f t="shared" si="114"/>
        <v/>
      </c>
      <c r="P1450" s="37" t="str">
        <f t="shared" si="113"/>
        <v>19年月日</v>
      </c>
    </row>
    <row r="1451" spans="12:16" x14ac:dyDescent="0.45">
      <c r="L1451" s="37" t="str">
        <f t="shared" si="110"/>
        <v/>
      </c>
      <c r="M1451" s="37" t="str">
        <f t="shared" si="111"/>
        <v/>
      </c>
      <c r="N1451" s="37" t="str">
        <f t="shared" si="112"/>
        <v/>
      </c>
      <c r="O1451" s="37" t="str">
        <f t="shared" si="114"/>
        <v/>
      </c>
      <c r="P1451" s="37" t="str">
        <f t="shared" si="113"/>
        <v>19年月日</v>
      </c>
    </row>
    <row r="1452" spans="12:16" x14ac:dyDescent="0.45">
      <c r="L1452" s="37" t="str">
        <f t="shared" si="110"/>
        <v/>
      </c>
      <c r="M1452" s="37" t="str">
        <f t="shared" si="111"/>
        <v/>
      </c>
      <c r="N1452" s="37" t="str">
        <f t="shared" si="112"/>
        <v/>
      </c>
      <c r="O1452" s="37" t="str">
        <f t="shared" si="114"/>
        <v/>
      </c>
      <c r="P1452" s="37" t="str">
        <f t="shared" si="113"/>
        <v>19年月日</v>
      </c>
    </row>
    <row r="1453" spans="12:16" x14ac:dyDescent="0.45">
      <c r="L1453" s="37" t="str">
        <f t="shared" si="110"/>
        <v/>
      </c>
      <c r="M1453" s="37" t="str">
        <f t="shared" si="111"/>
        <v/>
      </c>
      <c r="N1453" s="37" t="str">
        <f t="shared" si="112"/>
        <v/>
      </c>
      <c r="O1453" s="37" t="str">
        <f t="shared" si="114"/>
        <v/>
      </c>
      <c r="P1453" s="37" t="str">
        <f t="shared" si="113"/>
        <v>19年月日</v>
      </c>
    </row>
    <row r="1454" spans="12:16" x14ac:dyDescent="0.45">
      <c r="L1454" s="37" t="str">
        <f t="shared" si="110"/>
        <v/>
      </c>
      <c r="M1454" s="37" t="str">
        <f t="shared" si="111"/>
        <v/>
      </c>
      <c r="N1454" s="37" t="str">
        <f t="shared" si="112"/>
        <v/>
      </c>
      <c r="O1454" s="37" t="str">
        <f t="shared" si="114"/>
        <v/>
      </c>
      <c r="P1454" s="37" t="str">
        <f t="shared" si="113"/>
        <v>19年月日</v>
      </c>
    </row>
    <row r="1455" spans="12:16" x14ac:dyDescent="0.45">
      <c r="L1455" s="37" t="str">
        <f t="shared" si="110"/>
        <v/>
      </c>
      <c r="M1455" s="37" t="str">
        <f t="shared" si="111"/>
        <v/>
      </c>
      <c r="N1455" s="37" t="str">
        <f t="shared" si="112"/>
        <v/>
      </c>
      <c r="O1455" s="37" t="str">
        <f t="shared" si="114"/>
        <v/>
      </c>
      <c r="P1455" s="37" t="str">
        <f t="shared" si="113"/>
        <v>19年月日</v>
      </c>
    </row>
    <row r="1456" spans="12:16" x14ac:dyDescent="0.45">
      <c r="L1456" s="37" t="str">
        <f t="shared" si="110"/>
        <v/>
      </c>
      <c r="M1456" s="37" t="str">
        <f t="shared" si="111"/>
        <v/>
      </c>
      <c r="N1456" s="37" t="str">
        <f t="shared" si="112"/>
        <v/>
      </c>
      <c r="O1456" s="37" t="str">
        <f t="shared" si="114"/>
        <v/>
      </c>
      <c r="P1456" s="37" t="str">
        <f t="shared" si="113"/>
        <v>19年月日</v>
      </c>
    </row>
    <row r="1457" spans="12:16" x14ac:dyDescent="0.45">
      <c r="L1457" s="37" t="str">
        <f t="shared" si="110"/>
        <v/>
      </c>
      <c r="M1457" s="37" t="str">
        <f t="shared" si="111"/>
        <v/>
      </c>
      <c r="N1457" s="37" t="str">
        <f t="shared" si="112"/>
        <v/>
      </c>
      <c r="O1457" s="37" t="str">
        <f t="shared" si="114"/>
        <v/>
      </c>
      <c r="P1457" s="37" t="str">
        <f t="shared" si="113"/>
        <v>19年月日</v>
      </c>
    </row>
    <row r="1458" spans="12:16" x14ac:dyDescent="0.45">
      <c r="L1458" s="37" t="str">
        <f t="shared" si="110"/>
        <v/>
      </c>
      <c r="M1458" s="37" t="str">
        <f t="shared" si="111"/>
        <v/>
      </c>
      <c r="N1458" s="37" t="str">
        <f t="shared" si="112"/>
        <v/>
      </c>
      <c r="O1458" s="37" t="str">
        <f t="shared" si="114"/>
        <v/>
      </c>
      <c r="P1458" s="37" t="str">
        <f t="shared" si="113"/>
        <v>19年月日</v>
      </c>
    </row>
    <row r="1459" spans="12:16" x14ac:dyDescent="0.45">
      <c r="L1459" s="37" t="str">
        <f t="shared" si="110"/>
        <v/>
      </c>
      <c r="M1459" s="37" t="str">
        <f t="shared" si="111"/>
        <v/>
      </c>
      <c r="N1459" s="37" t="str">
        <f t="shared" si="112"/>
        <v/>
      </c>
      <c r="O1459" s="37" t="str">
        <f t="shared" si="114"/>
        <v/>
      </c>
      <c r="P1459" s="37" t="str">
        <f t="shared" si="113"/>
        <v>19年月日</v>
      </c>
    </row>
    <row r="1460" spans="12:16" x14ac:dyDescent="0.45">
      <c r="L1460" s="37" t="str">
        <f t="shared" si="110"/>
        <v/>
      </c>
      <c r="M1460" s="37" t="str">
        <f t="shared" si="111"/>
        <v/>
      </c>
      <c r="N1460" s="37" t="str">
        <f t="shared" si="112"/>
        <v/>
      </c>
      <c r="O1460" s="37" t="str">
        <f t="shared" si="114"/>
        <v/>
      </c>
      <c r="P1460" s="37" t="str">
        <f t="shared" si="113"/>
        <v>19年月日</v>
      </c>
    </row>
    <row r="1461" spans="12:16" x14ac:dyDescent="0.45">
      <c r="L1461" s="37" t="str">
        <f t="shared" si="110"/>
        <v/>
      </c>
      <c r="M1461" s="37" t="str">
        <f t="shared" si="111"/>
        <v/>
      </c>
      <c r="N1461" s="37" t="str">
        <f t="shared" si="112"/>
        <v/>
      </c>
      <c r="O1461" s="37" t="str">
        <f t="shared" si="114"/>
        <v/>
      </c>
      <c r="P1461" s="37" t="str">
        <f t="shared" si="113"/>
        <v>19年月日</v>
      </c>
    </row>
    <row r="1462" spans="12:16" x14ac:dyDescent="0.45">
      <c r="L1462" s="37" t="str">
        <f t="shared" si="110"/>
        <v/>
      </c>
      <c r="M1462" s="37" t="str">
        <f t="shared" si="111"/>
        <v/>
      </c>
      <c r="N1462" s="37" t="str">
        <f t="shared" si="112"/>
        <v/>
      </c>
      <c r="O1462" s="37" t="str">
        <f t="shared" si="114"/>
        <v/>
      </c>
      <c r="P1462" s="37" t="str">
        <f t="shared" si="113"/>
        <v>19年月日</v>
      </c>
    </row>
    <row r="1463" spans="12:16" x14ac:dyDescent="0.45">
      <c r="L1463" s="37" t="str">
        <f t="shared" si="110"/>
        <v/>
      </c>
      <c r="M1463" s="37" t="str">
        <f t="shared" si="111"/>
        <v/>
      </c>
      <c r="N1463" s="37" t="str">
        <f t="shared" si="112"/>
        <v/>
      </c>
      <c r="O1463" s="37" t="str">
        <f t="shared" si="114"/>
        <v/>
      </c>
      <c r="P1463" s="37" t="str">
        <f t="shared" si="113"/>
        <v>19年月日</v>
      </c>
    </row>
    <row r="1464" spans="12:16" x14ac:dyDescent="0.45">
      <c r="L1464" s="37" t="str">
        <f t="shared" si="110"/>
        <v/>
      </c>
      <c r="M1464" s="37" t="str">
        <f t="shared" si="111"/>
        <v/>
      </c>
      <c r="N1464" s="37" t="str">
        <f t="shared" si="112"/>
        <v/>
      </c>
      <c r="O1464" s="37" t="str">
        <f t="shared" si="114"/>
        <v/>
      </c>
      <c r="P1464" s="37" t="str">
        <f t="shared" si="113"/>
        <v>19年月日</v>
      </c>
    </row>
    <row r="1465" spans="12:16" x14ac:dyDescent="0.45">
      <c r="L1465" s="37" t="str">
        <f t="shared" si="110"/>
        <v/>
      </c>
      <c r="M1465" s="37" t="str">
        <f t="shared" si="111"/>
        <v/>
      </c>
      <c r="N1465" s="37" t="str">
        <f t="shared" si="112"/>
        <v/>
      </c>
      <c r="O1465" s="37" t="str">
        <f t="shared" si="114"/>
        <v/>
      </c>
      <c r="P1465" s="37" t="str">
        <f t="shared" si="113"/>
        <v>19年月日</v>
      </c>
    </row>
    <row r="1466" spans="12:16" x14ac:dyDescent="0.45">
      <c r="L1466" s="37" t="str">
        <f t="shared" si="110"/>
        <v/>
      </c>
      <c r="M1466" s="37" t="str">
        <f t="shared" si="111"/>
        <v/>
      </c>
      <c r="N1466" s="37" t="str">
        <f t="shared" si="112"/>
        <v/>
      </c>
      <c r="O1466" s="37" t="str">
        <f t="shared" si="114"/>
        <v/>
      </c>
      <c r="P1466" s="37" t="str">
        <f t="shared" si="113"/>
        <v>19年月日</v>
      </c>
    </row>
    <row r="1467" spans="12:16" x14ac:dyDescent="0.45">
      <c r="L1467" s="37" t="str">
        <f t="shared" si="110"/>
        <v/>
      </c>
      <c r="M1467" s="37" t="str">
        <f t="shared" si="111"/>
        <v/>
      </c>
      <c r="N1467" s="37" t="str">
        <f t="shared" si="112"/>
        <v/>
      </c>
      <c r="O1467" s="37" t="str">
        <f t="shared" si="114"/>
        <v/>
      </c>
      <c r="P1467" s="37" t="str">
        <f t="shared" si="113"/>
        <v>19年月日</v>
      </c>
    </row>
    <row r="1468" spans="12:16" x14ac:dyDescent="0.45">
      <c r="L1468" s="37" t="str">
        <f t="shared" si="110"/>
        <v/>
      </c>
      <c r="M1468" s="37" t="str">
        <f t="shared" si="111"/>
        <v/>
      </c>
      <c r="N1468" s="37" t="str">
        <f t="shared" si="112"/>
        <v/>
      </c>
      <c r="O1468" s="37" t="str">
        <f t="shared" si="114"/>
        <v/>
      </c>
      <c r="P1468" s="37" t="str">
        <f t="shared" si="113"/>
        <v>19年月日</v>
      </c>
    </row>
    <row r="1469" spans="12:16" x14ac:dyDescent="0.45">
      <c r="L1469" s="37" t="str">
        <f t="shared" si="110"/>
        <v/>
      </c>
      <c r="M1469" s="37" t="str">
        <f t="shared" si="111"/>
        <v/>
      </c>
      <c r="N1469" s="37" t="str">
        <f t="shared" si="112"/>
        <v/>
      </c>
      <c r="O1469" s="37" t="str">
        <f t="shared" si="114"/>
        <v/>
      </c>
      <c r="P1469" s="37" t="str">
        <f t="shared" si="113"/>
        <v>19年月日</v>
      </c>
    </row>
    <row r="1470" spans="12:16" x14ac:dyDescent="0.45">
      <c r="L1470" s="37" t="str">
        <f t="shared" si="110"/>
        <v/>
      </c>
      <c r="M1470" s="37" t="str">
        <f t="shared" si="111"/>
        <v/>
      </c>
      <c r="N1470" s="37" t="str">
        <f t="shared" si="112"/>
        <v/>
      </c>
      <c r="O1470" s="37" t="str">
        <f t="shared" si="114"/>
        <v/>
      </c>
      <c r="P1470" s="37" t="str">
        <f t="shared" si="113"/>
        <v>19年月日</v>
      </c>
    </row>
    <row r="1471" spans="12:16" x14ac:dyDescent="0.45">
      <c r="L1471" s="37" t="str">
        <f t="shared" si="110"/>
        <v/>
      </c>
      <c r="M1471" s="37" t="str">
        <f t="shared" si="111"/>
        <v/>
      </c>
      <c r="N1471" s="37" t="str">
        <f t="shared" si="112"/>
        <v/>
      </c>
      <c r="O1471" s="37" t="str">
        <f t="shared" si="114"/>
        <v/>
      </c>
      <c r="P1471" s="37" t="str">
        <f t="shared" si="113"/>
        <v>19年月日</v>
      </c>
    </row>
    <row r="1472" spans="12:16" x14ac:dyDescent="0.45">
      <c r="L1472" s="37" t="str">
        <f t="shared" si="110"/>
        <v/>
      </c>
      <c r="M1472" s="37" t="str">
        <f t="shared" si="111"/>
        <v/>
      </c>
      <c r="N1472" s="37" t="str">
        <f t="shared" si="112"/>
        <v/>
      </c>
      <c r="O1472" s="37" t="str">
        <f t="shared" si="114"/>
        <v/>
      </c>
      <c r="P1472" s="37" t="str">
        <f t="shared" si="113"/>
        <v>19年月日</v>
      </c>
    </row>
    <row r="1473" spans="12:16" x14ac:dyDescent="0.45">
      <c r="L1473" s="37" t="str">
        <f t="shared" si="110"/>
        <v/>
      </c>
      <c r="M1473" s="37" t="str">
        <f t="shared" si="111"/>
        <v/>
      </c>
      <c r="N1473" s="37" t="str">
        <f t="shared" si="112"/>
        <v/>
      </c>
      <c r="O1473" s="37" t="str">
        <f t="shared" si="114"/>
        <v/>
      </c>
      <c r="P1473" s="37" t="str">
        <f t="shared" si="113"/>
        <v>19年月日</v>
      </c>
    </row>
    <row r="1474" spans="12:16" x14ac:dyDescent="0.45">
      <c r="L1474" s="37" t="str">
        <f t="shared" si="110"/>
        <v/>
      </c>
      <c r="M1474" s="37" t="str">
        <f t="shared" si="111"/>
        <v/>
      </c>
      <c r="N1474" s="37" t="str">
        <f t="shared" si="112"/>
        <v/>
      </c>
      <c r="O1474" s="37" t="str">
        <f t="shared" si="114"/>
        <v/>
      </c>
      <c r="P1474" s="37" t="str">
        <f t="shared" si="113"/>
        <v>19年月日</v>
      </c>
    </row>
    <row r="1475" spans="12:16" x14ac:dyDescent="0.45">
      <c r="L1475" s="37" t="str">
        <f t="shared" ref="L1475:L1538" si="115">IF($A1475="","",$D1475&amp;" ("&amp;$G1475&amp;")")</f>
        <v/>
      </c>
      <c r="M1475" s="37" t="str">
        <f t="shared" ref="M1475:M1538" si="116">IF($A1475="","",LEFT($F1475,2))</f>
        <v/>
      </c>
      <c r="N1475" s="37" t="str">
        <f t="shared" ref="N1475:N1538" si="117">IF($A1475="","",$J1475&amp;" "&amp;$I1475&amp;" ("&amp;$M1475&amp;")")</f>
        <v/>
      </c>
      <c r="O1475" s="37" t="str">
        <f t="shared" si="114"/>
        <v/>
      </c>
      <c r="P1475" s="37" t="str">
        <f t="shared" ref="P1475:P1538" si="118">IF(LEFT($F1475,1)="0","20","19")&amp;LEFT($F1475,2)&amp;"年"&amp;MID($F1475,3,2)&amp;"月"&amp;RIGHT($F1475,2)&amp;"日"</f>
        <v>19年月日</v>
      </c>
    </row>
    <row r="1476" spans="12:16" x14ac:dyDescent="0.45">
      <c r="L1476" s="37" t="str">
        <f t="shared" si="115"/>
        <v/>
      </c>
      <c r="M1476" s="37" t="str">
        <f t="shared" si="116"/>
        <v/>
      </c>
      <c r="N1476" s="37" t="str">
        <f t="shared" si="117"/>
        <v/>
      </c>
      <c r="O1476" s="37" t="str">
        <f t="shared" ref="O1476:O1539" si="119">IF($A1476="","",$O1475+1)</f>
        <v/>
      </c>
      <c r="P1476" s="37" t="str">
        <f t="shared" si="118"/>
        <v>19年月日</v>
      </c>
    </row>
    <row r="1477" spans="12:16" x14ac:dyDescent="0.45">
      <c r="L1477" s="37" t="str">
        <f t="shared" si="115"/>
        <v/>
      </c>
      <c r="M1477" s="37" t="str">
        <f t="shared" si="116"/>
        <v/>
      </c>
      <c r="N1477" s="37" t="str">
        <f t="shared" si="117"/>
        <v/>
      </c>
      <c r="O1477" s="37" t="str">
        <f t="shared" si="119"/>
        <v/>
      </c>
      <c r="P1477" s="37" t="str">
        <f t="shared" si="118"/>
        <v>19年月日</v>
      </c>
    </row>
    <row r="1478" spans="12:16" x14ac:dyDescent="0.45">
      <c r="L1478" s="37" t="str">
        <f t="shared" si="115"/>
        <v/>
      </c>
      <c r="M1478" s="37" t="str">
        <f t="shared" si="116"/>
        <v/>
      </c>
      <c r="N1478" s="37" t="str">
        <f t="shared" si="117"/>
        <v/>
      </c>
      <c r="O1478" s="37" t="str">
        <f t="shared" si="119"/>
        <v/>
      </c>
      <c r="P1478" s="37" t="str">
        <f t="shared" si="118"/>
        <v>19年月日</v>
      </c>
    </row>
    <row r="1479" spans="12:16" x14ac:dyDescent="0.45">
      <c r="L1479" s="37" t="str">
        <f t="shared" si="115"/>
        <v/>
      </c>
      <c r="M1479" s="37" t="str">
        <f t="shared" si="116"/>
        <v/>
      </c>
      <c r="N1479" s="37" t="str">
        <f t="shared" si="117"/>
        <v/>
      </c>
      <c r="O1479" s="37" t="str">
        <f t="shared" si="119"/>
        <v/>
      </c>
      <c r="P1479" s="37" t="str">
        <f t="shared" si="118"/>
        <v>19年月日</v>
      </c>
    </row>
    <row r="1480" spans="12:16" x14ac:dyDescent="0.45">
      <c r="L1480" s="37" t="str">
        <f t="shared" si="115"/>
        <v/>
      </c>
      <c r="M1480" s="37" t="str">
        <f t="shared" si="116"/>
        <v/>
      </c>
      <c r="N1480" s="37" t="str">
        <f t="shared" si="117"/>
        <v/>
      </c>
      <c r="O1480" s="37" t="str">
        <f t="shared" si="119"/>
        <v/>
      </c>
      <c r="P1480" s="37" t="str">
        <f t="shared" si="118"/>
        <v>19年月日</v>
      </c>
    </row>
    <row r="1481" spans="12:16" x14ac:dyDescent="0.45">
      <c r="L1481" s="37" t="str">
        <f t="shared" si="115"/>
        <v/>
      </c>
      <c r="M1481" s="37" t="str">
        <f t="shared" si="116"/>
        <v/>
      </c>
      <c r="N1481" s="37" t="str">
        <f t="shared" si="117"/>
        <v/>
      </c>
      <c r="O1481" s="37" t="str">
        <f t="shared" si="119"/>
        <v/>
      </c>
      <c r="P1481" s="37" t="str">
        <f t="shared" si="118"/>
        <v>19年月日</v>
      </c>
    </row>
    <row r="1482" spans="12:16" x14ac:dyDescent="0.45">
      <c r="L1482" s="37" t="str">
        <f t="shared" si="115"/>
        <v/>
      </c>
      <c r="M1482" s="37" t="str">
        <f t="shared" si="116"/>
        <v/>
      </c>
      <c r="N1482" s="37" t="str">
        <f t="shared" si="117"/>
        <v/>
      </c>
      <c r="O1482" s="37" t="str">
        <f t="shared" si="119"/>
        <v/>
      </c>
      <c r="P1482" s="37" t="str">
        <f t="shared" si="118"/>
        <v>19年月日</v>
      </c>
    </row>
    <row r="1483" spans="12:16" x14ac:dyDescent="0.45">
      <c r="L1483" s="37" t="str">
        <f t="shared" si="115"/>
        <v/>
      </c>
      <c r="M1483" s="37" t="str">
        <f t="shared" si="116"/>
        <v/>
      </c>
      <c r="N1483" s="37" t="str">
        <f t="shared" si="117"/>
        <v/>
      </c>
      <c r="O1483" s="37" t="str">
        <f t="shared" si="119"/>
        <v/>
      </c>
      <c r="P1483" s="37" t="str">
        <f t="shared" si="118"/>
        <v>19年月日</v>
      </c>
    </row>
    <row r="1484" spans="12:16" x14ac:dyDescent="0.45">
      <c r="L1484" s="37" t="str">
        <f t="shared" si="115"/>
        <v/>
      </c>
      <c r="M1484" s="37" t="str">
        <f t="shared" si="116"/>
        <v/>
      </c>
      <c r="N1484" s="37" t="str">
        <f t="shared" si="117"/>
        <v/>
      </c>
      <c r="O1484" s="37" t="str">
        <f t="shared" si="119"/>
        <v/>
      </c>
      <c r="P1484" s="37" t="str">
        <f t="shared" si="118"/>
        <v>19年月日</v>
      </c>
    </row>
    <row r="1485" spans="12:16" x14ac:dyDescent="0.45">
      <c r="L1485" s="37" t="str">
        <f t="shared" si="115"/>
        <v/>
      </c>
      <c r="M1485" s="37" t="str">
        <f t="shared" si="116"/>
        <v/>
      </c>
      <c r="N1485" s="37" t="str">
        <f t="shared" si="117"/>
        <v/>
      </c>
      <c r="O1485" s="37" t="str">
        <f t="shared" si="119"/>
        <v/>
      </c>
      <c r="P1485" s="37" t="str">
        <f t="shared" si="118"/>
        <v>19年月日</v>
      </c>
    </row>
    <row r="1486" spans="12:16" x14ac:dyDescent="0.45">
      <c r="L1486" s="37" t="str">
        <f t="shared" si="115"/>
        <v/>
      </c>
      <c r="M1486" s="37" t="str">
        <f t="shared" si="116"/>
        <v/>
      </c>
      <c r="N1486" s="37" t="str">
        <f t="shared" si="117"/>
        <v/>
      </c>
      <c r="O1486" s="37" t="str">
        <f t="shared" si="119"/>
        <v/>
      </c>
      <c r="P1486" s="37" t="str">
        <f t="shared" si="118"/>
        <v>19年月日</v>
      </c>
    </row>
    <row r="1487" spans="12:16" x14ac:dyDescent="0.45">
      <c r="L1487" s="37" t="str">
        <f t="shared" si="115"/>
        <v/>
      </c>
      <c r="M1487" s="37" t="str">
        <f t="shared" si="116"/>
        <v/>
      </c>
      <c r="N1487" s="37" t="str">
        <f t="shared" si="117"/>
        <v/>
      </c>
      <c r="O1487" s="37" t="str">
        <f t="shared" si="119"/>
        <v/>
      </c>
      <c r="P1487" s="37" t="str">
        <f t="shared" si="118"/>
        <v>19年月日</v>
      </c>
    </row>
    <row r="1488" spans="12:16" x14ac:dyDescent="0.45">
      <c r="L1488" s="37" t="str">
        <f t="shared" si="115"/>
        <v/>
      </c>
      <c r="M1488" s="37" t="str">
        <f t="shared" si="116"/>
        <v/>
      </c>
      <c r="N1488" s="37" t="str">
        <f t="shared" si="117"/>
        <v/>
      </c>
      <c r="O1488" s="37" t="str">
        <f t="shared" si="119"/>
        <v/>
      </c>
      <c r="P1488" s="37" t="str">
        <f t="shared" si="118"/>
        <v>19年月日</v>
      </c>
    </row>
    <row r="1489" spans="12:16" x14ac:dyDescent="0.45">
      <c r="L1489" s="37" t="str">
        <f t="shared" si="115"/>
        <v/>
      </c>
      <c r="M1489" s="37" t="str">
        <f t="shared" si="116"/>
        <v/>
      </c>
      <c r="N1489" s="37" t="str">
        <f t="shared" si="117"/>
        <v/>
      </c>
      <c r="O1489" s="37" t="str">
        <f t="shared" si="119"/>
        <v/>
      </c>
      <c r="P1489" s="37" t="str">
        <f t="shared" si="118"/>
        <v>19年月日</v>
      </c>
    </row>
    <row r="1490" spans="12:16" x14ac:dyDescent="0.45">
      <c r="L1490" s="37" t="str">
        <f t="shared" si="115"/>
        <v/>
      </c>
      <c r="M1490" s="37" t="str">
        <f t="shared" si="116"/>
        <v/>
      </c>
      <c r="N1490" s="37" t="str">
        <f t="shared" si="117"/>
        <v/>
      </c>
      <c r="O1490" s="37" t="str">
        <f t="shared" si="119"/>
        <v/>
      </c>
      <c r="P1490" s="37" t="str">
        <f t="shared" si="118"/>
        <v>19年月日</v>
      </c>
    </row>
    <row r="1491" spans="12:16" x14ac:dyDescent="0.45">
      <c r="L1491" s="37" t="str">
        <f t="shared" si="115"/>
        <v/>
      </c>
      <c r="M1491" s="37" t="str">
        <f t="shared" si="116"/>
        <v/>
      </c>
      <c r="N1491" s="37" t="str">
        <f t="shared" si="117"/>
        <v/>
      </c>
      <c r="O1491" s="37" t="str">
        <f t="shared" si="119"/>
        <v/>
      </c>
      <c r="P1491" s="37" t="str">
        <f t="shared" si="118"/>
        <v>19年月日</v>
      </c>
    </row>
    <row r="1492" spans="12:16" x14ac:dyDescent="0.45">
      <c r="L1492" s="37" t="str">
        <f t="shared" si="115"/>
        <v/>
      </c>
      <c r="M1492" s="37" t="str">
        <f t="shared" si="116"/>
        <v/>
      </c>
      <c r="N1492" s="37" t="str">
        <f t="shared" si="117"/>
        <v/>
      </c>
      <c r="O1492" s="37" t="str">
        <f t="shared" si="119"/>
        <v/>
      </c>
      <c r="P1492" s="37" t="str">
        <f t="shared" si="118"/>
        <v>19年月日</v>
      </c>
    </row>
    <row r="1493" spans="12:16" x14ac:dyDescent="0.45">
      <c r="L1493" s="37" t="str">
        <f t="shared" si="115"/>
        <v/>
      </c>
      <c r="M1493" s="37" t="str">
        <f t="shared" si="116"/>
        <v/>
      </c>
      <c r="N1493" s="37" t="str">
        <f t="shared" si="117"/>
        <v/>
      </c>
      <c r="O1493" s="37" t="str">
        <f t="shared" si="119"/>
        <v/>
      </c>
      <c r="P1493" s="37" t="str">
        <f t="shared" si="118"/>
        <v>19年月日</v>
      </c>
    </row>
    <row r="1494" spans="12:16" x14ac:dyDescent="0.45">
      <c r="L1494" s="37" t="str">
        <f t="shared" si="115"/>
        <v/>
      </c>
      <c r="M1494" s="37" t="str">
        <f t="shared" si="116"/>
        <v/>
      </c>
      <c r="N1494" s="37" t="str">
        <f t="shared" si="117"/>
        <v/>
      </c>
      <c r="O1494" s="37" t="str">
        <f t="shared" si="119"/>
        <v/>
      </c>
      <c r="P1494" s="37" t="str">
        <f t="shared" si="118"/>
        <v>19年月日</v>
      </c>
    </row>
    <row r="1495" spans="12:16" x14ac:dyDescent="0.45">
      <c r="L1495" s="37" t="str">
        <f t="shared" si="115"/>
        <v/>
      </c>
      <c r="M1495" s="37" t="str">
        <f t="shared" si="116"/>
        <v/>
      </c>
      <c r="N1495" s="37" t="str">
        <f t="shared" si="117"/>
        <v/>
      </c>
      <c r="O1495" s="37" t="str">
        <f t="shared" si="119"/>
        <v/>
      </c>
      <c r="P1495" s="37" t="str">
        <f t="shared" si="118"/>
        <v>19年月日</v>
      </c>
    </row>
    <row r="1496" spans="12:16" x14ac:dyDescent="0.45">
      <c r="L1496" s="37" t="str">
        <f t="shared" si="115"/>
        <v/>
      </c>
      <c r="M1496" s="37" t="str">
        <f t="shared" si="116"/>
        <v/>
      </c>
      <c r="N1496" s="37" t="str">
        <f t="shared" si="117"/>
        <v/>
      </c>
      <c r="O1496" s="37" t="str">
        <f t="shared" si="119"/>
        <v/>
      </c>
      <c r="P1496" s="37" t="str">
        <f t="shared" si="118"/>
        <v>19年月日</v>
      </c>
    </row>
    <row r="1497" spans="12:16" x14ac:dyDescent="0.45">
      <c r="L1497" s="37" t="str">
        <f t="shared" si="115"/>
        <v/>
      </c>
      <c r="M1497" s="37" t="str">
        <f t="shared" si="116"/>
        <v/>
      </c>
      <c r="N1497" s="37" t="str">
        <f t="shared" si="117"/>
        <v/>
      </c>
      <c r="O1497" s="37" t="str">
        <f t="shared" si="119"/>
        <v/>
      </c>
      <c r="P1497" s="37" t="str">
        <f t="shared" si="118"/>
        <v>19年月日</v>
      </c>
    </row>
    <row r="1498" spans="12:16" x14ac:dyDescent="0.45">
      <c r="L1498" s="37" t="str">
        <f t="shared" si="115"/>
        <v/>
      </c>
      <c r="M1498" s="37" t="str">
        <f t="shared" si="116"/>
        <v/>
      </c>
      <c r="N1498" s="37" t="str">
        <f t="shared" si="117"/>
        <v/>
      </c>
      <c r="O1498" s="37" t="str">
        <f t="shared" si="119"/>
        <v/>
      </c>
      <c r="P1498" s="37" t="str">
        <f t="shared" si="118"/>
        <v>19年月日</v>
      </c>
    </row>
    <row r="1499" spans="12:16" x14ac:dyDescent="0.45">
      <c r="L1499" s="37" t="str">
        <f t="shared" si="115"/>
        <v/>
      </c>
      <c r="M1499" s="37" t="str">
        <f t="shared" si="116"/>
        <v/>
      </c>
      <c r="N1499" s="37" t="str">
        <f t="shared" si="117"/>
        <v/>
      </c>
      <c r="O1499" s="37" t="str">
        <f t="shared" si="119"/>
        <v/>
      </c>
      <c r="P1499" s="37" t="str">
        <f t="shared" si="118"/>
        <v>19年月日</v>
      </c>
    </row>
    <row r="1500" spans="12:16" x14ac:dyDescent="0.45">
      <c r="L1500" s="37" t="str">
        <f t="shared" si="115"/>
        <v/>
      </c>
      <c r="M1500" s="37" t="str">
        <f t="shared" si="116"/>
        <v/>
      </c>
      <c r="N1500" s="37" t="str">
        <f t="shared" si="117"/>
        <v/>
      </c>
      <c r="O1500" s="37" t="str">
        <f t="shared" si="119"/>
        <v/>
      </c>
      <c r="P1500" s="37" t="str">
        <f t="shared" si="118"/>
        <v>19年月日</v>
      </c>
    </row>
    <row r="1501" spans="12:16" x14ac:dyDescent="0.45">
      <c r="L1501" s="37" t="str">
        <f t="shared" si="115"/>
        <v/>
      </c>
      <c r="M1501" s="37" t="str">
        <f t="shared" si="116"/>
        <v/>
      </c>
      <c r="N1501" s="37" t="str">
        <f t="shared" si="117"/>
        <v/>
      </c>
      <c r="O1501" s="37" t="str">
        <f t="shared" si="119"/>
        <v/>
      </c>
      <c r="P1501" s="37" t="str">
        <f t="shared" si="118"/>
        <v>19年月日</v>
      </c>
    </row>
    <row r="1502" spans="12:16" x14ac:dyDescent="0.45">
      <c r="L1502" s="37" t="str">
        <f t="shared" si="115"/>
        <v/>
      </c>
      <c r="M1502" s="37" t="str">
        <f t="shared" si="116"/>
        <v/>
      </c>
      <c r="N1502" s="37" t="str">
        <f t="shared" si="117"/>
        <v/>
      </c>
      <c r="O1502" s="37" t="str">
        <f t="shared" si="119"/>
        <v/>
      </c>
      <c r="P1502" s="37" t="str">
        <f t="shared" si="118"/>
        <v>19年月日</v>
      </c>
    </row>
    <row r="1503" spans="12:16" x14ac:dyDescent="0.45">
      <c r="L1503" s="37" t="str">
        <f t="shared" si="115"/>
        <v/>
      </c>
      <c r="M1503" s="37" t="str">
        <f t="shared" si="116"/>
        <v/>
      </c>
      <c r="N1503" s="37" t="str">
        <f t="shared" si="117"/>
        <v/>
      </c>
      <c r="O1503" s="37" t="str">
        <f t="shared" si="119"/>
        <v/>
      </c>
      <c r="P1503" s="37" t="str">
        <f t="shared" si="118"/>
        <v>19年月日</v>
      </c>
    </row>
    <row r="1504" spans="12:16" x14ac:dyDescent="0.45">
      <c r="L1504" s="37" t="str">
        <f t="shared" si="115"/>
        <v/>
      </c>
      <c r="M1504" s="37" t="str">
        <f t="shared" si="116"/>
        <v/>
      </c>
      <c r="N1504" s="37" t="str">
        <f t="shared" si="117"/>
        <v/>
      </c>
      <c r="O1504" s="37" t="str">
        <f t="shared" si="119"/>
        <v/>
      </c>
      <c r="P1504" s="37" t="str">
        <f t="shared" si="118"/>
        <v>19年月日</v>
      </c>
    </row>
    <row r="1505" spans="12:16" x14ac:dyDescent="0.45">
      <c r="L1505" s="37" t="str">
        <f t="shared" si="115"/>
        <v/>
      </c>
      <c r="M1505" s="37" t="str">
        <f t="shared" si="116"/>
        <v/>
      </c>
      <c r="N1505" s="37" t="str">
        <f t="shared" si="117"/>
        <v/>
      </c>
      <c r="O1505" s="37" t="str">
        <f t="shared" si="119"/>
        <v/>
      </c>
      <c r="P1505" s="37" t="str">
        <f t="shared" si="118"/>
        <v>19年月日</v>
      </c>
    </row>
    <row r="1506" spans="12:16" x14ac:dyDescent="0.45">
      <c r="L1506" s="37" t="str">
        <f t="shared" si="115"/>
        <v/>
      </c>
      <c r="M1506" s="37" t="str">
        <f t="shared" si="116"/>
        <v/>
      </c>
      <c r="N1506" s="37" t="str">
        <f t="shared" si="117"/>
        <v/>
      </c>
      <c r="O1506" s="37" t="str">
        <f t="shared" si="119"/>
        <v/>
      </c>
      <c r="P1506" s="37" t="str">
        <f t="shared" si="118"/>
        <v>19年月日</v>
      </c>
    </row>
    <row r="1507" spans="12:16" x14ac:dyDescent="0.45">
      <c r="L1507" s="37" t="str">
        <f t="shared" si="115"/>
        <v/>
      </c>
      <c r="M1507" s="37" t="str">
        <f t="shared" si="116"/>
        <v/>
      </c>
      <c r="N1507" s="37" t="str">
        <f t="shared" si="117"/>
        <v/>
      </c>
      <c r="O1507" s="37" t="str">
        <f t="shared" si="119"/>
        <v/>
      </c>
      <c r="P1507" s="37" t="str">
        <f t="shared" si="118"/>
        <v>19年月日</v>
      </c>
    </row>
    <row r="1508" spans="12:16" x14ac:dyDescent="0.45">
      <c r="L1508" s="37" t="str">
        <f t="shared" si="115"/>
        <v/>
      </c>
      <c r="M1508" s="37" t="str">
        <f t="shared" si="116"/>
        <v/>
      </c>
      <c r="N1508" s="37" t="str">
        <f t="shared" si="117"/>
        <v/>
      </c>
      <c r="O1508" s="37" t="str">
        <f t="shared" si="119"/>
        <v/>
      </c>
      <c r="P1508" s="37" t="str">
        <f t="shared" si="118"/>
        <v>19年月日</v>
      </c>
    </row>
    <row r="1509" spans="12:16" x14ac:dyDescent="0.45">
      <c r="L1509" s="37" t="str">
        <f t="shared" si="115"/>
        <v/>
      </c>
      <c r="M1509" s="37" t="str">
        <f t="shared" si="116"/>
        <v/>
      </c>
      <c r="N1509" s="37" t="str">
        <f t="shared" si="117"/>
        <v/>
      </c>
      <c r="O1509" s="37" t="str">
        <f t="shared" si="119"/>
        <v/>
      </c>
      <c r="P1509" s="37" t="str">
        <f t="shared" si="118"/>
        <v>19年月日</v>
      </c>
    </row>
    <row r="1510" spans="12:16" x14ac:dyDescent="0.45">
      <c r="L1510" s="37" t="str">
        <f t="shared" si="115"/>
        <v/>
      </c>
      <c r="M1510" s="37" t="str">
        <f t="shared" si="116"/>
        <v/>
      </c>
      <c r="N1510" s="37" t="str">
        <f t="shared" si="117"/>
        <v/>
      </c>
      <c r="O1510" s="37" t="str">
        <f t="shared" si="119"/>
        <v/>
      </c>
      <c r="P1510" s="37" t="str">
        <f t="shared" si="118"/>
        <v>19年月日</v>
      </c>
    </row>
    <row r="1511" spans="12:16" x14ac:dyDescent="0.45">
      <c r="L1511" s="37" t="str">
        <f t="shared" si="115"/>
        <v/>
      </c>
      <c r="M1511" s="37" t="str">
        <f t="shared" si="116"/>
        <v/>
      </c>
      <c r="N1511" s="37" t="str">
        <f t="shared" si="117"/>
        <v/>
      </c>
      <c r="O1511" s="37" t="str">
        <f t="shared" si="119"/>
        <v/>
      </c>
      <c r="P1511" s="37" t="str">
        <f t="shared" si="118"/>
        <v>19年月日</v>
      </c>
    </row>
    <row r="1512" spans="12:16" x14ac:dyDescent="0.45">
      <c r="L1512" s="37" t="str">
        <f t="shared" si="115"/>
        <v/>
      </c>
      <c r="M1512" s="37" t="str">
        <f t="shared" si="116"/>
        <v/>
      </c>
      <c r="N1512" s="37" t="str">
        <f t="shared" si="117"/>
        <v/>
      </c>
      <c r="O1512" s="37" t="str">
        <f t="shared" si="119"/>
        <v/>
      </c>
      <c r="P1512" s="37" t="str">
        <f t="shared" si="118"/>
        <v>19年月日</v>
      </c>
    </row>
    <row r="1513" spans="12:16" x14ac:dyDescent="0.45">
      <c r="L1513" s="37" t="str">
        <f t="shared" si="115"/>
        <v/>
      </c>
      <c r="M1513" s="37" t="str">
        <f t="shared" si="116"/>
        <v/>
      </c>
      <c r="N1513" s="37" t="str">
        <f t="shared" si="117"/>
        <v/>
      </c>
      <c r="O1513" s="37" t="str">
        <f t="shared" si="119"/>
        <v/>
      </c>
      <c r="P1513" s="37" t="str">
        <f t="shared" si="118"/>
        <v>19年月日</v>
      </c>
    </row>
    <row r="1514" spans="12:16" x14ac:dyDescent="0.45">
      <c r="L1514" s="37" t="str">
        <f t="shared" si="115"/>
        <v/>
      </c>
      <c r="M1514" s="37" t="str">
        <f t="shared" si="116"/>
        <v/>
      </c>
      <c r="N1514" s="37" t="str">
        <f t="shared" si="117"/>
        <v/>
      </c>
      <c r="O1514" s="37" t="str">
        <f t="shared" si="119"/>
        <v/>
      </c>
      <c r="P1514" s="37" t="str">
        <f t="shared" si="118"/>
        <v>19年月日</v>
      </c>
    </row>
    <row r="1515" spans="12:16" x14ac:dyDescent="0.45">
      <c r="L1515" s="37" t="str">
        <f t="shared" si="115"/>
        <v/>
      </c>
      <c r="M1515" s="37" t="str">
        <f t="shared" si="116"/>
        <v/>
      </c>
      <c r="N1515" s="37" t="str">
        <f t="shared" si="117"/>
        <v/>
      </c>
      <c r="O1515" s="37" t="str">
        <f t="shared" si="119"/>
        <v/>
      </c>
      <c r="P1515" s="37" t="str">
        <f t="shared" si="118"/>
        <v>19年月日</v>
      </c>
    </row>
    <row r="1516" spans="12:16" x14ac:dyDescent="0.45">
      <c r="L1516" s="37" t="str">
        <f t="shared" si="115"/>
        <v/>
      </c>
      <c r="M1516" s="37" t="str">
        <f t="shared" si="116"/>
        <v/>
      </c>
      <c r="N1516" s="37" t="str">
        <f t="shared" si="117"/>
        <v/>
      </c>
      <c r="O1516" s="37" t="str">
        <f t="shared" si="119"/>
        <v/>
      </c>
      <c r="P1516" s="37" t="str">
        <f t="shared" si="118"/>
        <v>19年月日</v>
      </c>
    </row>
    <row r="1517" spans="12:16" x14ac:dyDescent="0.45">
      <c r="L1517" s="37" t="str">
        <f t="shared" si="115"/>
        <v/>
      </c>
      <c r="M1517" s="37" t="str">
        <f t="shared" si="116"/>
        <v/>
      </c>
      <c r="N1517" s="37" t="str">
        <f t="shared" si="117"/>
        <v/>
      </c>
      <c r="O1517" s="37" t="str">
        <f t="shared" si="119"/>
        <v/>
      </c>
      <c r="P1517" s="37" t="str">
        <f t="shared" si="118"/>
        <v>19年月日</v>
      </c>
    </row>
    <row r="1518" spans="12:16" x14ac:dyDescent="0.45">
      <c r="L1518" s="37" t="str">
        <f t="shared" si="115"/>
        <v/>
      </c>
      <c r="M1518" s="37" t="str">
        <f t="shared" si="116"/>
        <v/>
      </c>
      <c r="N1518" s="37" t="str">
        <f t="shared" si="117"/>
        <v/>
      </c>
      <c r="O1518" s="37" t="str">
        <f t="shared" si="119"/>
        <v/>
      </c>
      <c r="P1518" s="37" t="str">
        <f t="shared" si="118"/>
        <v>19年月日</v>
      </c>
    </row>
    <row r="1519" spans="12:16" x14ac:dyDescent="0.45">
      <c r="L1519" s="37" t="str">
        <f t="shared" si="115"/>
        <v/>
      </c>
      <c r="M1519" s="37" t="str">
        <f t="shared" si="116"/>
        <v/>
      </c>
      <c r="N1519" s="37" t="str">
        <f t="shared" si="117"/>
        <v/>
      </c>
      <c r="O1519" s="37" t="str">
        <f t="shared" si="119"/>
        <v/>
      </c>
      <c r="P1519" s="37" t="str">
        <f t="shared" si="118"/>
        <v>19年月日</v>
      </c>
    </row>
    <row r="1520" spans="12:16" x14ac:dyDescent="0.45">
      <c r="L1520" s="37" t="str">
        <f t="shared" si="115"/>
        <v/>
      </c>
      <c r="M1520" s="37" t="str">
        <f t="shared" si="116"/>
        <v/>
      </c>
      <c r="N1520" s="37" t="str">
        <f t="shared" si="117"/>
        <v/>
      </c>
      <c r="O1520" s="37" t="str">
        <f t="shared" si="119"/>
        <v/>
      </c>
      <c r="P1520" s="37" t="str">
        <f t="shared" si="118"/>
        <v>19年月日</v>
      </c>
    </row>
    <row r="1521" spans="12:16" x14ac:dyDescent="0.45">
      <c r="L1521" s="37" t="str">
        <f t="shared" si="115"/>
        <v/>
      </c>
      <c r="M1521" s="37" t="str">
        <f t="shared" si="116"/>
        <v/>
      </c>
      <c r="N1521" s="37" t="str">
        <f t="shared" si="117"/>
        <v/>
      </c>
      <c r="O1521" s="37" t="str">
        <f t="shared" si="119"/>
        <v/>
      </c>
      <c r="P1521" s="37" t="str">
        <f t="shared" si="118"/>
        <v>19年月日</v>
      </c>
    </row>
    <row r="1522" spans="12:16" x14ac:dyDescent="0.45">
      <c r="L1522" s="37" t="str">
        <f t="shared" si="115"/>
        <v/>
      </c>
      <c r="M1522" s="37" t="str">
        <f t="shared" si="116"/>
        <v/>
      </c>
      <c r="N1522" s="37" t="str">
        <f t="shared" si="117"/>
        <v/>
      </c>
      <c r="O1522" s="37" t="str">
        <f t="shared" si="119"/>
        <v/>
      </c>
      <c r="P1522" s="37" t="str">
        <f t="shared" si="118"/>
        <v>19年月日</v>
      </c>
    </row>
    <row r="1523" spans="12:16" x14ac:dyDescent="0.45">
      <c r="L1523" s="37" t="str">
        <f t="shared" si="115"/>
        <v/>
      </c>
      <c r="M1523" s="37" t="str">
        <f t="shared" si="116"/>
        <v/>
      </c>
      <c r="N1523" s="37" t="str">
        <f t="shared" si="117"/>
        <v/>
      </c>
      <c r="O1523" s="37" t="str">
        <f t="shared" si="119"/>
        <v/>
      </c>
      <c r="P1523" s="37" t="str">
        <f t="shared" si="118"/>
        <v>19年月日</v>
      </c>
    </row>
    <row r="1524" spans="12:16" x14ac:dyDescent="0.45">
      <c r="L1524" s="37" t="str">
        <f t="shared" si="115"/>
        <v/>
      </c>
      <c r="M1524" s="37" t="str">
        <f t="shared" si="116"/>
        <v/>
      </c>
      <c r="N1524" s="37" t="str">
        <f t="shared" si="117"/>
        <v/>
      </c>
      <c r="O1524" s="37" t="str">
        <f t="shared" si="119"/>
        <v/>
      </c>
      <c r="P1524" s="37" t="str">
        <f t="shared" si="118"/>
        <v>19年月日</v>
      </c>
    </row>
    <row r="1525" spans="12:16" x14ac:dyDescent="0.45">
      <c r="L1525" s="37" t="str">
        <f t="shared" si="115"/>
        <v/>
      </c>
      <c r="M1525" s="37" t="str">
        <f t="shared" si="116"/>
        <v/>
      </c>
      <c r="N1525" s="37" t="str">
        <f t="shared" si="117"/>
        <v/>
      </c>
      <c r="O1525" s="37" t="str">
        <f t="shared" si="119"/>
        <v/>
      </c>
      <c r="P1525" s="37" t="str">
        <f t="shared" si="118"/>
        <v>19年月日</v>
      </c>
    </row>
    <row r="1526" spans="12:16" x14ac:dyDescent="0.45">
      <c r="L1526" s="37" t="str">
        <f t="shared" si="115"/>
        <v/>
      </c>
      <c r="M1526" s="37" t="str">
        <f t="shared" si="116"/>
        <v/>
      </c>
      <c r="N1526" s="37" t="str">
        <f t="shared" si="117"/>
        <v/>
      </c>
      <c r="O1526" s="37" t="str">
        <f t="shared" si="119"/>
        <v/>
      </c>
      <c r="P1526" s="37" t="str">
        <f t="shared" si="118"/>
        <v>19年月日</v>
      </c>
    </row>
    <row r="1527" spans="12:16" x14ac:dyDescent="0.45">
      <c r="L1527" s="37" t="str">
        <f t="shared" si="115"/>
        <v/>
      </c>
      <c r="M1527" s="37" t="str">
        <f t="shared" si="116"/>
        <v/>
      </c>
      <c r="N1527" s="37" t="str">
        <f t="shared" si="117"/>
        <v/>
      </c>
      <c r="O1527" s="37" t="str">
        <f t="shared" si="119"/>
        <v/>
      </c>
      <c r="P1527" s="37" t="str">
        <f t="shared" si="118"/>
        <v>19年月日</v>
      </c>
    </row>
    <row r="1528" spans="12:16" x14ac:dyDescent="0.45">
      <c r="L1528" s="37" t="str">
        <f t="shared" si="115"/>
        <v/>
      </c>
      <c r="M1528" s="37" t="str">
        <f t="shared" si="116"/>
        <v/>
      </c>
      <c r="N1528" s="37" t="str">
        <f t="shared" si="117"/>
        <v/>
      </c>
      <c r="O1528" s="37" t="str">
        <f t="shared" si="119"/>
        <v/>
      </c>
      <c r="P1528" s="37" t="str">
        <f t="shared" si="118"/>
        <v>19年月日</v>
      </c>
    </row>
    <row r="1529" spans="12:16" x14ac:dyDescent="0.45">
      <c r="L1529" s="37" t="str">
        <f t="shared" si="115"/>
        <v/>
      </c>
      <c r="M1529" s="37" t="str">
        <f t="shared" si="116"/>
        <v/>
      </c>
      <c r="N1529" s="37" t="str">
        <f t="shared" si="117"/>
        <v/>
      </c>
      <c r="O1529" s="37" t="str">
        <f t="shared" si="119"/>
        <v/>
      </c>
      <c r="P1529" s="37" t="str">
        <f t="shared" si="118"/>
        <v>19年月日</v>
      </c>
    </row>
    <row r="1530" spans="12:16" x14ac:dyDescent="0.45">
      <c r="L1530" s="37" t="str">
        <f t="shared" si="115"/>
        <v/>
      </c>
      <c r="M1530" s="37" t="str">
        <f t="shared" si="116"/>
        <v/>
      </c>
      <c r="N1530" s="37" t="str">
        <f t="shared" si="117"/>
        <v/>
      </c>
      <c r="O1530" s="37" t="str">
        <f t="shared" si="119"/>
        <v/>
      </c>
      <c r="P1530" s="37" t="str">
        <f t="shared" si="118"/>
        <v>19年月日</v>
      </c>
    </row>
    <row r="1531" spans="12:16" x14ac:dyDescent="0.45">
      <c r="L1531" s="37" t="str">
        <f t="shared" si="115"/>
        <v/>
      </c>
      <c r="M1531" s="37" t="str">
        <f t="shared" si="116"/>
        <v/>
      </c>
      <c r="N1531" s="37" t="str">
        <f t="shared" si="117"/>
        <v/>
      </c>
      <c r="O1531" s="37" t="str">
        <f t="shared" si="119"/>
        <v/>
      </c>
      <c r="P1531" s="37" t="str">
        <f t="shared" si="118"/>
        <v>19年月日</v>
      </c>
    </row>
    <row r="1532" spans="12:16" x14ac:dyDescent="0.45">
      <c r="L1532" s="37" t="str">
        <f t="shared" si="115"/>
        <v/>
      </c>
      <c r="M1532" s="37" t="str">
        <f t="shared" si="116"/>
        <v/>
      </c>
      <c r="N1532" s="37" t="str">
        <f t="shared" si="117"/>
        <v/>
      </c>
      <c r="O1532" s="37" t="str">
        <f t="shared" si="119"/>
        <v/>
      </c>
      <c r="P1532" s="37" t="str">
        <f t="shared" si="118"/>
        <v>19年月日</v>
      </c>
    </row>
    <row r="1533" spans="12:16" x14ac:dyDescent="0.45">
      <c r="L1533" s="37" t="str">
        <f t="shared" si="115"/>
        <v/>
      </c>
      <c r="M1533" s="37" t="str">
        <f t="shared" si="116"/>
        <v/>
      </c>
      <c r="N1533" s="37" t="str">
        <f t="shared" si="117"/>
        <v/>
      </c>
      <c r="O1533" s="37" t="str">
        <f t="shared" si="119"/>
        <v/>
      </c>
      <c r="P1533" s="37" t="str">
        <f t="shared" si="118"/>
        <v>19年月日</v>
      </c>
    </row>
    <row r="1534" spans="12:16" x14ac:dyDescent="0.45">
      <c r="L1534" s="37" t="str">
        <f t="shared" si="115"/>
        <v/>
      </c>
      <c r="M1534" s="37" t="str">
        <f t="shared" si="116"/>
        <v/>
      </c>
      <c r="N1534" s="37" t="str">
        <f t="shared" si="117"/>
        <v/>
      </c>
      <c r="O1534" s="37" t="str">
        <f t="shared" si="119"/>
        <v/>
      </c>
      <c r="P1534" s="37" t="str">
        <f t="shared" si="118"/>
        <v>19年月日</v>
      </c>
    </row>
    <row r="1535" spans="12:16" x14ac:dyDescent="0.45">
      <c r="L1535" s="37" t="str">
        <f t="shared" si="115"/>
        <v/>
      </c>
      <c r="M1535" s="37" t="str">
        <f t="shared" si="116"/>
        <v/>
      </c>
      <c r="N1535" s="37" t="str">
        <f t="shared" si="117"/>
        <v/>
      </c>
      <c r="O1535" s="37" t="str">
        <f t="shared" si="119"/>
        <v/>
      </c>
      <c r="P1535" s="37" t="str">
        <f t="shared" si="118"/>
        <v>19年月日</v>
      </c>
    </row>
    <row r="1536" spans="12:16" x14ac:dyDescent="0.45">
      <c r="L1536" s="37" t="str">
        <f t="shared" si="115"/>
        <v/>
      </c>
      <c r="M1536" s="37" t="str">
        <f t="shared" si="116"/>
        <v/>
      </c>
      <c r="N1536" s="37" t="str">
        <f t="shared" si="117"/>
        <v/>
      </c>
      <c r="O1536" s="37" t="str">
        <f t="shared" si="119"/>
        <v/>
      </c>
      <c r="P1536" s="37" t="str">
        <f t="shared" si="118"/>
        <v>19年月日</v>
      </c>
    </row>
    <row r="1537" spans="12:16" x14ac:dyDescent="0.45">
      <c r="L1537" s="37" t="str">
        <f t="shared" si="115"/>
        <v/>
      </c>
      <c r="M1537" s="37" t="str">
        <f t="shared" si="116"/>
        <v/>
      </c>
      <c r="N1537" s="37" t="str">
        <f t="shared" si="117"/>
        <v/>
      </c>
      <c r="O1537" s="37" t="str">
        <f t="shared" si="119"/>
        <v/>
      </c>
      <c r="P1537" s="37" t="str">
        <f t="shared" si="118"/>
        <v>19年月日</v>
      </c>
    </row>
    <row r="1538" spans="12:16" x14ac:dyDescent="0.45">
      <c r="L1538" s="37" t="str">
        <f t="shared" si="115"/>
        <v/>
      </c>
      <c r="M1538" s="37" t="str">
        <f t="shared" si="116"/>
        <v/>
      </c>
      <c r="N1538" s="37" t="str">
        <f t="shared" si="117"/>
        <v/>
      </c>
      <c r="O1538" s="37" t="str">
        <f t="shared" si="119"/>
        <v/>
      </c>
      <c r="P1538" s="37" t="str">
        <f t="shared" si="118"/>
        <v>19年月日</v>
      </c>
    </row>
    <row r="1539" spans="12:16" x14ac:dyDescent="0.45">
      <c r="L1539" s="37" t="str">
        <f t="shared" ref="L1539:L1602" si="120">IF($A1539="","",$D1539&amp;" ("&amp;$G1539&amp;")")</f>
        <v/>
      </c>
      <c r="M1539" s="37" t="str">
        <f t="shared" ref="M1539:M1602" si="121">IF($A1539="","",LEFT($F1539,2))</f>
        <v/>
      </c>
      <c r="N1539" s="37" t="str">
        <f t="shared" ref="N1539:N1602" si="122">IF($A1539="","",$J1539&amp;" "&amp;$I1539&amp;" ("&amp;$M1539&amp;")")</f>
        <v/>
      </c>
      <c r="O1539" s="37" t="str">
        <f t="shared" si="119"/>
        <v/>
      </c>
      <c r="P1539" s="37" t="str">
        <f t="shared" ref="P1539:P1602" si="123">IF(LEFT($F1539,1)="0","20","19")&amp;LEFT($F1539,2)&amp;"年"&amp;MID($F1539,3,2)&amp;"月"&amp;RIGHT($F1539,2)&amp;"日"</f>
        <v>19年月日</v>
      </c>
    </row>
    <row r="1540" spans="12:16" x14ac:dyDescent="0.45">
      <c r="L1540" s="37" t="str">
        <f t="shared" si="120"/>
        <v/>
      </c>
      <c r="M1540" s="37" t="str">
        <f t="shared" si="121"/>
        <v/>
      </c>
      <c r="N1540" s="37" t="str">
        <f t="shared" si="122"/>
        <v/>
      </c>
      <c r="O1540" s="37" t="str">
        <f t="shared" ref="O1540:O1603" si="124">IF($A1540="","",$O1539+1)</f>
        <v/>
      </c>
      <c r="P1540" s="37" t="str">
        <f t="shared" si="123"/>
        <v>19年月日</v>
      </c>
    </row>
    <row r="1541" spans="12:16" x14ac:dyDescent="0.45">
      <c r="L1541" s="37" t="str">
        <f t="shared" si="120"/>
        <v/>
      </c>
      <c r="M1541" s="37" t="str">
        <f t="shared" si="121"/>
        <v/>
      </c>
      <c r="N1541" s="37" t="str">
        <f t="shared" si="122"/>
        <v/>
      </c>
      <c r="O1541" s="37" t="str">
        <f t="shared" si="124"/>
        <v/>
      </c>
      <c r="P1541" s="37" t="str">
        <f t="shared" si="123"/>
        <v>19年月日</v>
      </c>
    </row>
    <row r="1542" spans="12:16" x14ac:dyDescent="0.45">
      <c r="L1542" s="37" t="str">
        <f t="shared" si="120"/>
        <v/>
      </c>
      <c r="M1542" s="37" t="str">
        <f t="shared" si="121"/>
        <v/>
      </c>
      <c r="N1542" s="37" t="str">
        <f t="shared" si="122"/>
        <v/>
      </c>
      <c r="O1542" s="37" t="str">
        <f t="shared" si="124"/>
        <v/>
      </c>
      <c r="P1542" s="37" t="str">
        <f t="shared" si="123"/>
        <v>19年月日</v>
      </c>
    </row>
    <row r="1543" spans="12:16" x14ac:dyDescent="0.45">
      <c r="L1543" s="37" t="str">
        <f t="shared" si="120"/>
        <v/>
      </c>
      <c r="M1543" s="37" t="str">
        <f t="shared" si="121"/>
        <v/>
      </c>
      <c r="N1543" s="37" t="str">
        <f t="shared" si="122"/>
        <v/>
      </c>
      <c r="O1543" s="37" t="str">
        <f t="shared" si="124"/>
        <v/>
      </c>
      <c r="P1543" s="37" t="str">
        <f t="shared" si="123"/>
        <v>19年月日</v>
      </c>
    </row>
    <row r="1544" spans="12:16" x14ac:dyDescent="0.45">
      <c r="L1544" s="37" t="str">
        <f t="shared" si="120"/>
        <v/>
      </c>
      <c r="M1544" s="37" t="str">
        <f t="shared" si="121"/>
        <v/>
      </c>
      <c r="N1544" s="37" t="str">
        <f t="shared" si="122"/>
        <v/>
      </c>
      <c r="O1544" s="37" t="str">
        <f t="shared" si="124"/>
        <v/>
      </c>
      <c r="P1544" s="37" t="str">
        <f t="shared" si="123"/>
        <v>19年月日</v>
      </c>
    </row>
    <row r="1545" spans="12:16" x14ac:dyDescent="0.45">
      <c r="L1545" s="37" t="str">
        <f t="shared" si="120"/>
        <v/>
      </c>
      <c r="M1545" s="37" t="str">
        <f t="shared" si="121"/>
        <v/>
      </c>
      <c r="N1545" s="37" t="str">
        <f t="shared" si="122"/>
        <v/>
      </c>
      <c r="O1545" s="37" t="str">
        <f t="shared" si="124"/>
        <v/>
      </c>
      <c r="P1545" s="37" t="str">
        <f t="shared" si="123"/>
        <v>19年月日</v>
      </c>
    </row>
    <row r="1546" spans="12:16" x14ac:dyDescent="0.45">
      <c r="L1546" s="37" t="str">
        <f t="shared" si="120"/>
        <v/>
      </c>
      <c r="M1546" s="37" t="str">
        <f t="shared" si="121"/>
        <v/>
      </c>
      <c r="N1546" s="37" t="str">
        <f t="shared" si="122"/>
        <v/>
      </c>
      <c r="O1546" s="37" t="str">
        <f t="shared" si="124"/>
        <v/>
      </c>
      <c r="P1546" s="37" t="str">
        <f t="shared" si="123"/>
        <v>19年月日</v>
      </c>
    </row>
    <row r="1547" spans="12:16" x14ac:dyDescent="0.45">
      <c r="L1547" s="37" t="str">
        <f t="shared" si="120"/>
        <v/>
      </c>
      <c r="M1547" s="37" t="str">
        <f t="shared" si="121"/>
        <v/>
      </c>
      <c r="N1547" s="37" t="str">
        <f t="shared" si="122"/>
        <v/>
      </c>
      <c r="O1547" s="37" t="str">
        <f t="shared" si="124"/>
        <v/>
      </c>
      <c r="P1547" s="37" t="str">
        <f t="shared" si="123"/>
        <v>19年月日</v>
      </c>
    </row>
    <row r="1548" spans="12:16" x14ac:dyDescent="0.45">
      <c r="L1548" s="37" t="str">
        <f t="shared" si="120"/>
        <v/>
      </c>
      <c r="M1548" s="37" t="str">
        <f t="shared" si="121"/>
        <v/>
      </c>
      <c r="N1548" s="37" t="str">
        <f t="shared" si="122"/>
        <v/>
      </c>
      <c r="O1548" s="37" t="str">
        <f t="shared" si="124"/>
        <v/>
      </c>
      <c r="P1548" s="37" t="str">
        <f t="shared" si="123"/>
        <v>19年月日</v>
      </c>
    </row>
    <row r="1549" spans="12:16" x14ac:dyDescent="0.45">
      <c r="L1549" s="37" t="str">
        <f t="shared" si="120"/>
        <v/>
      </c>
      <c r="M1549" s="37" t="str">
        <f t="shared" si="121"/>
        <v/>
      </c>
      <c r="N1549" s="37" t="str">
        <f t="shared" si="122"/>
        <v/>
      </c>
      <c r="O1549" s="37" t="str">
        <f t="shared" si="124"/>
        <v/>
      </c>
      <c r="P1549" s="37" t="str">
        <f t="shared" si="123"/>
        <v>19年月日</v>
      </c>
    </row>
    <row r="1550" spans="12:16" x14ac:dyDescent="0.45">
      <c r="L1550" s="37" t="str">
        <f t="shared" si="120"/>
        <v/>
      </c>
      <c r="M1550" s="37" t="str">
        <f t="shared" si="121"/>
        <v/>
      </c>
      <c r="N1550" s="37" t="str">
        <f t="shared" si="122"/>
        <v/>
      </c>
      <c r="O1550" s="37" t="str">
        <f t="shared" si="124"/>
        <v/>
      </c>
      <c r="P1550" s="37" t="str">
        <f t="shared" si="123"/>
        <v>19年月日</v>
      </c>
    </row>
    <row r="1551" spans="12:16" x14ac:dyDescent="0.45">
      <c r="L1551" s="37" t="str">
        <f t="shared" si="120"/>
        <v/>
      </c>
      <c r="M1551" s="37" t="str">
        <f t="shared" si="121"/>
        <v/>
      </c>
      <c r="N1551" s="37" t="str">
        <f t="shared" si="122"/>
        <v/>
      </c>
      <c r="O1551" s="37" t="str">
        <f t="shared" si="124"/>
        <v/>
      </c>
      <c r="P1551" s="37" t="str">
        <f t="shared" si="123"/>
        <v>19年月日</v>
      </c>
    </row>
    <row r="1552" spans="12:16" x14ac:dyDescent="0.45">
      <c r="L1552" s="37" t="str">
        <f t="shared" si="120"/>
        <v/>
      </c>
      <c r="M1552" s="37" t="str">
        <f t="shared" si="121"/>
        <v/>
      </c>
      <c r="N1552" s="37" t="str">
        <f t="shared" si="122"/>
        <v/>
      </c>
      <c r="O1552" s="37" t="str">
        <f t="shared" si="124"/>
        <v/>
      </c>
      <c r="P1552" s="37" t="str">
        <f t="shared" si="123"/>
        <v>19年月日</v>
      </c>
    </row>
    <row r="1553" spans="12:16" x14ac:dyDescent="0.45">
      <c r="L1553" s="37" t="str">
        <f t="shared" si="120"/>
        <v/>
      </c>
      <c r="M1553" s="37" t="str">
        <f t="shared" si="121"/>
        <v/>
      </c>
      <c r="N1553" s="37" t="str">
        <f t="shared" si="122"/>
        <v/>
      </c>
      <c r="O1553" s="37" t="str">
        <f t="shared" si="124"/>
        <v/>
      </c>
      <c r="P1553" s="37" t="str">
        <f t="shared" si="123"/>
        <v>19年月日</v>
      </c>
    </row>
    <row r="1554" spans="12:16" x14ac:dyDescent="0.45">
      <c r="L1554" s="37" t="str">
        <f t="shared" si="120"/>
        <v/>
      </c>
      <c r="M1554" s="37" t="str">
        <f t="shared" si="121"/>
        <v/>
      </c>
      <c r="N1554" s="37" t="str">
        <f t="shared" si="122"/>
        <v/>
      </c>
      <c r="O1554" s="37" t="str">
        <f t="shared" si="124"/>
        <v/>
      </c>
      <c r="P1554" s="37" t="str">
        <f t="shared" si="123"/>
        <v>19年月日</v>
      </c>
    </row>
    <row r="1555" spans="12:16" x14ac:dyDescent="0.45">
      <c r="L1555" s="37" t="str">
        <f t="shared" si="120"/>
        <v/>
      </c>
      <c r="M1555" s="37" t="str">
        <f t="shared" si="121"/>
        <v/>
      </c>
      <c r="N1555" s="37" t="str">
        <f t="shared" si="122"/>
        <v/>
      </c>
      <c r="O1555" s="37" t="str">
        <f t="shared" si="124"/>
        <v/>
      </c>
      <c r="P1555" s="37" t="str">
        <f t="shared" si="123"/>
        <v>19年月日</v>
      </c>
    </row>
    <row r="1556" spans="12:16" x14ac:dyDescent="0.45">
      <c r="L1556" s="37" t="str">
        <f t="shared" si="120"/>
        <v/>
      </c>
      <c r="M1556" s="37" t="str">
        <f t="shared" si="121"/>
        <v/>
      </c>
      <c r="N1556" s="37" t="str">
        <f t="shared" si="122"/>
        <v/>
      </c>
      <c r="O1556" s="37" t="str">
        <f t="shared" si="124"/>
        <v/>
      </c>
      <c r="P1556" s="37" t="str">
        <f t="shared" si="123"/>
        <v>19年月日</v>
      </c>
    </row>
    <row r="1557" spans="12:16" x14ac:dyDescent="0.45">
      <c r="L1557" s="37" t="str">
        <f t="shared" si="120"/>
        <v/>
      </c>
      <c r="M1557" s="37" t="str">
        <f t="shared" si="121"/>
        <v/>
      </c>
      <c r="N1557" s="37" t="str">
        <f t="shared" si="122"/>
        <v/>
      </c>
      <c r="O1557" s="37" t="str">
        <f t="shared" si="124"/>
        <v/>
      </c>
      <c r="P1557" s="37" t="str">
        <f t="shared" si="123"/>
        <v>19年月日</v>
      </c>
    </row>
    <row r="1558" spans="12:16" x14ac:dyDescent="0.45">
      <c r="L1558" s="37" t="str">
        <f t="shared" si="120"/>
        <v/>
      </c>
      <c r="M1558" s="37" t="str">
        <f t="shared" si="121"/>
        <v/>
      </c>
      <c r="N1558" s="37" t="str">
        <f t="shared" si="122"/>
        <v/>
      </c>
      <c r="O1558" s="37" t="str">
        <f t="shared" si="124"/>
        <v/>
      </c>
      <c r="P1558" s="37" t="str">
        <f t="shared" si="123"/>
        <v>19年月日</v>
      </c>
    </row>
    <row r="1559" spans="12:16" x14ac:dyDescent="0.45">
      <c r="L1559" s="37" t="str">
        <f t="shared" si="120"/>
        <v/>
      </c>
      <c r="M1559" s="37" t="str">
        <f t="shared" si="121"/>
        <v/>
      </c>
      <c r="N1559" s="37" t="str">
        <f t="shared" si="122"/>
        <v/>
      </c>
      <c r="O1559" s="37" t="str">
        <f t="shared" si="124"/>
        <v/>
      </c>
      <c r="P1559" s="37" t="str">
        <f t="shared" si="123"/>
        <v>19年月日</v>
      </c>
    </row>
    <row r="1560" spans="12:16" x14ac:dyDescent="0.45">
      <c r="L1560" s="37" t="str">
        <f t="shared" si="120"/>
        <v/>
      </c>
      <c r="M1560" s="37" t="str">
        <f t="shared" si="121"/>
        <v/>
      </c>
      <c r="N1560" s="37" t="str">
        <f t="shared" si="122"/>
        <v/>
      </c>
      <c r="O1560" s="37" t="str">
        <f t="shared" si="124"/>
        <v/>
      </c>
      <c r="P1560" s="37" t="str">
        <f t="shared" si="123"/>
        <v>19年月日</v>
      </c>
    </row>
    <row r="1561" spans="12:16" x14ac:dyDescent="0.45">
      <c r="L1561" s="37" t="str">
        <f t="shared" si="120"/>
        <v/>
      </c>
      <c r="M1561" s="37" t="str">
        <f t="shared" si="121"/>
        <v/>
      </c>
      <c r="N1561" s="37" t="str">
        <f t="shared" si="122"/>
        <v/>
      </c>
      <c r="O1561" s="37" t="str">
        <f t="shared" si="124"/>
        <v/>
      </c>
      <c r="P1561" s="37" t="str">
        <f t="shared" si="123"/>
        <v>19年月日</v>
      </c>
    </row>
    <row r="1562" spans="12:16" x14ac:dyDescent="0.45">
      <c r="L1562" s="37" t="str">
        <f t="shared" si="120"/>
        <v/>
      </c>
      <c r="M1562" s="37" t="str">
        <f t="shared" si="121"/>
        <v/>
      </c>
      <c r="N1562" s="37" t="str">
        <f t="shared" si="122"/>
        <v/>
      </c>
      <c r="O1562" s="37" t="str">
        <f t="shared" si="124"/>
        <v/>
      </c>
      <c r="P1562" s="37" t="str">
        <f t="shared" si="123"/>
        <v>19年月日</v>
      </c>
    </row>
    <row r="1563" spans="12:16" x14ac:dyDescent="0.45">
      <c r="L1563" s="37" t="str">
        <f t="shared" si="120"/>
        <v/>
      </c>
      <c r="M1563" s="37" t="str">
        <f t="shared" si="121"/>
        <v/>
      </c>
      <c r="N1563" s="37" t="str">
        <f t="shared" si="122"/>
        <v/>
      </c>
      <c r="O1563" s="37" t="str">
        <f t="shared" si="124"/>
        <v/>
      </c>
      <c r="P1563" s="37" t="str">
        <f t="shared" si="123"/>
        <v>19年月日</v>
      </c>
    </row>
    <row r="1564" spans="12:16" x14ac:dyDescent="0.45">
      <c r="L1564" s="37" t="str">
        <f t="shared" si="120"/>
        <v/>
      </c>
      <c r="M1564" s="37" t="str">
        <f t="shared" si="121"/>
        <v/>
      </c>
      <c r="N1564" s="37" t="str">
        <f t="shared" si="122"/>
        <v/>
      </c>
      <c r="O1564" s="37" t="str">
        <f t="shared" si="124"/>
        <v/>
      </c>
      <c r="P1564" s="37" t="str">
        <f t="shared" si="123"/>
        <v>19年月日</v>
      </c>
    </row>
    <row r="1565" spans="12:16" x14ac:dyDescent="0.45">
      <c r="L1565" s="37" t="str">
        <f t="shared" si="120"/>
        <v/>
      </c>
      <c r="M1565" s="37" t="str">
        <f t="shared" si="121"/>
        <v/>
      </c>
      <c r="N1565" s="37" t="str">
        <f t="shared" si="122"/>
        <v/>
      </c>
      <c r="O1565" s="37" t="str">
        <f t="shared" si="124"/>
        <v/>
      </c>
      <c r="P1565" s="37" t="str">
        <f t="shared" si="123"/>
        <v>19年月日</v>
      </c>
    </row>
    <row r="1566" spans="12:16" x14ac:dyDescent="0.45">
      <c r="L1566" s="37" t="str">
        <f t="shared" si="120"/>
        <v/>
      </c>
      <c r="M1566" s="37" t="str">
        <f t="shared" si="121"/>
        <v/>
      </c>
      <c r="N1566" s="37" t="str">
        <f t="shared" si="122"/>
        <v/>
      </c>
      <c r="O1566" s="37" t="str">
        <f t="shared" si="124"/>
        <v/>
      </c>
      <c r="P1566" s="37" t="str">
        <f t="shared" si="123"/>
        <v>19年月日</v>
      </c>
    </row>
    <row r="1567" spans="12:16" x14ac:dyDescent="0.45">
      <c r="L1567" s="37" t="str">
        <f t="shared" si="120"/>
        <v/>
      </c>
      <c r="M1567" s="37" t="str">
        <f t="shared" si="121"/>
        <v/>
      </c>
      <c r="N1567" s="37" t="str">
        <f t="shared" si="122"/>
        <v/>
      </c>
      <c r="O1567" s="37" t="str">
        <f t="shared" si="124"/>
        <v/>
      </c>
      <c r="P1567" s="37" t="str">
        <f t="shared" si="123"/>
        <v>19年月日</v>
      </c>
    </row>
    <row r="1568" spans="12:16" x14ac:dyDescent="0.45">
      <c r="L1568" s="37" t="str">
        <f t="shared" si="120"/>
        <v/>
      </c>
      <c r="M1568" s="37" t="str">
        <f t="shared" si="121"/>
        <v/>
      </c>
      <c r="N1568" s="37" t="str">
        <f t="shared" si="122"/>
        <v/>
      </c>
      <c r="O1568" s="37" t="str">
        <f t="shared" si="124"/>
        <v/>
      </c>
      <c r="P1568" s="37" t="str">
        <f t="shared" si="123"/>
        <v>19年月日</v>
      </c>
    </row>
    <row r="1569" spans="12:16" x14ac:dyDescent="0.45">
      <c r="L1569" s="37" t="str">
        <f t="shared" si="120"/>
        <v/>
      </c>
      <c r="M1569" s="37" t="str">
        <f t="shared" si="121"/>
        <v/>
      </c>
      <c r="N1569" s="37" t="str">
        <f t="shared" si="122"/>
        <v/>
      </c>
      <c r="O1569" s="37" t="str">
        <f t="shared" si="124"/>
        <v/>
      </c>
      <c r="P1569" s="37" t="str">
        <f t="shared" si="123"/>
        <v>19年月日</v>
      </c>
    </row>
    <row r="1570" spans="12:16" x14ac:dyDescent="0.45">
      <c r="L1570" s="37" t="str">
        <f t="shared" si="120"/>
        <v/>
      </c>
      <c r="M1570" s="37" t="str">
        <f t="shared" si="121"/>
        <v/>
      </c>
      <c r="N1570" s="37" t="str">
        <f t="shared" si="122"/>
        <v/>
      </c>
      <c r="O1570" s="37" t="str">
        <f t="shared" si="124"/>
        <v/>
      </c>
      <c r="P1570" s="37" t="str">
        <f t="shared" si="123"/>
        <v>19年月日</v>
      </c>
    </row>
    <row r="1571" spans="12:16" x14ac:dyDescent="0.45">
      <c r="L1571" s="37" t="str">
        <f t="shared" si="120"/>
        <v/>
      </c>
      <c r="M1571" s="37" t="str">
        <f t="shared" si="121"/>
        <v/>
      </c>
      <c r="N1571" s="37" t="str">
        <f t="shared" si="122"/>
        <v/>
      </c>
      <c r="O1571" s="37" t="str">
        <f t="shared" si="124"/>
        <v/>
      </c>
      <c r="P1571" s="37" t="str">
        <f t="shared" si="123"/>
        <v>19年月日</v>
      </c>
    </row>
    <row r="1572" spans="12:16" x14ac:dyDescent="0.45">
      <c r="L1572" s="37" t="str">
        <f t="shared" si="120"/>
        <v/>
      </c>
      <c r="M1572" s="37" t="str">
        <f t="shared" si="121"/>
        <v/>
      </c>
      <c r="N1572" s="37" t="str">
        <f t="shared" si="122"/>
        <v/>
      </c>
      <c r="O1572" s="37" t="str">
        <f t="shared" si="124"/>
        <v/>
      </c>
      <c r="P1572" s="37" t="str">
        <f t="shared" si="123"/>
        <v>19年月日</v>
      </c>
    </row>
    <row r="1573" spans="12:16" x14ac:dyDescent="0.45">
      <c r="L1573" s="37" t="str">
        <f t="shared" si="120"/>
        <v/>
      </c>
      <c r="M1573" s="37" t="str">
        <f t="shared" si="121"/>
        <v/>
      </c>
      <c r="N1573" s="37" t="str">
        <f t="shared" si="122"/>
        <v/>
      </c>
      <c r="O1573" s="37" t="str">
        <f t="shared" si="124"/>
        <v/>
      </c>
      <c r="P1573" s="37" t="str">
        <f t="shared" si="123"/>
        <v>19年月日</v>
      </c>
    </row>
    <row r="1574" spans="12:16" x14ac:dyDescent="0.45">
      <c r="L1574" s="37" t="str">
        <f t="shared" si="120"/>
        <v/>
      </c>
      <c r="M1574" s="37" t="str">
        <f t="shared" si="121"/>
        <v/>
      </c>
      <c r="N1574" s="37" t="str">
        <f t="shared" si="122"/>
        <v/>
      </c>
      <c r="O1574" s="37" t="str">
        <f t="shared" si="124"/>
        <v/>
      </c>
      <c r="P1574" s="37" t="str">
        <f t="shared" si="123"/>
        <v>19年月日</v>
      </c>
    </row>
    <row r="1575" spans="12:16" x14ac:dyDescent="0.45">
      <c r="L1575" s="37" t="str">
        <f t="shared" si="120"/>
        <v/>
      </c>
      <c r="M1575" s="37" t="str">
        <f t="shared" si="121"/>
        <v/>
      </c>
      <c r="N1575" s="37" t="str">
        <f t="shared" si="122"/>
        <v/>
      </c>
      <c r="O1575" s="37" t="str">
        <f t="shared" si="124"/>
        <v/>
      </c>
      <c r="P1575" s="37" t="str">
        <f t="shared" si="123"/>
        <v>19年月日</v>
      </c>
    </row>
    <row r="1576" spans="12:16" x14ac:dyDescent="0.45">
      <c r="L1576" s="37" t="str">
        <f t="shared" si="120"/>
        <v/>
      </c>
      <c r="M1576" s="37" t="str">
        <f t="shared" si="121"/>
        <v/>
      </c>
      <c r="N1576" s="37" t="str">
        <f t="shared" si="122"/>
        <v/>
      </c>
      <c r="O1576" s="37" t="str">
        <f t="shared" si="124"/>
        <v/>
      </c>
      <c r="P1576" s="37" t="str">
        <f t="shared" si="123"/>
        <v>19年月日</v>
      </c>
    </row>
    <row r="1577" spans="12:16" x14ac:dyDescent="0.45">
      <c r="L1577" s="37" t="str">
        <f t="shared" si="120"/>
        <v/>
      </c>
      <c r="M1577" s="37" t="str">
        <f t="shared" si="121"/>
        <v/>
      </c>
      <c r="N1577" s="37" t="str">
        <f t="shared" si="122"/>
        <v/>
      </c>
      <c r="O1577" s="37" t="str">
        <f t="shared" si="124"/>
        <v/>
      </c>
      <c r="P1577" s="37" t="str">
        <f t="shared" si="123"/>
        <v>19年月日</v>
      </c>
    </row>
    <row r="1578" spans="12:16" x14ac:dyDescent="0.45">
      <c r="L1578" s="37" t="str">
        <f t="shared" si="120"/>
        <v/>
      </c>
      <c r="M1578" s="37" t="str">
        <f t="shared" si="121"/>
        <v/>
      </c>
      <c r="N1578" s="37" t="str">
        <f t="shared" si="122"/>
        <v/>
      </c>
      <c r="O1578" s="37" t="str">
        <f t="shared" si="124"/>
        <v/>
      </c>
      <c r="P1578" s="37" t="str">
        <f t="shared" si="123"/>
        <v>19年月日</v>
      </c>
    </row>
    <row r="1579" spans="12:16" x14ac:dyDescent="0.45">
      <c r="L1579" s="37" t="str">
        <f t="shared" si="120"/>
        <v/>
      </c>
      <c r="M1579" s="37" t="str">
        <f t="shared" si="121"/>
        <v/>
      </c>
      <c r="N1579" s="37" t="str">
        <f t="shared" si="122"/>
        <v/>
      </c>
      <c r="O1579" s="37" t="str">
        <f t="shared" si="124"/>
        <v/>
      </c>
      <c r="P1579" s="37" t="str">
        <f t="shared" si="123"/>
        <v>19年月日</v>
      </c>
    </row>
    <row r="1580" spans="12:16" x14ac:dyDescent="0.45">
      <c r="L1580" s="37" t="str">
        <f t="shared" si="120"/>
        <v/>
      </c>
      <c r="M1580" s="37" t="str">
        <f t="shared" si="121"/>
        <v/>
      </c>
      <c r="N1580" s="37" t="str">
        <f t="shared" si="122"/>
        <v/>
      </c>
      <c r="O1580" s="37" t="str">
        <f t="shared" si="124"/>
        <v/>
      </c>
      <c r="P1580" s="37" t="str">
        <f t="shared" si="123"/>
        <v>19年月日</v>
      </c>
    </row>
    <row r="1581" spans="12:16" x14ac:dyDescent="0.45">
      <c r="L1581" s="37" t="str">
        <f t="shared" si="120"/>
        <v/>
      </c>
      <c r="M1581" s="37" t="str">
        <f t="shared" si="121"/>
        <v/>
      </c>
      <c r="N1581" s="37" t="str">
        <f t="shared" si="122"/>
        <v/>
      </c>
      <c r="O1581" s="37" t="str">
        <f t="shared" si="124"/>
        <v/>
      </c>
      <c r="P1581" s="37" t="str">
        <f t="shared" si="123"/>
        <v>19年月日</v>
      </c>
    </row>
    <row r="1582" spans="12:16" x14ac:dyDescent="0.45">
      <c r="L1582" s="37" t="str">
        <f t="shared" si="120"/>
        <v/>
      </c>
      <c r="M1582" s="37" t="str">
        <f t="shared" si="121"/>
        <v/>
      </c>
      <c r="N1582" s="37" t="str">
        <f t="shared" si="122"/>
        <v/>
      </c>
      <c r="O1582" s="37" t="str">
        <f t="shared" si="124"/>
        <v/>
      </c>
      <c r="P1582" s="37" t="str">
        <f t="shared" si="123"/>
        <v>19年月日</v>
      </c>
    </row>
    <row r="1583" spans="12:16" x14ac:dyDescent="0.45">
      <c r="L1583" s="37" t="str">
        <f t="shared" si="120"/>
        <v/>
      </c>
      <c r="M1583" s="37" t="str">
        <f t="shared" si="121"/>
        <v/>
      </c>
      <c r="N1583" s="37" t="str">
        <f t="shared" si="122"/>
        <v/>
      </c>
      <c r="O1583" s="37" t="str">
        <f t="shared" si="124"/>
        <v/>
      </c>
      <c r="P1583" s="37" t="str">
        <f t="shared" si="123"/>
        <v>19年月日</v>
      </c>
    </row>
    <row r="1584" spans="12:16" x14ac:dyDescent="0.45">
      <c r="L1584" s="37" t="str">
        <f t="shared" si="120"/>
        <v/>
      </c>
      <c r="M1584" s="37" t="str">
        <f t="shared" si="121"/>
        <v/>
      </c>
      <c r="N1584" s="37" t="str">
        <f t="shared" si="122"/>
        <v/>
      </c>
      <c r="O1584" s="37" t="str">
        <f t="shared" si="124"/>
        <v/>
      </c>
      <c r="P1584" s="37" t="str">
        <f t="shared" si="123"/>
        <v>19年月日</v>
      </c>
    </row>
    <row r="1585" spans="12:16" x14ac:dyDescent="0.45">
      <c r="L1585" s="37" t="str">
        <f t="shared" si="120"/>
        <v/>
      </c>
      <c r="M1585" s="37" t="str">
        <f t="shared" si="121"/>
        <v/>
      </c>
      <c r="N1585" s="37" t="str">
        <f t="shared" si="122"/>
        <v/>
      </c>
      <c r="O1585" s="37" t="str">
        <f t="shared" si="124"/>
        <v/>
      </c>
      <c r="P1585" s="37" t="str">
        <f t="shared" si="123"/>
        <v>19年月日</v>
      </c>
    </row>
    <row r="1586" spans="12:16" x14ac:dyDescent="0.45">
      <c r="L1586" s="37" t="str">
        <f t="shared" si="120"/>
        <v/>
      </c>
      <c r="M1586" s="37" t="str">
        <f t="shared" si="121"/>
        <v/>
      </c>
      <c r="N1586" s="37" t="str">
        <f t="shared" si="122"/>
        <v/>
      </c>
      <c r="O1586" s="37" t="str">
        <f t="shared" si="124"/>
        <v/>
      </c>
      <c r="P1586" s="37" t="str">
        <f t="shared" si="123"/>
        <v>19年月日</v>
      </c>
    </row>
    <row r="1587" spans="12:16" x14ac:dyDescent="0.45">
      <c r="L1587" s="37" t="str">
        <f t="shared" si="120"/>
        <v/>
      </c>
      <c r="M1587" s="37" t="str">
        <f t="shared" si="121"/>
        <v/>
      </c>
      <c r="N1587" s="37" t="str">
        <f t="shared" si="122"/>
        <v/>
      </c>
      <c r="O1587" s="37" t="str">
        <f t="shared" si="124"/>
        <v/>
      </c>
      <c r="P1587" s="37" t="str">
        <f t="shared" si="123"/>
        <v>19年月日</v>
      </c>
    </row>
    <row r="1588" spans="12:16" x14ac:dyDescent="0.45">
      <c r="L1588" s="37" t="str">
        <f t="shared" si="120"/>
        <v/>
      </c>
      <c r="M1588" s="37" t="str">
        <f t="shared" si="121"/>
        <v/>
      </c>
      <c r="N1588" s="37" t="str">
        <f t="shared" si="122"/>
        <v/>
      </c>
      <c r="O1588" s="37" t="str">
        <f t="shared" si="124"/>
        <v/>
      </c>
      <c r="P1588" s="37" t="str">
        <f t="shared" si="123"/>
        <v>19年月日</v>
      </c>
    </row>
    <row r="1589" spans="12:16" x14ac:dyDescent="0.45">
      <c r="L1589" s="37" t="str">
        <f t="shared" si="120"/>
        <v/>
      </c>
      <c r="M1589" s="37" t="str">
        <f t="shared" si="121"/>
        <v/>
      </c>
      <c r="N1589" s="37" t="str">
        <f t="shared" si="122"/>
        <v/>
      </c>
      <c r="O1589" s="37" t="str">
        <f t="shared" si="124"/>
        <v/>
      </c>
      <c r="P1589" s="37" t="str">
        <f t="shared" si="123"/>
        <v>19年月日</v>
      </c>
    </row>
    <row r="1590" spans="12:16" x14ac:dyDescent="0.45">
      <c r="L1590" s="37" t="str">
        <f t="shared" si="120"/>
        <v/>
      </c>
      <c r="M1590" s="37" t="str">
        <f t="shared" si="121"/>
        <v/>
      </c>
      <c r="N1590" s="37" t="str">
        <f t="shared" si="122"/>
        <v/>
      </c>
      <c r="O1590" s="37" t="str">
        <f t="shared" si="124"/>
        <v/>
      </c>
      <c r="P1590" s="37" t="str">
        <f t="shared" si="123"/>
        <v>19年月日</v>
      </c>
    </row>
    <row r="1591" spans="12:16" x14ac:dyDescent="0.45">
      <c r="L1591" s="37" t="str">
        <f t="shared" si="120"/>
        <v/>
      </c>
      <c r="M1591" s="37" t="str">
        <f t="shared" si="121"/>
        <v/>
      </c>
      <c r="N1591" s="37" t="str">
        <f t="shared" si="122"/>
        <v/>
      </c>
      <c r="O1591" s="37" t="str">
        <f t="shared" si="124"/>
        <v/>
      </c>
      <c r="P1591" s="37" t="str">
        <f t="shared" si="123"/>
        <v>19年月日</v>
      </c>
    </row>
    <row r="1592" spans="12:16" x14ac:dyDescent="0.45">
      <c r="L1592" s="37" t="str">
        <f t="shared" si="120"/>
        <v/>
      </c>
      <c r="M1592" s="37" t="str">
        <f t="shared" si="121"/>
        <v/>
      </c>
      <c r="N1592" s="37" t="str">
        <f t="shared" si="122"/>
        <v/>
      </c>
      <c r="O1592" s="37" t="str">
        <f t="shared" si="124"/>
        <v/>
      </c>
      <c r="P1592" s="37" t="str">
        <f t="shared" si="123"/>
        <v>19年月日</v>
      </c>
    </row>
    <row r="1593" spans="12:16" x14ac:dyDescent="0.45">
      <c r="L1593" s="37" t="str">
        <f t="shared" si="120"/>
        <v/>
      </c>
      <c r="M1593" s="37" t="str">
        <f t="shared" si="121"/>
        <v/>
      </c>
      <c r="N1593" s="37" t="str">
        <f t="shared" si="122"/>
        <v/>
      </c>
      <c r="O1593" s="37" t="str">
        <f t="shared" si="124"/>
        <v/>
      </c>
      <c r="P1593" s="37" t="str">
        <f t="shared" si="123"/>
        <v>19年月日</v>
      </c>
    </row>
    <row r="1594" spans="12:16" x14ac:dyDescent="0.45">
      <c r="L1594" s="37" t="str">
        <f t="shared" si="120"/>
        <v/>
      </c>
      <c r="M1594" s="37" t="str">
        <f t="shared" si="121"/>
        <v/>
      </c>
      <c r="N1594" s="37" t="str">
        <f t="shared" si="122"/>
        <v/>
      </c>
      <c r="O1594" s="37" t="str">
        <f t="shared" si="124"/>
        <v/>
      </c>
      <c r="P1594" s="37" t="str">
        <f t="shared" si="123"/>
        <v>19年月日</v>
      </c>
    </row>
    <row r="1595" spans="12:16" x14ac:dyDescent="0.45">
      <c r="L1595" s="37" t="str">
        <f t="shared" si="120"/>
        <v/>
      </c>
      <c r="M1595" s="37" t="str">
        <f t="shared" si="121"/>
        <v/>
      </c>
      <c r="N1595" s="37" t="str">
        <f t="shared" si="122"/>
        <v/>
      </c>
      <c r="O1595" s="37" t="str">
        <f t="shared" si="124"/>
        <v/>
      </c>
      <c r="P1595" s="37" t="str">
        <f t="shared" si="123"/>
        <v>19年月日</v>
      </c>
    </row>
    <row r="1596" spans="12:16" x14ac:dyDescent="0.45">
      <c r="L1596" s="37" t="str">
        <f t="shared" si="120"/>
        <v/>
      </c>
      <c r="M1596" s="37" t="str">
        <f t="shared" si="121"/>
        <v/>
      </c>
      <c r="N1596" s="37" t="str">
        <f t="shared" si="122"/>
        <v/>
      </c>
      <c r="O1596" s="37" t="str">
        <f t="shared" si="124"/>
        <v/>
      </c>
      <c r="P1596" s="37" t="str">
        <f t="shared" si="123"/>
        <v>19年月日</v>
      </c>
    </row>
    <row r="1597" spans="12:16" x14ac:dyDescent="0.45">
      <c r="L1597" s="37" t="str">
        <f t="shared" si="120"/>
        <v/>
      </c>
      <c r="M1597" s="37" t="str">
        <f t="shared" si="121"/>
        <v/>
      </c>
      <c r="N1597" s="37" t="str">
        <f t="shared" si="122"/>
        <v/>
      </c>
      <c r="O1597" s="37" t="str">
        <f t="shared" si="124"/>
        <v/>
      </c>
      <c r="P1597" s="37" t="str">
        <f t="shared" si="123"/>
        <v>19年月日</v>
      </c>
    </row>
    <row r="1598" spans="12:16" x14ac:dyDescent="0.45">
      <c r="L1598" s="37" t="str">
        <f t="shared" si="120"/>
        <v/>
      </c>
      <c r="M1598" s="37" t="str">
        <f t="shared" si="121"/>
        <v/>
      </c>
      <c r="N1598" s="37" t="str">
        <f t="shared" si="122"/>
        <v/>
      </c>
      <c r="O1598" s="37" t="str">
        <f t="shared" si="124"/>
        <v/>
      </c>
      <c r="P1598" s="37" t="str">
        <f t="shared" si="123"/>
        <v>19年月日</v>
      </c>
    </row>
    <row r="1599" spans="12:16" x14ac:dyDescent="0.45">
      <c r="L1599" s="37" t="str">
        <f t="shared" si="120"/>
        <v/>
      </c>
      <c r="M1599" s="37" t="str">
        <f t="shared" si="121"/>
        <v/>
      </c>
      <c r="N1599" s="37" t="str">
        <f t="shared" si="122"/>
        <v/>
      </c>
      <c r="O1599" s="37" t="str">
        <f t="shared" si="124"/>
        <v/>
      </c>
      <c r="P1599" s="37" t="str">
        <f t="shared" si="123"/>
        <v>19年月日</v>
      </c>
    </row>
    <row r="1600" spans="12:16" x14ac:dyDescent="0.45">
      <c r="L1600" s="37" t="str">
        <f t="shared" si="120"/>
        <v/>
      </c>
      <c r="M1600" s="37" t="str">
        <f t="shared" si="121"/>
        <v/>
      </c>
      <c r="N1600" s="37" t="str">
        <f t="shared" si="122"/>
        <v/>
      </c>
      <c r="O1600" s="37" t="str">
        <f t="shared" si="124"/>
        <v/>
      </c>
      <c r="P1600" s="37" t="str">
        <f t="shared" si="123"/>
        <v>19年月日</v>
      </c>
    </row>
    <row r="1601" spans="12:16" x14ac:dyDescent="0.45">
      <c r="L1601" s="37" t="str">
        <f t="shared" si="120"/>
        <v/>
      </c>
      <c r="M1601" s="37" t="str">
        <f t="shared" si="121"/>
        <v/>
      </c>
      <c r="N1601" s="37" t="str">
        <f t="shared" si="122"/>
        <v/>
      </c>
      <c r="O1601" s="37" t="str">
        <f t="shared" si="124"/>
        <v/>
      </c>
      <c r="P1601" s="37" t="str">
        <f t="shared" si="123"/>
        <v>19年月日</v>
      </c>
    </row>
    <row r="1602" spans="12:16" x14ac:dyDescent="0.45">
      <c r="L1602" s="37" t="str">
        <f t="shared" si="120"/>
        <v/>
      </c>
      <c r="M1602" s="37" t="str">
        <f t="shared" si="121"/>
        <v/>
      </c>
      <c r="N1602" s="37" t="str">
        <f t="shared" si="122"/>
        <v/>
      </c>
      <c r="O1602" s="37" t="str">
        <f t="shared" si="124"/>
        <v/>
      </c>
      <c r="P1602" s="37" t="str">
        <f t="shared" si="123"/>
        <v>19年月日</v>
      </c>
    </row>
    <row r="1603" spans="12:16" x14ac:dyDescent="0.45">
      <c r="L1603" s="37" t="str">
        <f t="shared" ref="L1603:L1666" si="125">IF($A1603="","",$D1603&amp;" ("&amp;$G1603&amp;")")</f>
        <v/>
      </c>
      <c r="M1603" s="37" t="str">
        <f t="shared" ref="M1603:M1666" si="126">IF($A1603="","",LEFT($F1603,2))</f>
        <v/>
      </c>
      <c r="N1603" s="37" t="str">
        <f t="shared" ref="N1603:N1666" si="127">IF($A1603="","",$J1603&amp;" "&amp;$I1603&amp;" ("&amp;$M1603&amp;")")</f>
        <v/>
      </c>
      <c r="O1603" s="37" t="str">
        <f t="shared" si="124"/>
        <v/>
      </c>
      <c r="P1603" s="37" t="str">
        <f t="shared" ref="P1603:P1666" si="128">IF(LEFT($F1603,1)="0","20","19")&amp;LEFT($F1603,2)&amp;"年"&amp;MID($F1603,3,2)&amp;"月"&amp;RIGHT($F1603,2)&amp;"日"</f>
        <v>19年月日</v>
      </c>
    </row>
    <row r="1604" spans="12:16" x14ac:dyDescent="0.45">
      <c r="L1604" s="37" t="str">
        <f t="shared" si="125"/>
        <v/>
      </c>
      <c r="M1604" s="37" t="str">
        <f t="shared" si="126"/>
        <v/>
      </c>
      <c r="N1604" s="37" t="str">
        <f t="shared" si="127"/>
        <v/>
      </c>
      <c r="O1604" s="37" t="str">
        <f t="shared" ref="O1604:O1667" si="129">IF($A1604="","",$O1603+1)</f>
        <v/>
      </c>
      <c r="P1604" s="37" t="str">
        <f t="shared" si="128"/>
        <v>19年月日</v>
      </c>
    </row>
    <row r="1605" spans="12:16" x14ac:dyDescent="0.45">
      <c r="L1605" s="37" t="str">
        <f t="shared" si="125"/>
        <v/>
      </c>
      <c r="M1605" s="37" t="str">
        <f t="shared" si="126"/>
        <v/>
      </c>
      <c r="N1605" s="37" t="str">
        <f t="shared" si="127"/>
        <v/>
      </c>
      <c r="O1605" s="37" t="str">
        <f t="shared" si="129"/>
        <v/>
      </c>
      <c r="P1605" s="37" t="str">
        <f t="shared" si="128"/>
        <v>19年月日</v>
      </c>
    </row>
    <row r="1606" spans="12:16" x14ac:dyDescent="0.45">
      <c r="L1606" s="37" t="str">
        <f t="shared" si="125"/>
        <v/>
      </c>
      <c r="M1606" s="37" t="str">
        <f t="shared" si="126"/>
        <v/>
      </c>
      <c r="N1606" s="37" t="str">
        <f t="shared" si="127"/>
        <v/>
      </c>
      <c r="O1606" s="37" t="str">
        <f t="shared" si="129"/>
        <v/>
      </c>
      <c r="P1606" s="37" t="str">
        <f t="shared" si="128"/>
        <v>19年月日</v>
      </c>
    </row>
    <row r="1607" spans="12:16" x14ac:dyDescent="0.45">
      <c r="L1607" s="37" t="str">
        <f t="shared" si="125"/>
        <v/>
      </c>
      <c r="M1607" s="37" t="str">
        <f t="shared" si="126"/>
        <v/>
      </c>
      <c r="N1607" s="37" t="str">
        <f t="shared" si="127"/>
        <v/>
      </c>
      <c r="O1607" s="37" t="str">
        <f t="shared" si="129"/>
        <v/>
      </c>
      <c r="P1607" s="37" t="str">
        <f t="shared" si="128"/>
        <v>19年月日</v>
      </c>
    </row>
    <row r="1608" spans="12:16" x14ac:dyDescent="0.45">
      <c r="L1608" s="37" t="str">
        <f t="shared" si="125"/>
        <v/>
      </c>
      <c r="M1608" s="37" t="str">
        <f t="shared" si="126"/>
        <v/>
      </c>
      <c r="N1608" s="37" t="str">
        <f t="shared" si="127"/>
        <v/>
      </c>
      <c r="O1608" s="37" t="str">
        <f t="shared" si="129"/>
        <v/>
      </c>
      <c r="P1608" s="37" t="str">
        <f t="shared" si="128"/>
        <v>19年月日</v>
      </c>
    </row>
    <row r="1609" spans="12:16" x14ac:dyDescent="0.45">
      <c r="L1609" s="37" t="str">
        <f t="shared" si="125"/>
        <v/>
      </c>
      <c r="M1609" s="37" t="str">
        <f t="shared" si="126"/>
        <v/>
      </c>
      <c r="N1609" s="37" t="str">
        <f t="shared" si="127"/>
        <v/>
      </c>
      <c r="O1609" s="37" t="str">
        <f t="shared" si="129"/>
        <v/>
      </c>
      <c r="P1609" s="37" t="str">
        <f t="shared" si="128"/>
        <v>19年月日</v>
      </c>
    </row>
    <row r="1610" spans="12:16" x14ac:dyDescent="0.45">
      <c r="L1610" s="37" t="str">
        <f t="shared" si="125"/>
        <v/>
      </c>
      <c r="M1610" s="37" t="str">
        <f t="shared" si="126"/>
        <v/>
      </c>
      <c r="N1610" s="37" t="str">
        <f t="shared" si="127"/>
        <v/>
      </c>
      <c r="O1610" s="37" t="str">
        <f t="shared" si="129"/>
        <v/>
      </c>
      <c r="P1610" s="37" t="str">
        <f t="shared" si="128"/>
        <v>19年月日</v>
      </c>
    </row>
    <row r="1611" spans="12:16" x14ac:dyDescent="0.45">
      <c r="L1611" s="37" t="str">
        <f t="shared" si="125"/>
        <v/>
      </c>
      <c r="M1611" s="37" t="str">
        <f t="shared" si="126"/>
        <v/>
      </c>
      <c r="N1611" s="37" t="str">
        <f t="shared" si="127"/>
        <v/>
      </c>
      <c r="O1611" s="37" t="str">
        <f t="shared" si="129"/>
        <v/>
      </c>
      <c r="P1611" s="37" t="str">
        <f t="shared" si="128"/>
        <v>19年月日</v>
      </c>
    </row>
    <row r="1612" spans="12:16" x14ac:dyDescent="0.45">
      <c r="L1612" s="37" t="str">
        <f t="shared" si="125"/>
        <v/>
      </c>
      <c r="M1612" s="37" t="str">
        <f t="shared" si="126"/>
        <v/>
      </c>
      <c r="N1612" s="37" t="str">
        <f t="shared" si="127"/>
        <v/>
      </c>
      <c r="O1612" s="37" t="str">
        <f t="shared" si="129"/>
        <v/>
      </c>
      <c r="P1612" s="37" t="str">
        <f t="shared" si="128"/>
        <v>19年月日</v>
      </c>
    </row>
    <row r="1613" spans="12:16" x14ac:dyDescent="0.45">
      <c r="L1613" s="37" t="str">
        <f t="shared" si="125"/>
        <v/>
      </c>
      <c r="M1613" s="37" t="str">
        <f t="shared" si="126"/>
        <v/>
      </c>
      <c r="N1613" s="37" t="str">
        <f t="shared" si="127"/>
        <v/>
      </c>
      <c r="O1613" s="37" t="str">
        <f t="shared" si="129"/>
        <v/>
      </c>
      <c r="P1613" s="37" t="str">
        <f t="shared" si="128"/>
        <v>19年月日</v>
      </c>
    </row>
    <row r="1614" spans="12:16" x14ac:dyDescent="0.45">
      <c r="L1614" s="37" t="str">
        <f t="shared" si="125"/>
        <v/>
      </c>
      <c r="M1614" s="37" t="str">
        <f t="shared" si="126"/>
        <v/>
      </c>
      <c r="N1614" s="37" t="str">
        <f t="shared" si="127"/>
        <v/>
      </c>
      <c r="O1614" s="37" t="str">
        <f t="shared" si="129"/>
        <v/>
      </c>
      <c r="P1614" s="37" t="str">
        <f t="shared" si="128"/>
        <v>19年月日</v>
      </c>
    </row>
    <row r="1615" spans="12:16" x14ac:dyDescent="0.45">
      <c r="L1615" s="37" t="str">
        <f t="shared" si="125"/>
        <v/>
      </c>
      <c r="M1615" s="37" t="str">
        <f t="shared" si="126"/>
        <v/>
      </c>
      <c r="N1615" s="37" t="str">
        <f t="shared" si="127"/>
        <v/>
      </c>
      <c r="O1615" s="37" t="str">
        <f t="shared" si="129"/>
        <v/>
      </c>
      <c r="P1615" s="37" t="str">
        <f t="shared" si="128"/>
        <v>19年月日</v>
      </c>
    </row>
    <row r="1616" spans="12:16" x14ac:dyDescent="0.45">
      <c r="L1616" s="37" t="str">
        <f t="shared" si="125"/>
        <v/>
      </c>
      <c r="M1616" s="37" t="str">
        <f t="shared" si="126"/>
        <v/>
      </c>
      <c r="N1616" s="37" t="str">
        <f t="shared" si="127"/>
        <v/>
      </c>
      <c r="O1616" s="37" t="str">
        <f t="shared" si="129"/>
        <v/>
      </c>
      <c r="P1616" s="37" t="str">
        <f t="shared" si="128"/>
        <v>19年月日</v>
      </c>
    </row>
    <row r="1617" spans="12:16" x14ac:dyDescent="0.45">
      <c r="L1617" s="37" t="str">
        <f t="shared" si="125"/>
        <v/>
      </c>
      <c r="M1617" s="37" t="str">
        <f t="shared" si="126"/>
        <v/>
      </c>
      <c r="N1617" s="37" t="str">
        <f t="shared" si="127"/>
        <v/>
      </c>
      <c r="O1617" s="37" t="str">
        <f t="shared" si="129"/>
        <v/>
      </c>
      <c r="P1617" s="37" t="str">
        <f t="shared" si="128"/>
        <v>19年月日</v>
      </c>
    </row>
    <row r="1618" spans="12:16" x14ac:dyDescent="0.45">
      <c r="L1618" s="37" t="str">
        <f t="shared" si="125"/>
        <v/>
      </c>
      <c r="M1618" s="37" t="str">
        <f t="shared" si="126"/>
        <v/>
      </c>
      <c r="N1618" s="37" t="str">
        <f t="shared" si="127"/>
        <v/>
      </c>
      <c r="O1618" s="37" t="str">
        <f t="shared" si="129"/>
        <v/>
      </c>
      <c r="P1618" s="37" t="str">
        <f t="shared" si="128"/>
        <v>19年月日</v>
      </c>
    </row>
    <row r="1619" spans="12:16" x14ac:dyDescent="0.45">
      <c r="L1619" s="37" t="str">
        <f t="shared" si="125"/>
        <v/>
      </c>
      <c r="M1619" s="37" t="str">
        <f t="shared" si="126"/>
        <v/>
      </c>
      <c r="N1619" s="37" t="str">
        <f t="shared" si="127"/>
        <v/>
      </c>
      <c r="O1619" s="37" t="str">
        <f t="shared" si="129"/>
        <v/>
      </c>
      <c r="P1619" s="37" t="str">
        <f t="shared" si="128"/>
        <v>19年月日</v>
      </c>
    </row>
    <row r="1620" spans="12:16" x14ac:dyDescent="0.45">
      <c r="L1620" s="37" t="str">
        <f t="shared" si="125"/>
        <v/>
      </c>
      <c r="M1620" s="37" t="str">
        <f t="shared" si="126"/>
        <v/>
      </c>
      <c r="N1620" s="37" t="str">
        <f t="shared" si="127"/>
        <v/>
      </c>
      <c r="O1620" s="37" t="str">
        <f t="shared" si="129"/>
        <v/>
      </c>
      <c r="P1620" s="37" t="str">
        <f t="shared" si="128"/>
        <v>19年月日</v>
      </c>
    </row>
    <row r="1621" spans="12:16" x14ac:dyDescent="0.45">
      <c r="L1621" s="37" t="str">
        <f t="shared" si="125"/>
        <v/>
      </c>
      <c r="M1621" s="37" t="str">
        <f t="shared" si="126"/>
        <v/>
      </c>
      <c r="N1621" s="37" t="str">
        <f t="shared" si="127"/>
        <v/>
      </c>
      <c r="O1621" s="37" t="str">
        <f t="shared" si="129"/>
        <v/>
      </c>
      <c r="P1621" s="37" t="str">
        <f t="shared" si="128"/>
        <v>19年月日</v>
      </c>
    </row>
    <row r="1622" spans="12:16" x14ac:dyDescent="0.45">
      <c r="L1622" s="37" t="str">
        <f t="shared" si="125"/>
        <v/>
      </c>
      <c r="M1622" s="37" t="str">
        <f t="shared" si="126"/>
        <v/>
      </c>
      <c r="N1622" s="37" t="str">
        <f t="shared" si="127"/>
        <v/>
      </c>
      <c r="O1622" s="37" t="str">
        <f t="shared" si="129"/>
        <v/>
      </c>
      <c r="P1622" s="37" t="str">
        <f t="shared" si="128"/>
        <v>19年月日</v>
      </c>
    </row>
    <row r="1623" spans="12:16" x14ac:dyDescent="0.45">
      <c r="L1623" s="37" t="str">
        <f t="shared" si="125"/>
        <v/>
      </c>
      <c r="M1623" s="37" t="str">
        <f t="shared" si="126"/>
        <v/>
      </c>
      <c r="N1623" s="37" t="str">
        <f t="shared" si="127"/>
        <v/>
      </c>
      <c r="O1623" s="37" t="str">
        <f t="shared" si="129"/>
        <v/>
      </c>
      <c r="P1623" s="37" t="str">
        <f t="shared" si="128"/>
        <v>19年月日</v>
      </c>
    </row>
    <row r="1624" spans="12:16" x14ac:dyDescent="0.45">
      <c r="L1624" s="37" t="str">
        <f t="shared" si="125"/>
        <v/>
      </c>
      <c r="M1624" s="37" t="str">
        <f t="shared" si="126"/>
        <v/>
      </c>
      <c r="N1624" s="37" t="str">
        <f t="shared" si="127"/>
        <v/>
      </c>
      <c r="O1624" s="37" t="str">
        <f t="shared" si="129"/>
        <v/>
      </c>
      <c r="P1624" s="37" t="str">
        <f t="shared" si="128"/>
        <v>19年月日</v>
      </c>
    </row>
    <row r="1625" spans="12:16" x14ac:dyDescent="0.45">
      <c r="L1625" s="37" t="str">
        <f t="shared" si="125"/>
        <v/>
      </c>
      <c r="M1625" s="37" t="str">
        <f t="shared" si="126"/>
        <v/>
      </c>
      <c r="N1625" s="37" t="str">
        <f t="shared" si="127"/>
        <v/>
      </c>
      <c r="O1625" s="37" t="str">
        <f t="shared" si="129"/>
        <v/>
      </c>
      <c r="P1625" s="37" t="str">
        <f t="shared" si="128"/>
        <v>19年月日</v>
      </c>
    </row>
    <row r="1626" spans="12:16" x14ac:dyDescent="0.45">
      <c r="L1626" s="37" t="str">
        <f t="shared" si="125"/>
        <v/>
      </c>
      <c r="M1626" s="37" t="str">
        <f t="shared" si="126"/>
        <v/>
      </c>
      <c r="N1626" s="37" t="str">
        <f t="shared" si="127"/>
        <v/>
      </c>
      <c r="O1626" s="37" t="str">
        <f t="shared" si="129"/>
        <v/>
      </c>
      <c r="P1626" s="37" t="str">
        <f t="shared" si="128"/>
        <v>19年月日</v>
      </c>
    </row>
    <row r="1627" spans="12:16" x14ac:dyDescent="0.45">
      <c r="L1627" s="37" t="str">
        <f t="shared" si="125"/>
        <v/>
      </c>
      <c r="M1627" s="37" t="str">
        <f t="shared" si="126"/>
        <v/>
      </c>
      <c r="N1627" s="37" t="str">
        <f t="shared" si="127"/>
        <v/>
      </c>
      <c r="O1627" s="37" t="str">
        <f t="shared" si="129"/>
        <v/>
      </c>
      <c r="P1627" s="37" t="str">
        <f t="shared" si="128"/>
        <v>19年月日</v>
      </c>
    </row>
    <row r="1628" spans="12:16" x14ac:dyDescent="0.45">
      <c r="L1628" s="37" t="str">
        <f t="shared" si="125"/>
        <v/>
      </c>
      <c r="M1628" s="37" t="str">
        <f t="shared" si="126"/>
        <v/>
      </c>
      <c r="N1628" s="37" t="str">
        <f t="shared" si="127"/>
        <v/>
      </c>
      <c r="O1628" s="37" t="str">
        <f t="shared" si="129"/>
        <v/>
      </c>
      <c r="P1628" s="37" t="str">
        <f t="shared" si="128"/>
        <v>19年月日</v>
      </c>
    </row>
    <row r="1629" spans="12:16" x14ac:dyDescent="0.45">
      <c r="L1629" s="37" t="str">
        <f t="shared" si="125"/>
        <v/>
      </c>
      <c r="M1629" s="37" t="str">
        <f t="shared" si="126"/>
        <v/>
      </c>
      <c r="N1629" s="37" t="str">
        <f t="shared" si="127"/>
        <v/>
      </c>
      <c r="O1629" s="37" t="str">
        <f t="shared" si="129"/>
        <v/>
      </c>
      <c r="P1629" s="37" t="str">
        <f t="shared" si="128"/>
        <v>19年月日</v>
      </c>
    </row>
    <row r="1630" spans="12:16" x14ac:dyDescent="0.45">
      <c r="L1630" s="37" t="str">
        <f t="shared" si="125"/>
        <v/>
      </c>
      <c r="M1630" s="37" t="str">
        <f t="shared" si="126"/>
        <v/>
      </c>
      <c r="N1630" s="37" t="str">
        <f t="shared" si="127"/>
        <v/>
      </c>
      <c r="O1630" s="37" t="str">
        <f t="shared" si="129"/>
        <v/>
      </c>
      <c r="P1630" s="37" t="str">
        <f t="shared" si="128"/>
        <v>19年月日</v>
      </c>
    </row>
    <row r="1631" spans="12:16" x14ac:dyDescent="0.45">
      <c r="L1631" s="37" t="str">
        <f t="shared" si="125"/>
        <v/>
      </c>
      <c r="M1631" s="37" t="str">
        <f t="shared" si="126"/>
        <v/>
      </c>
      <c r="N1631" s="37" t="str">
        <f t="shared" si="127"/>
        <v/>
      </c>
      <c r="O1631" s="37" t="str">
        <f t="shared" si="129"/>
        <v/>
      </c>
      <c r="P1631" s="37" t="str">
        <f t="shared" si="128"/>
        <v>19年月日</v>
      </c>
    </row>
    <row r="1632" spans="12:16" x14ac:dyDescent="0.45">
      <c r="L1632" s="37" t="str">
        <f t="shared" si="125"/>
        <v/>
      </c>
      <c r="M1632" s="37" t="str">
        <f t="shared" si="126"/>
        <v/>
      </c>
      <c r="N1632" s="37" t="str">
        <f t="shared" si="127"/>
        <v/>
      </c>
      <c r="O1632" s="37" t="str">
        <f t="shared" si="129"/>
        <v/>
      </c>
      <c r="P1632" s="37" t="str">
        <f t="shared" si="128"/>
        <v>19年月日</v>
      </c>
    </row>
    <row r="1633" spans="12:16" x14ac:dyDescent="0.45">
      <c r="L1633" s="37" t="str">
        <f t="shared" si="125"/>
        <v/>
      </c>
      <c r="M1633" s="37" t="str">
        <f t="shared" si="126"/>
        <v/>
      </c>
      <c r="N1633" s="37" t="str">
        <f t="shared" si="127"/>
        <v/>
      </c>
      <c r="O1633" s="37" t="str">
        <f t="shared" si="129"/>
        <v/>
      </c>
      <c r="P1633" s="37" t="str">
        <f t="shared" si="128"/>
        <v>19年月日</v>
      </c>
    </row>
    <row r="1634" spans="12:16" x14ac:dyDescent="0.45">
      <c r="L1634" s="37" t="str">
        <f t="shared" si="125"/>
        <v/>
      </c>
      <c r="M1634" s="37" t="str">
        <f t="shared" si="126"/>
        <v/>
      </c>
      <c r="N1634" s="37" t="str">
        <f t="shared" si="127"/>
        <v/>
      </c>
      <c r="O1634" s="37" t="str">
        <f t="shared" si="129"/>
        <v/>
      </c>
      <c r="P1634" s="37" t="str">
        <f t="shared" si="128"/>
        <v>19年月日</v>
      </c>
    </row>
    <row r="1635" spans="12:16" x14ac:dyDescent="0.45">
      <c r="L1635" s="37" t="str">
        <f t="shared" si="125"/>
        <v/>
      </c>
      <c r="M1635" s="37" t="str">
        <f t="shared" si="126"/>
        <v/>
      </c>
      <c r="N1635" s="37" t="str">
        <f t="shared" si="127"/>
        <v/>
      </c>
      <c r="O1635" s="37" t="str">
        <f t="shared" si="129"/>
        <v/>
      </c>
      <c r="P1635" s="37" t="str">
        <f t="shared" si="128"/>
        <v>19年月日</v>
      </c>
    </row>
    <row r="1636" spans="12:16" x14ac:dyDescent="0.45">
      <c r="L1636" s="37" t="str">
        <f t="shared" si="125"/>
        <v/>
      </c>
      <c r="M1636" s="37" t="str">
        <f t="shared" si="126"/>
        <v/>
      </c>
      <c r="N1636" s="37" t="str">
        <f t="shared" si="127"/>
        <v/>
      </c>
      <c r="O1636" s="37" t="str">
        <f t="shared" si="129"/>
        <v/>
      </c>
      <c r="P1636" s="37" t="str">
        <f t="shared" si="128"/>
        <v>19年月日</v>
      </c>
    </row>
    <row r="1637" spans="12:16" x14ac:dyDescent="0.45">
      <c r="L1637" s="37" t="str">
        <f t="shared" si="125"/>
        <v/>
      </c>
      <c r="M1637" s="37" t="str">
        <f t="shared" si="126"/>
        <v/>
      </c>
      <c r="N1637" s="37" t="str">
        <f t="shared" si="127"/>
        <v/>
      </c>
      <c r="O1637" s="37" t="str">
        <f t="shared" si="129"/>
        <v/>
      </c>
      <c r="P1637" s="37" t="str">
        <f t="shared" si="128"/>
        <v>19年月日</v>
      </c>
    </row>
    <row r="1638" spans="12:16" x14ac:dyDescent="0.45">
      <c r="L1638" s="37" t="str">
        <f t="shared" si="125"/>
        <v/>
      </c>
      <c r="M1638" s="37" t="str">
        <f t="shared" si="126"/>
        <v/>
      </c>
      <c r="N1638" s="37" t="str">
        <f t="shared" si="127"/>
        <v/>
      </c>
      <c r="O1638" s="37" t="str">
        <f t="shared" si="129"/>
        <v/>
      </c>
      <c r="P1638" s="37" t="str">
        <f t="shared" si="128"/>
        <v>19年月日</v>
      </c>
    </row>
    <row r="1639" spans="12:16" x14ac:dyDescent="0.45">
      <c r="L1639" s="37" t="str">
        <f t="shared" si="125"/>
        <v/>
      </c>
      <c r="M1639" s="37" t="str">
        <f t="shared" si="126"/>
        <v/>
      </c>
      <c r="N1639" s="37" t="str">
        <f t="shared" si="127"/>
        <v/>
      </c>
      <c r="O1639" s="37" t="str">
        <f t="shared" si="129"/>
        <v/>
      </c>
      <c r="P1639" s="37" t="str">
        <f t="shared" si="128"/>
        <v>19年月日</v>
      </c>
    </row>
    <row r="1640" spans="12:16" x14ac:dyDescent="0.45">
      <c r="L1640" s="37" t="str">
        <f t="shared" si="125"/>
        <v/>
      </c>
      <c r="M1640" s="37" t="str">
        <f t="shared" si="126"/>
        <v/>
      </c>
      <c r="N1640" s="37" t="str">
        <f t="shared" si="127"/>
        <v/>
      </c>
      <c r="O1640" s="37" t="str">
        <f t="shared" si="129"/>
        <v/>
      </c>
      <c r="P1640" s="37" t="str">
        <f t="shared" si="128"/>
        <v>19年月日</v>
      </c>
    </row>
    <row r="1641" spans="12:16" x14ac:dyDescent="0.45">
      <c r="L1641" s="37" t="str">
        <f t="shared" si="125"/>
        <v/>
      </c>
      <c r="M1641" s="37" t="str">
        <f t="shared" si="126"/>
        <v/>
      </c>
      <c r="N1641" s="37" t="str">
        <f t="shared" si="127"/>
        <v/>
      </c>
      <c r="O1641" s="37" t="str">
        <f t="shared" si="129"/>
        <v/>
      </c>
      <c r="P1641" s="37" t="str">
        <f t="shared" si="128"/>
        <v>19年月日</v>
      </c>
    </row>
    <row r="1642" spans="12:16" x14ac:dyDescent="0.45">
      <c r="L1642" s="37" t="str">
        <f t="shared" si="125"/>
        <v/>
      </c>
      <c r="M1642" s="37" t="str">
        <f t="shared" si="126"/>
        <v/>
      </c>
      <c r="N1642" s="37" t="str">
        <f t="shared" si="127"/>
        <v/>
      </c>
      <c r="O1642" s="37" t="str">
        <f t="shared" si="129"/>
        <v/>
      </c>
      <c r="P1642" s="37" t="str">
        <f t="shared" si="128"/>
        <v>19年月日</v>
      </c>
    </row>
    <row r="1643" spans="12:16" x14ac:dyDescent="0.45">
      <c r="L1643" s="37" t="str">
        <f t="shared" si="125"/>
        <v/>
      </c>
      <c r="M1643" s="37" t="str">
        <f t="shared" si="126"/>
        <v/>
      </c>
      <c r="N1643" s="37" t="str">
        <f t="shared" si="127"/>
        <v/>
      </c>
      <c r="O1643" s="37" t="str">
        <f t="shared" si="129"/>
        <v/>
      </c>
      <c r="P1643" s="37" t="str">
        <f t="shared" si="128"/>
        <v>19年月日</v>
      </c>
    </row>
    <row r="1644" spans="12:16" x14ac:dyDescent="0.45">
      <c r="L1644" s="37" t="str">
        <f t="shared" si="125"/>
        <v/>
      </c>
      <c r="M1644" s="37" t="str">
        <f t="shared" si="126"/>
        <v/>
      </c>
      <c r="N1644" s="37" t="str">
        <f t="shared" si="127"/>
        <v/>
      </c>
      <c r="O1644" s="37" t="str">
        <f t="shared" si="129"/>
        <v/>
      </c>
      <c r="P1644" s="37" t="str">
        <f t="shared" si="128"/>
        <v>19年月日</v>
      </c>
    </row>
    <row r="1645" spans="12:16" x14ac:dyDescent="0.45">
      <c r="L1645" s="37" t="str">
        <f t="shared" si="125"/>
        <v/>
      </c>
      <c r="M1645" s="37" t="str">
        <f t="shared" si="126"/>
        <v/>
      </c>
      <c r="N1645" s="37" t="str">
        <f t="shared" si="127"/>
        <v/>
      </c>
      <c r="O1645" s="37" t="str">
        <f t="shared" si="129"/>
        <v/>
      </c>
      <c r="P1645" s="37" t="str">
        <f t="shared" si="128"/>
        <v>19年月日</v>
      </c>
    </row>
    <row r="1646" spans="12:16" x14ac:dyDescent="0.45">
      <c r="L1646" s="37" t="str">
        <f t="shared" si="125"/>
        <v/>
      </c>
      <c r="M1646" s="37" t="str">
        <f t="shared" si="126"/>
        <v/>
      </c>
      <c r="N1646" s="37" t="str">
        <f t="shared" si="127"/>
        <v/>
      </c>
      <c r="O1646" s="37" t="str">
        <f t="shared" si="129"/>
        <v/>
      </c>
      <c r="P1646" s="37" t="str">
        <f t="shared" si="128"/>
        <v>19年月日</v>
      </c>
    </row>
    <row r="1647" spans="12:16" x14ac:dyDescent="0.45">
      <c r="L1647" s="37" t="str">
        <f t="shared" si="125"/>
        <v/>
      </c>
      <c r="M1647" s="37" t="str">
        <f t="shared" si="126"/>
        <v/>
      </c>
      <c r="N1647" s="37" t="str">
        <f t="shared" si="127"/>
        <v/>
      </c>
      <c r="O1647" s="37" t="str">
        <f t="shared" si="129"/>
        <v/>
      </c>
      <c r="P1647" s="37" t="str">
        <f t="shared" si="128"/>
        <v>19年月日</v>
      </c>
    </row>
    <row r="1648" spans="12:16" x14ac:dyDescent="0.45">
      <c r="L1648" s="37" t="str">
        <f t="shared" si="125"/>
        <v/>
      </c>
      <c r="M1648" s="37" t="str">
        <f t="shared" si="126"/>
        <v/>
      </c>
      <c r="N1648" s="37" t="str">
        <f t="shared" si="127"/>
        <v/>
      </c>
      <c r="O1648" s="37" t="str">
        <f t="shared" si="129"/>
        <v/>
      </c>
      <c r="P1648" s="37" t="str">
        <f t="shared" si="128"/>
        <v>19年月日</v>
      </c>
    </row>
    <row r="1649" spans="12:16" x14ac:dyDescent="0.45">
      <c r="L1649" s="37" t="str">
        <f t="shared" si="125"/>
        <v/>
      </c>
      <c r="M1649" s="37" t="str">
        <f t="shared" si="126"/>
        <v/>
      </c>
      <c r="N1649" s="37" t="str">
        <f t="shared" si="127"/>
        <v/>
      </c>
      <c r="O1649" s="37" t="str">
        <f t="shared" si="129"/>
        <v/>
      </c>
      <c r="P1649" s="37" t="str">
        <f t="shared" si="128"/>
        <v>19年月日</v>
      </c>
    </row>
    <row r="1650" spans="12:16" x14ac:dyDescent="0.45">
      <c r="L1650" s="37" t="str">
        <f t="shared" si="125"/>
        <v/>
      </c>
      <c r="M1650" s="37" t="str">
        <f t="shared" si="126"/>
        <v/>
      </c>
      <c r="N1650" s="37" t="str">
        <f t="shared" si="127"/>
        <v/>
      </c>
      <c r="O1650" s="37" t="str">
        <f t="shared" si="129"/>
        <v/>
      </c>
      <c r="P1650" s="37" t="str">
        <f t="shared" si="128"/>
        <v>19年月日</v>
      </c>
    </row>
    <row r="1651" spans="12:16" x14ac:dyDescent="0.45">
      <c r="L1651" s="37" t="str">
        <f t="shared" si="125"/>
        <v/>
      </c>
      <c r="M1651" s="37" t="str">
        <f t="shared" si="126"/>
        <v/>
      </c>
      <c r="N1651" s="37" t="str">
        <f t="shared" si="127"/>
        <v/>
      </c>
      <c r="O1651" s="37" t="str">
        <f t="shared" si="129"/>
        <v/>
      </c>
      <c r="P1651" s="37" t="str">
        <f t="shared" si="128"/>
        <v>19年月日</v>
      </c>
    </row>
    <row r="1652" spans="12:16" x14ac:dyDescent="0.45">
      <c r="L1652" s="37" t="str">
        <f t="shared" si="125"/>
        <v/>
      </c>
      <c r="M1652" s="37" t="str">
        <f t="shared" si="126"/>
        <v/>
      </c>
      <c r="N1652" s="37" t="str">
        <f t="shared" si="127"/>
        <v/>
      </c>
      <c r="O1652" s="37" t="str">
        <f t="shared" si="129"/>
        <v/>
      </c>
      <c r="P1652" s="37" t="str">
        <f t="shared" si="128"/>
        <v>19年月日</v>
      </c>
    </row>
    <row r="1653" spans="12:16" x14ac:dyDescent="0.45">
      <c r="L1653" s="37" t="str">
        <f t="shared" si="125"/>
        <v/>
      </c>
      <c r="M1653" s="37" t="str">
        <f t="shared" si="126"/>
        <v/>
      </c>
      <c r="N1653" s="37" t="str">
        <f t="shared" si="127"/>
        <v/>
      </c>
      <c r="O1653" s="37" t="str">
        <f t="shared" si="129"/>
        <v/>
      </c>
      <c r="P1653" s="37" t="str">
        <f t="shared" si="128"/>
        <v>19年月日</v>
      </c>
    </row>
    <row r="1654" spans="12:16" x14ac:dyDescent="0.45">
      <c r="L1654" s="37" t="str">
        <f t="shared" si="125"/>
        <v/>
      </c>
      <c r="M1654" s="37" t="str">
        <f t="shared" si="126"/>
        <v/>
      </c>
      <c r="N1654" s="37" t="str">
        <f t="shared" si="127"/>
        <v/>
      </c>
      <c r="O1654" s="37" t="str">
        <f t="shared" si="129"/>
        <v/>
      </c>
      <c r="P1654" s="37" t="str">
        <f t="shared" si="128"/>
        <v>19年月日</v>
      </c>
    </row>
    <row r="1655" spans="12:16" x14ac:dyDescent="0.45">
      <c r="L1655" s="37" t="str">
        <f t="shared" si="125"/>
        <v/>
      </c>
      <c r="M1655" s="37" t="str">
        <f t="shared" si="126"/>
        <v/>
      </c>
      <c r="N1655" s="37" t="str">
        <f t="shared" si="127"/>
        <v/>
      </c>
      <c r="O1655" s="37" t="str">
        <f t="shared" si="129"/>
        <v/>
      </c>
      <c r="P1655" s="37" t="str">
        <f t="shared" si="128"/>
        <v>19年月日</v>
      </c>
    </row>
    <row r="1656" spans="12:16" x14ac:dyDescent="0.45">
      <c r="L1656" s="37" t="str">
        <f t="shared" si="125"/>
        <v/>
      </c>
      <c r="M1656" s="37" t="str">
        <f t="shared" si="126"/>
        <v/>
      </c>
      <c r="N1656" s="37" t="str">
        <f t="shared" si="127"/>
        <v/>
      </c>
      <c r="O1656" s="37" t="str">
        <f t="shared" si="129"/>
        <v/>
      </c>
      <c r="P1656" s="37" t="str">
        <f t="shared" si="128"/>
        <v>19年月日</v>
      </c>
    </row>
    <row r="1657" spans="12:16" x14ac:dyDescent="0.45">
      <c r="L1657" s="37" t="str">
        <f t="shared" si="125"/>
        <v/>
      </c>
      <c r="M1657" s="37" t="str">
        <f t="shared" si="126"/>
        <v/>
      </c>
      <c r="N1657" s="37" t="str">
        <f t="shared" si="127"/>
        <v/>
      </c>
      <c r="O1657" s="37" t="str">
        <f t="shared" si="129"/>
        <v/>
      </c>
      <c r="P1657" s="37" t="str">
        <f t="shared" si="128"/>
        <v>19年月日</v>
      </c>
    </row>
    <row r="1658" spans="12:16" x14ac:dyDescent="0.45">
      <c r="L1658" s="37" t="str">
        <f t="shared" si="125"/>
        <v/>
      </c>
      <c r="M1658" s="37" t="str">
        <f t="shared" si="126"/>
        <v/>
      </c>
      <c r="N1658" s="37" t="str">
        <f t="shared" si="127"/>
        <v/>
      </c>
      <c r="O1658" s="37" t="str">
        <f t="shared" si="129"/>
        <v/>
      </c>
      <c r="P1658" s="37" t="str">
        <f t="shared" si="128"/>
        <v>19年月日</v>
      </c>
    </row>
    <row r="1659" spans="12:16" x14ac:dyDescent="0.45">
      <c r="L1659" s="37" t="str">
        <f t="shared" si="125"/>
        <v/>
      </c>
      <c r="M1659" s="37" t="str">
        <f t="shared" si="126"/>
        <v/>
      </c>
      <c r="N1659" s="37" t="str">
        <f t="shared" si="127"/>
        <v/>
      </c>
      <c r="O1659" s="37" t="str">
        <f t="shared" si="129"/>
        <v/>
      </c>
      <c r="P1659" s="37" t="str">
        <f t="shared" si="128"/>
        <v>19年月日</v>
      </c>
    </row>
    <row r="1660" spans="12:16" x14ac:dyDescent="0.45">
      <c r="L1660" s="37" t="str">
        <f t="shared" si="125"/>
        <v/>
      </c>
      <c r="M1660" s="37" t="str">
        <f t="shared" si="126"/>
        <v/>
      </c>
      <c r="N1660" s="37" t="str">
        <f t="shared" si="127"/>
        <v/>
      </c>
      <c r="O1660" s="37" t="str">
        <f t="shared" si="129"/>
        <v/>
      </c>
      <c r="P1660" s="37" t="str">
        <f t="shared" si="128"/>
        <v>19年月日</v>
      </c>
    </row>
    <row r="1661" spans="12:16" x14ac:dyDescent="0.45">
      <c r="L1661" s="37" t="str">
        <f t="shared" si="125"/>
        <v/>
      </c>
      <c r="M1661" s="37" t="str">
        <f t="shared" si="126"/>
        <v/>
      </c>
      <c r="N1661" s="37" t="str">
        <f t="shared" si="127"/>
        <v/>
      </c>
      <c r="O1661" s="37" t="str">
        <f t="shared" si="129"/>
        <v/>
      </c>
      <c r="P1661" s="37" t="str">
        <f t="shared" si="128"/>
        <v>19年月日</v>
      </c>
    </row>
    <row r="1662" spans="12:16" x14ac:dyDescent="0.45">
      <c r="L1662" s="37" t="str">
        <f t="shared" si="125"/>
        <v/>
      </c>
      <c r="M1662" s="37" t="str">
        <f t="shared" si="126"/>
        <v/>
      </c>
      <c r="N1662" s="37" t="str">
        <f t="shared" si="127"/>
        <v/>
      </c>
      <c r="O1662" s="37" t="str">
        <f t="shared" si="129"/>
        <v/>
      </c>
      <c r="P1662" s="37" t="str">
        <f t="shared" si="128"/>
        <v>19年月日</v>
      </c>
    </row>
    <row r="1663" spans="12:16" x14ac:dyDescent="0.45">
      <c r="L1663" s="37" t="str">
        <f t="shared" si="125"/>
        <v/>
      </c>
      <c r="M1663" s="37" t="str">
        <f t="shared" si="126"/>
        <v/>
      </c>
      <c r="N1663" s="37" t="str">
        <f t="shared" si="127"/>
        <v/>
      </c>
      <c r="O1663" s="37" t="str">
        <f t="shared" si="129"/>
        <v/>
      </c>
      <c r="P1663" s="37" t="str">
        <f t="shared" si="128"/>
        <v>19年月日</v>
      </c>
    </row>
    <row r="1664" spans="12:16" x14ac:dyDescent="0.45">
      <c r="L1664" s="37" t="str">
        <f t="shared" si="125"/>
        <v/>
      </c>
      <c r="M1664" s="37" t="str">
        <f t="shared" si="126"/>
        <v/>
      </c>
      <c r="N1664" s="37" t="str">
        <f t="shared" si="127"/>
        <v/>
      </c>
      <c r="O1664" s="37" t="str">
        <f t="shared" si="129"/>
        <v/>
      </c>
      <c r="P1664" s="37" t="str">
        <f t="shared" si="128"/>
        <v>19年月日</v>
      </c>
    </row>
    <row r="1665" spans="12:16" x14ac:dyDescent="0.45">
      <c r="L1665" s="37" t="str">
        <f t="shared" si="125"/>
        <v/>
      </c>
      <c r="M1665" s="37" t="str">
        <f t="shared" si="126"/>
        <v/>
      </c>
      <c r="N1665" s="37" t="str">
        <f t="shared" si="127"/>
        <v/>
      </c>
      <c r="O1665" s="37" t="str">
        <f t="shared" si="129"/>
        <v/>
      </c>
      <c r="P1665" s="37" t="str">
        <f t="shared" si="128"/>
        <v>19年月日</v>
      </c>
    </row>
    <row r="1666" spans="12:16" x14ac:dyDescent="0.45">
      <c r="L1666" s="37" t="str">
        <f t="shared" si="125"/>
        <v/>
      </c>
      <c r="M1666" s="37" t="str">
        <f t="shared" si="126"/>
        <v/>
      </c>
      <c r="N1666" s="37" t="str">
        <f t="shared" si="127"/>
        <v/>
      </c>
      <c r="O1666" s="37" t="str">
        <f t="shared" si="129"/>
        <v/>
      </c>
      <c r="P1666" s="37" t="str">
        <f t="shared" si="128"/>
        <v>19年月日</v>
      </c>
    </row>
    <row r="1667" spans="12:16" x14ac:dyDescent="0.45">
      <c r="L1667" s="37" t="str">
        <f t="shared" ref="L1667:L1730" si="130">IF($A1667="","",$D1667&amp;" ("&amp;$G1667&amp;")")</f>
        <v/>
      </c>
      <c r="M1667" s="37" t="str">
        <f t="shared" ref="M1667:M1730" si="131">IF($A1667="","",LEFT($F1667,2))</f>
        <v/>
      </c>
      <c r="N1667" s="37" t="str">
        <f t="shared" ref="N1667:N1730" si="132">IF($A1667="","",$J1667&amp;" "&amp;$I1667&amp;" ("&amp;$M1667&amp;")")</f>
        <v/>
      </c>
      <c r="O1667" s="37" t="str">
        <f t="shared" si="129"/>
        <v/>
      </c>
      <c r="P1667" s="37" t="str">
        <f t="shared" ref="P1667:P1730" si="133">IF(LEFT($F1667,1)="0","20","19")&amp;LEFT($F1667,2)&amp;"年"&amp;MID($F1667,3,2)&amp;"月"&amp;RIGHT($F1667,2)&amp;"日"</f>
        <v>19年月日</v>
      </c>
    </row>
    <row r="1668" spans="12:16" x14ac:dyDescent="0.45">
      <c r="L1668" s="37" t="str">
        <f t="shared" si="130"/>
        <v/>
      </c>
      <c r="M1668" s="37" t="str">
        <f t="shared" si="131"/>
        <v/>
      </c>
      <c r="N1668" s="37" t="str">
        <f t="shared" si="132"/>
        <v/>
      </c>
      <c r="O1668" s="37" t="str">
        <f t="shared" ref="O1668:O1731" si="134">IF($A1668="","",$O1667+1)</f>
        <v/>
      </c>
      <c r="P1668" s="37" t="str">
        <f t="shared" si="133"/>
        <v>19年月日</v>
      </c>
    </row>
    <row r="1669" spans="12:16" x14ac:dyDescent="0.45">
      <c r="L1669" s="37" t="str">
        <f t="shared" si="130"/>
        <v/>
      </c>
      <c r="M1669" s="37" t="str">
        <f t="shared" si="131"/>
        <v/>
      </c>
      <c r="N1669" s="37" t="str">
        <f t="shared" si="132"/>
        <v/>
      </c>
      <c r="O1669" s="37" t="str">
        <f t="shared" si="134"/>
        <v/>
      </c>
      <c r="P1669" s="37" t="str">
        <f t="shared" si="133"/>
        <v>19年月日</v>
      </c>
    </row>
    <row r="1670" spans="12:16" x14ac:dyDescent="0.45">
      <c r="L1670" s="37" t="str">
        <f t="shared" si="130"/>
        <v/>
      </c>
      <c r="M1670" s="37" t="str">
        <f t="shared" si="131"/>
        <v/>
      </c>
      <c r="N1670" s="37" t="str">
        <f t="shared" si="132"/>
        <v/>
      </c>
      <c r="O1670" s="37" t="str">
        <f t="shared" si="134"/>
        <v/>
      </c>
      <c r="P1670" s="37" t="str">
        <f t="shared" si="133"/>
        <v>19年月日</v>
      </c>
    </row>
    <row r="1671" spans="12:16" x14ac:dyDescent="0.45">
      <c r="L1671" s="37" t="str">
        <f t="shared" si="130"/>
        <v/>
      </c>
      <c r="M1671" s="37" t="str">
        <f t="shared" si="131"/>
        <v/>
      </c>
      <c r="N1671" s="37" t="str">
        <f t="shared" si="132"/>
        <v/>
      </c>
      <c r="O1671" s="37" t="str">
        <f t="shared" si="134"/>
        <v/>
      </c>
      <c r="P1671" s="37" t="str">
        <f t="shared" si="133"/>
        <v>19年月日</v>
      </c>
    </row>
    <row r="1672" spans="12:16" x14ac:dyDescent="0.45">
      <c r="L1672" s="37" t="str">
        <f t="shared" si="130"/>
        <v/>
      </c>
      <c r="M1672" s="37" t="str">
        <f t="shared" si="131"/>
        <v/>
      </c>
      <c r="N1672" s="37" t="str">
        <f t="shared" si="132"/>
        <v/>
      </c>
      <c r="O1672" s="37" t="str">
        <f t="shared" si="134"/>
        <v/>
      </c>
      <c r="P1672" s="37" t="str">
        <f t="shared" si="133"/>
        <v>19年月日</v>
      </c>
    </row>
    <row r="1673" spans="12:16" x14ac:dyDescent="0.45">
      <c r="L1673" s="37" t="str">
        <f t="shared" si="130"/>
        <v/>
      </c>
      <c r="M1673" s="37" t="str">
        <f t="shared" si="131"/>
        <v/>
      </c>
      <c r="N1673" s="37" t="str">
        <f t="shared" si="132"/>
        <v/>
      </c>
      <c r="O1673" s="37" t="str">
        <f t="shared" si="134"/>
        <v/>
      </c>
      <c r="P1673" s="37" t="str">
        <f t="shared" si="133"/>
        <v>19年月日</v>
      </c>
    </row>
    <row r="1674" spans="12:16" x14ac:dyDescent="0.45">
      <c r="L1674" s="37" t="str">
        <f t="shared" si="130"/>
        <v/>
      </c>
      <c r="M1674" s="37" t="str">
        <f t="shared" si="131"/>
        <v/>
      </c>
      <c r="N1674" s="37" t="str">
        <f t="shared" si="132"/>
        <v/>
      </c>
      <c r="O1674" s="37" t="str">
        <f t="shared" si="134"/>
        <v/>
      </c>
      <c r="P1674" s="37" t="str">
        <f t="shared" si="133"/>
        <v>19年月日</v>
      </c>
    </row>
    <row r="1675" spans="12:16" x14ac:dyDescent="0.45">
      <c r="L1675" s="37" t="str">
        <f t="shared" si="130"/>
        <v/>
      </c>
      <c r="M1675" s="37" t="str">
        <f t="shared" si="131"/>
        <v/>
      </c>
      <c r="N1675" s="37" t="str">
        <f t="shared" si="132"/>
        <v/>
      </c>
      <c r="O1675" s="37" t="str">
        <f t="shared" si="134"/>
        <v/>
      </c>
      <c r="P1675" s="37" t="str">
        <f t="shared" si="133"/>
        <v>19年月日</v>
      </c>
    </row>
    <row r="1676" spans="12:16" x14ac:dyDescent="0.45">
      <c r="L1676" s="37" t="str">
        <f t="shared" si="130"/>
        <v/>
      </c>
      <c r="M1676" s="37" t="str">
        <f t="shared" si="131"/>
        <v/>
      </c>
      <c r="N1676" s="37" t="str">
        <f t="shared" si="132"/>
        <v/>
      </c>
      <c r="O1676" s="37" t="str">
        <f t="shared" si="134"/>
        <v/>
      </c>
      <c r="P1676" s="37" t="str">
        <f t="shared" si="133"/>
        <v>19年月日</v>
      </c>
    </row>
    <row r="1677" spans="12:16" x14ac:dyDescent="0.45">
      <c r="L1677" s="37" t="str">
        <f t="shared" si="130"/>
        <v/>
      </c>
      <c r="M1677" s="37" t="str">
        <f t="shared" si="131"/>
        <v/>
      </c>
      <c r="N1677" s="37" t="str">
        <f t="shared" si="132"/>
        <v/>
      </c>
      <c r="O1677" s="37" t="str">
        <f t="shared" si="134"/>
        <v/>
      </c>
      <c r="P1677" s="37" t="str">
        <f t="shared" si="133"/>
        <v>19年月日</v>
      </c>
    </row>
    <row r="1678" spans="12:16" x14ac:dyDescent="0.45">
      <c r="L1678" s="37" t="str">
        <f t="shared" si="130"/>
        <v/>
      </c>
      <c r="M1678" s="37" t="str">
        <f t="shared" si="131"/>
        <v/>
      </c>
      <c r="N1678" s="37" t="str">
        <f t="shared" si="132"/>
        <v/>
      </c>
      <c r="O1678" s="37" t="str">
        <f t="shared" si="134"/>
        <v/>
      </c>
      <c r="P1678" s="37" t="str">
        <f t="shared" si="133"/>
        <v>19年月日</v>
      </c>
    </row>
    <row r="1679" spans="12:16" x14ac:dyDescent="0.45">
      <c r="L1679" s="37" t="str">
        <f t="shared" si="130"/>
        <v/>
      </c>
      <c r="M1679" s="37" t="str">
        <f t="shared" si="131"/>
        <v/>
      </c>
      <c r="N1679" s="37" t="str">
        <f t="shared" si="132"/>
        <v/>
      </c>
      <c r="O1679" s="37" t="str">
        <f t="shared" si="134"/>
        <v/>
      </c>
      <c r="P1679" s="37" t="str">
        <f t="shared" si="133"/>
        <v>19年月日</v>
      </c>
    </row>
    <row r="1680" spans="12:16" x14ac:dyDescent="0.45">
      <c r="L1680" s="37" t="str">
        <f t="shared" si="130"/>
        <v/>
      </c>
      <c r="M1680" s="37" t="str">
        <f t="shared" si="131"/>
        <v/>
      </c>
      <c r="N1680" s="37" t="str">
        <f t="shared" si="132"/>
        <v/>
      </c>
      <c r="O1680" s="37" t="str">
        <f t="shared" si="134"/>
        <v/>
      </c>
      <c r="P1680" s="37" t="str">
        <f t="shared" si="133"/>
        <v>19年月日</v>
      </c>
    </row>
    <row r="1681" spans="12:16" x14ac:dyDescent="0.45">
      <c r="L1681" s="37" t="str">
        <f t="shared" si="130"/>
        <v/>
      </c>
      <c r="M1681" s="37" t="str">
        <f t="shared" si="131"/>
        <v/>
      </c>
      <c r="N1681" s="37" t="str">
        <f t="shared" si="132"/>
        <v/>
      </c>
      <c r="O1681" s="37" t="str">
        <f t="shared" si="134"/>
        <v/>
      </c>
      <c r="P1681" s="37" t="str">
        <f t="shared" si="133"/>
        <v>19年月日</v>
      </c>
    </row>
    <row r="1682" spans="12:16" x14ac:dyDescent="0.45">
      <c r="L1682" s="37" t="str">
        <f t="shared" si="130"/>
        <v/>
      </c>
      <c r="M1682" s="37" t="str">
        <f t="shared" si="131"/>
        <v/>
      </c>
      <c r="N1682" s="37" t="str">
        <f t="shared" si="132"/>
        <v/>
      </c>
      <c r="O1682" s="37" t="str">
        <f t="shared" si="134"/>
        <v/>
      </c>
      <c r="P1682" s="37" t="str">
        <f t="shared" si="133"/>
        <v>19年月日</v>
      </c>
    </row>
    <row r="1683" spans="12:16" x14ac:dyDescent="0.45">
      <c r="L1683" s="37" t="str">
        <f t="shared" si="130"/>
        <v/>
      </c>
      <c r="M1683" s="37" t="str">
        <f t="shared" si="131"/>
        <v/>
      </c>
      <c r="N1683" s="37" t="str">
        <f t="shared" si="132"/>
        <v/>
      </c>
      <c r="O1683" s="37" t="str">
        <f t="shared" si="134"/>
        <v/>
      </c>
      <c r="P1683" s="37" t="str">
        <f t="shared" si="133"/>
        <v>19年月日</v>
      </c>
    </row>
    <row r="1684" spans="12:16" x14ac:dyDescent="0.45">
      <c r="L1684" s="37" t="str">
        <f t="shared" si="130"/>
        <v/>
      </c>
      <c r="M1684" s="37" t="str">
        <f t="shared" si="131"/>
        <v/>
      </c>
      <c r="N1684" s="37" t="str">
        <f t="shared" si="132"/>
        <v/>
      </c>
      <c r="O1684" s="37" t="str">
        <f t="shared" si="134"/>
        <v/>
      </c>
      <c r="P1684" s="37" t="str">
        <f t="shared" si="133"/>
        <v>19年月日</v>
      </c>
    </row>
    <row r="1685" spans="12:16" x14ac:dyDescent="0.45">
      <c r="L1685" s="37" t="str">
        <f t="shared" si="130"/>
        <v/>
      </c>
      <c r="M1685" s="37" t="str">
        <f t="shared" si="131"/>
        <v/>
      </c>
      <c r="N1685" s="37" t="str">
        <f t="shared" si="132"/>
        <v/>
      </c>
      <c r="O1685" s="37" t="str">
        <f t="shared" si="134"/>
        <v/>
      </c>
      <c r="P1685" s="37" t="str">
        <f t="shared" si="133"/>
        <v>19年月日</v>
      </c>
    </row>
    <row r="1686" spans="12:16" x14ac:dyDescent="0.45">
      <c r="L1686" s="37" t="str">
        <f t="shared" si="130"/>
        <v/>
      </c>
      <c r="M1686" s="37" t="str">
        <f t="shared" si="131"/>
        <v/>
      </c>
      <c r="N1686" s="37" t="str">
        <f t="shared" si="132"/>
        <v/>
      </c>
      <c r="O1686" s="37" t="str">
        <f t="shared" si="134"/>
        <v/>
      </c>
      <c r="P1686" s="37" t="str">
        <f t="shared" si="133"/>
        <v>19年月日</v>
      </c>
    </row>
    <row r="1687" spans="12:16" x14ac:dyDescent="0.45">
      <c r="L1687" s="37" t="str">
        <f t="shared" si="130"/>
        <v/>
      </c>
      <c r="M1687" s="37" t="str">
        <f t="shared" si="131"/>
        <v/>
      </c>
      <c r="N1687" s="37" t="str">
        <f t="shared" si="132"/>
        <v/>
      </c>
      <c r="O1687" s="37" t="str">
        <f t="shared" si="134"/>
        <v/>
      </c>
      <c r="P1687" s="37" t="str">
        <f t="shared" si="133"/>
        <v>19年月日</v>
      </c>
    </row>
    <row r="1688" spans="12:16" x14ac:dyDescent="0.45">
      <c r="L1688" s="37" t="str">
        <f t="shared" si="130"/>
        <v/>
      </c>
      <c r="M1688" s="37" t="str">
        <f t="shared" si="131"/>
        <v/>
      </c>
      <c r="N1688" s="37" t="str">
        <f t="shared" si="132"/>
        <v/>
      </c>
      <c r="O1688" s="37" t="str">
        <f t="shared" si="134"/>
        <v/>
      </c>
      <c r="P1688" s="37" t="str">
        <f t="shared" si="133"/>
        <v>19年月日</v>
      </c>
    </row>
    <row r="1689" spans="12:16" x14ac:dyDescent="0.45">
      <c r="L1689" s="37" t="str">
        <f t="shared" si="130"/>
        <v/>
      </c>
      <c r="M1689" s="37" t="str">
        <f t="shared" si="131"/>
        <v/>
      </c>
      <c r="N1689" s="37" t="str">
        <f t="shared" si="132"/>
        <v/>
      </c>
      <c r="O1689" s="37" t="str">
        <f t="shared" si="134"/>
        <v/>
      </c>
      <c r="P1689" s="37" t="str">
        <f t="shared" si="133"/>
        <v>19年月日</v>
      </c>
    </row>
    <row r="1690" spans="12:16" x14ac:dyDescent="0.45">
      <c r="L1690" s="37" t="str">
        <f t="shared" si="130"/>
        <v/>
      </c>
      <c r="M1690" s="37" t="str">
        <f t="shared" si="131"/>
        <v/>
      </c>
      <c r="N1690" s="37" t="str">
        <f t="shared" si="132"/>
        <v/>
      </c>
      <c r="O1690" s="37" t="str">
        <f t="shared" si="134"/>
        <v/>
      </c>
      <c r="P1690" s="37" t="str">
        <f t="shared" si="133"/>
        <v>19年月日</v>
      </c>
    </row>
    <row r="1691" spans="12:16" x14ac:dyDescent="0.45">
      <c r="L1691" s="37" t="str">
        <f t="shared" si="130"/>
        <v/>
      </c>
      <c r="M1691" s="37" t="str">
        <f t="shared" si="131"/>
        <v/>
      </c>
      <c r="N1691" s="37" t="str">
        <f t="shared" si="132"/>
        <v/>
      </c>
      <c r="O1691" s="37" t="str">
        <f t="shared" si="134"/>
        <v/>
      </c>
      <c r="P1691" s="37" t="str">
        <f t="shared" si="133"/>
        <v>19年月日</v>
      </c>
    </row>
    <row r="1692" spans="12:16" x14ac:dyDescent="0.45">
      <c r="L1692" s="37" t="str">
        <f t="shared" si="130"/>
        <v/>
      </c>
      <c r="M1692" s="37" t="str">
        <f t="shared" si="131"/>
        <v/>
      </c>
      <c r="N1692" s="37" t="str">
        <f t="shared" si="132"/>
        <v/>
      </c>
      <c r="O1692" s="37" t="str">
        <f t="shared" si="134"/>
        <v/>
      </c>
      <c r="P1692" s="37" t="str">
        <f t="shared" si="133"/>
        <v>19年月日</v>
      </c>
    </row>
    <row r="1693" spans="12:16" x14ac:dyDescent="0.45">
      <c r="L1693" s="37" t="str">
        <f t="shared" si="130"/>
        <v/>
      </c>
      <c r="M1693" s="37" t="str">
        <f t="shared" si="131"/>
        <v/>
      </c>
      <c r="N1693" s="37" t="str">
        <f t="shared" si="132"/>
        <v/>
      </c>
      <c r="O1693" s="37" t="str">
        <f t="shared" si="134"/>
        <v/>
      </c>
      <c r="P1693" s="37" t="str">
        <f t="shared" si="133"/>
        <v>19年月日</v>
      </c>
    </row>
    <row r="1694" spans="12:16" x14ac:dyDescent="0.45">
      <c r="L1694" s="37" t="str">
        <f t="shared" si="130"/>
        <v/>
      </c>
      <c r="M1694" s="37" t="str">
        <f t="shared" si="131"/>
        <v/>
      </c>
      <c r="N1694" s="37" t="str">
        <f t="shared" si="132"/>
        <v/>
      </c>
      <c r="O1694" s="37" t="str">
        <f t="shared" si="134"/>
        <v/>
      </c>
      <c r="P1694" s="37" t="str">
        <f t="shared" si="133"/>
        <v>19年月日</v>
      </c>
    </row>
    <row r="1695" spans="12:16" x14ac:dyDescent="0.45">
      <c r="L1695" s="37" t="str">
        <f t="shared" si="130"/>
        <v/>
      </c>
      <c r="M1695" s="37" t="str">
        <f t="shared" si="131"/>
        <v/>
      </c>
      <c r="N1695" s="37" t="str">
        <f t="shared" si="132"/>
        <v/>
      </c>
      <c r="O1695" s="37" t="str">
        <f t="shared" si="134"/>
        <v/>
      </c>
      <c r="P1695" s="37" t="str">
        <f t="shared" si="133"/>
        <v>19年月日</v>
      </c>
    </row>
    <row r="1696" spans="12:16" x14ac:dyDescent="0.45">
      <c r="L1696" s="37" t="str">
        <f t="shared" si="130"/>
        <v/>
      </c>
      <c r="M1696" s="37" t="str">
        <f t="shared" si="131"/>
        <v/>
      </c>
      <c r="N1696" s="37" t="str">
        <f t="shared" si="132"/>
        <v/>
      </c>
      <c r="O1696" s="37" t="str">
        <f t="shared" si="134"/>
        <v/>
      </c>
      <c r="P1696" s="37" t="str">
        <f t="shared" si="133"/>
        <v>19年月日</v>
      </c>
    </row>
    <row r="1697" spans="12:16" x14ac:dyDescent="0.45">
      <c r="L1697" s="37" t="str">
        <f t="shared" si="130"/>
        <v/>
      </c>
      <c r="M1697" s="37" t="str">
        <f t="shared" si="131"/>
        <v/>
      </c>
      <c r="N1697" s="37" t="str">
        <f t="shared" si="132"/>
        <v/>
      </c>
      <c r="O1697" s="37" t="str">
        <f t="shared" si="134"/>
        <v/>
      </c>
      <c r="P1697" s="37" t="str">
        <f t="shared" si="133"/>
        <v>19年月日</v>
      </c>
    </row>
    <row r="1698" spans="12:16" x14ac:dyDescent="0.45">
      <c r="L1698" s="37" t="str">
        <f t="shared" si="130"/>
        <v/>
      </c>
      <c r="M1698" s="37" t="str">
        <f t="shared" si="131"/>
        <v/>
      </c>
      <c r="N1698" s="37" t="str">
        <f t="shared" si="132"/>
        <v/>
      </c>
      <c r="O1698" s="37" t="str">
        <f t="shared" si="134"/>
        <v/>
      </c>
      <c r="P1698" s="37" t="str">
        <f t="shared" si="133"/>
        <v>19年月日</v>
      </c>
    </row>
    <row r="1699" spans="12:16" x14ac:dyDescent="0.45">
      <c r="L1699" s="37" t="str">
        <f t="shared" si="130"/>
        <v/>
      </c>
      <c r="M1699" s="37" t="str">
        <f t="shared" si="131"/>
        <v/>
      </c>
      <c r="N1699" s="37" t="str">
        <f t="shared" si="132"/>
        <v/>
      </c>
      <c r="O1699" s="37" t="str">
        <f t="shared" si="134"/>
        <v/>
      </c>
      <c r="P1699" s="37" t="str">
        <f t="shared" si="133"/>
        <v>19年月日</v>
      </c>
    </row>
    <row r="1700" spans="12:16" x14ac:dyDescent="0.45">
      <c r="L1700" s="37" t="str">
        <f t="shared" si="130"/>
        <v/>
      </c>
      <c r="M1700" s="37" t="str">
        <f t="shared" si="131"/>
        <v/>
      </c>
      <c r="N1700" s="37" t="str">
        <f t="shared" si="132"/>
        <v/>
      </c>
      <c r="O1700" s="37" t="str">
        <f t="shared" si="134"/>
        <v/>
      </c>
      <c r="P1700" s="37" t="str">
        <f t="shared" si="133"/>
        <v>19年月日</v>
      </c>
    </row>
    <row r="1701" spans="12:16" x14ac:dyDescent="0.45">
      <c r="L1701" s="37" t="str">
        <f t="shared" si="130"/>
        <v/>
      </c>
      <c r="M1701" s="37" t="str">
        <f t="shared" si="131"/>
        <v/>
      </c>
      <c r="N1701" s="37" t="str">
        <f t="shared" si="132"/>
        <v/>
      </c>
      <c r="O1701" s="37" t="str">
        <f t="shared" si="134"/>
        <v/>
      </c>
      <c r="P1701" s="37" t="str">
        <f t="shared" si="133"/>
        <v>19年月日</v>
      </c>
    </row>
    <row r="1702" spans="12:16" x14ac:dyDescent="0.45">
      <c r="L1702" s="37" t="str">
        <f t="shared" si="130"/>
        <v/>
      </c>
      <c r="M1702" s="37" t="str">
        <f t="shared" si="131"/>
        <v/>
      </c>
      <c r="N1702" s="37" t="str">
        <f t="shared" si="132"/>
        <v/>
      </c>
      <c r="O1702" s="37" t="str">
        <f t="shared" si="134"/>
        <v/>
      </c>
      <c r="P1702" s="37" t="str">
        <f t="shared" si="133"/>
        <v>19年月日</v>
      </c>
    </row>
    <row r="1703" spans="12:16" x14ac:dyDescent="0.45">
      <c r="L1703" s="37" t="str">
        <f t="shared" si="130"/>
        <v/>
      </c>
      <c r="M1703" s="37" t="str">
        <f t="shared" si="131"/>
        <v/>
      </c>
      <c r="N1703" s="37" t="str">
        <f t="shared" si="132"/>
        <v/>
      </c>
      <c r="O1703" s="37" t="str">
        <f t="shared" si="134"/>
        <v/>
      </c>
      <c r="P1703" s="37" t="str">
        <f t="shared" si="133"/>
        <v>19年月日</v>
      </c>
    </row>
    <row r="1704" spans="12:16" x14ac:dyDescent="0.45">
      <c r="L1704" s="37" t="str">
        <f t="shared" si="130"/>
        <v/>
      </c>
      <c r="M1704" s="37" t="str">
        <f t="shared" si="131"/>
        <v/>
      </c>
      <c r="N1704" s="37" t="str">
        <f t="shared" si="132"/>
        <v/>
      </c>
      <c r="O1704" s="37" t="str">
        <f t="shared" si="134"/>
        <v/>
      </c>
      <c r="P1704" s="37" t="str">
        <f t="shared" si="133"/>
        <v>19年月日</v>
      </c>
    </row>
    <row r="1705" spans="12:16" x14ac:dyDescent="0.45">
      <c r="L1705" s="37" t="str">
        <f t="shared" si="130"/>
        <v/>
      </c>
      <c r="M1705" s="37" t="str">
        <f t="shared" si="131"/>
        <v/>
      </c>
      <c r="N1705" s="37" t="str">
        <f t="shared" si="132"/>
        <v/>
      </c>
      <c r="O1705" s="37" t="str">
        <f t="shared" si="134"/>
        <v/>
      </c>
      <c r="P1705" s="37" t="str">
        <f t="shared" si="133"/>
        <v>19年月日</v>
      </c>
    </row>
    <row r="1706" spans="12:16" x14ac:dyDescent="0.45">
      <c r="L1706" s="37" t="str">
        <f t="shared" si="130"/>
        <v/>
      </c>
      <c r="M1706" s="37" t="str">
        <f t="shared" si="131"/>
        <v/>
      </c>
      <c r="N1706" s="37" t="str">
        <f t="shared" si="132"/>
        <v/>
      </c>
      <c r="O1706" s="37" t="str">
        <f t="shared" si="134"/>
        <v/>
      </c>
      <c r="P1706" s="37" t="str">
        <f t="shared" si="133"/>
        <v>19年月日</v>
      </c>
    </row>
    <row r="1707" spans="12:16" x14ac:dyDescent="0.45">
      <c r="L1707" s="37" t="str">
        <f t="shared" si="130"/>
        <v/>
      </c>
      <c r="M1707" s="37" t="str">
        <f t="shared" si="131"/>
        <v/>
      </c>
      <c r="N1707" s="37" t="str">
        <f t="shared" si="132"/>
        <v/>
      </c>
      <c r="O1707" s="37" t="str">
        <f t="shared" si="134"/>
        <v/>
      </c>
      <c r="P1707" s="37" t="str">
        <f t="shared" si="133"/>
        <v>19年月日</v>
      </c>
    </row>
    <row r="1708" spans="12:16" x14ac:dyDescent="0.45">
      <c r="L1708" s="37" t="str">
        <f t="shared" si="130"/>
        <v/>
      </c>
      <c r="M1708" s="37" t="str">
        <f t="shared" si="131"/>
        <v/>
      </c>
      <c r="N1708" s="37" t="str">
        <f t="shared" si="132"/>
        <v/>
      </c>
      <c r="O1708" s="37" t="str">
        <f t="shared" si="134"/>
        <v/>
      </c>
      <c r="P1708" s="37" t="str">
        <f t="shared" si="133"/>
        <v>19年月日</v>
      </c>
    </row>
    <row r="1709" spans="12:16" x14ac:dyDescent="0.45">
      <c r="L1709" s="37" t="str">
        <f t="shared" si="130"/>
        <v/>
      </c>
      <c r="M1709" s="37" t="str">
        <f t="shared" si="131"/>
        <v/>
      </c>
      <c r="N1709" s="37" t="str">
        <f t="shared" si="132"/>
        <v/>
      </c>
      <c r="O1709" s="37" t="str">
        <f t="shared" si="134"/>
        <v/>
      </c>
      <c r="P1709" s="37" t="str">
        <f t="shared" si="133"/>
        <v>19年月日</v>
      </c>
    </row>
    <row r="1710" spans="12:16" x14ac:dyDescent="0.45">
      <c r="L1710" s="37" t="str">
        <f t="shared" si="130"/>
        <v/>
      </c>
      <c r="M1710" s="37" t="str">
        <f t="shared" si="131"/>
        <v/>
      </c>
      <c r="N1710" s="37" t="str">
        <f t="shared" si="132"/>
        <v/>
      </c>
      <c r="O1710" s="37" t="str">
        <f t="shared" si="134"/>
        <v/>
      </c>
      <c r="P1710" s="37" t="str">
        <f t="shared" si="133"/>
        <v>19年月日</v>
      </c>
    </row>
    <row r="1711" spans="12:16" x14ac:dyDescent="0.45">
      <c r="L1711" s="37" t="str">
        <f t="shared" si="130"/>
        <v/>
      </c>
      <c r="M1711" s="37" t="str">
        <f t="shared" si="131"/>
        <v/>
      </c>
      <c r="N1711" s="37" t="str">
        <f t="shared" si="132"/>
        <v/>
      </c>
      <c r="O1711" s="37" t="str">
        <f t="shared" si="134"/>
        <v/>
      </c>
      <c r="P1711" s="37" t="str">
        <f t="shared" si="133"/>
        <v>19年月日</v>
      </c>
    </row>
    <row r="1712" spans="12:16" x14ac:dyDescent="0.45">
      <c r="L1712" s="37" t="str">
        <f t="shared" si="130"/>
        <v/>
      </c>
      <c r="M1712" s="37" t="str">
        <f t="shared" si="131"/>
        <v/>
      </c>
      <c r="N1712" s="37" t="str">
        <f t="shared" si="132"/>
        <v/>
      </c>
      <c r="O1712" s="37" t="str">
        <f t="shared" si="134"/>
        <v/>
      </c>
      <c r="P1712" s="37" t="str">
        <f t="shared" si="133"/>
        <v>19年月日</v>
      </c>
    </row>
    <row r="1713" spans="12:16" x14ac:dyDescent="0.45">
      <c r="L1713" s="37" t="str">
        <f t="shared" si="130"/>
        <v/>
      </c>
      <c r="M1713" s="37" t="str">
        <f t="shared" si="131"/>
        <v/>
      </c>
      <c r="N1713" s="37" t="str">
        <f t="shared" si="132"/>
        <v/>
      </c>
      <c r="O1713" s="37" t="str">
        <f t="shared" si="134"/>
        <v/>
      </c>
      <c r="P1713" s="37" t="str">
        <f t="shared" si="133"/>
        <v>19年月日</v>
      </c>
    </row>
    <row r="1714" spans="12:16" x14ac:dyDescent="0.45">
      <c r="L1714" s="37" t="str">
        <f t="shared" si="130"/>
        <v/>
      </c>
      <c r="M1714" s="37" t="str">
        <f t="shared" si="131"/>
        <v/>
      </c>
      <c r="N1714" s="37" t="str">
        <f t="shared" si="132"/>
        <v/>
      </c>
      <c r="O1714" s="37" t="str">
        <f t="shared" si="134"/>
        <v/>
      </c>
      <c r="P1714" s="37" t="str">
        <f t="shared" si="133"/>
        <v>19年月日</v>
      </c>
    </row>
    <row r="1715" spans="12:16" x14ac:dyDescent="0.45">
      <c r="L1715" s="37" t="str">
        <f t="shared" si="130"/>
        <v/>
      </c>
      <c r="M1715" s="37" t="str">
        <f t="shared" si="131"/>
        <v/>
      </c>
      <c r="N1715" s="37" t="str">
        <f t="shared" si="132"/>
        <v/>
      </c>
      <c r="O1715" s="37" t="str">
        <f t="shared" si="134"/>
        <v/>
      </c>
      <c r="P1715" s="37" t="str">
        <f t="shared" si="133"/>
        <v>19年月日</v>
      </c>
    </row>
    <row r="1716" spans="12:16" x14ac:dyDescent="0.45">
      <c r="L1716" s="37" t="str">
        <f t="shared" si="130"/>
        <v/>
      </c>
      <c r="M1716" s="37" t="str">
        <f t="shared" si="131"/>
        <v/>
      </c>
      <c r="N1716" s="37" t="str">
        <f t="shared" si="132"/>
        <v/>
      </c>
      <c r="O1716" s="37" t="str">
        <f t="shared" si="134"/>
        <v/>
      </c>
      <c r="P1716" s="37" t="str">
        <f t="shared" si="133"/>
        <v>19年月日</v>
      </c>
    </row>
    <row r="1717" spans="12:16" x14ac:dyDescent="0.45">
      <c r="L1717" s="37" t="str">
        <f t="shared" si="130"/>
        <v/>
      </c>
      <c r="M1717" s="37" t="str">
        <f t="shared" si="131"/>
        <v/>
      </c>
      <c r="N1717" s="37" t="str">
        <f t="shared" si="132"/>
        <v/>
      </c>
      <c r="O1717" s="37" t="str">
        <f t="shared" si="134"/>
        <v/>
      </c>
      <c r="P1717" s="37" t="str">
        <f t="shared" si="133"/>
        <v>19年月日</v>
      </c>
    </row>
    <row r="1718" spans="12:16" x14ac:dyDescent="0.45">
      <c r="L1718" s="37" t="str">
        <f t="shared" si="130"/>
        <v/>
      </c>
      <c r="M1718" s="37" t="str">
        <f t="shared" si="131"/>
        <v/>
      </c>
      <c r="N1718" s="37" t="str">
        <f t="shared" si="132"/>
        <v/>
      </c>
      <c r="O1718" s="37" t="str">
        <f t="shared" si="134"/>
        <v/>
      </c>
      <c r="P1718" s="37" t="str">
        <f t="shared" si="133"/>
        <v>19年月日</v>
      </c>
    </row>
    <row r="1719" spans="12:16" x14ac:dyDescent="0.45">
      <c r="L1719" s="37" t="str">
        <f t="shared" si="130"/>
        <v/>
      </c>
      <c r="M1719" s="37" t="str">
        <f t="shared" si="131"/>
        <v/>
      </c>
      <c r="N1719" s="37" t="str">
        <f t="shared" si="132"/>
        <v/>
      </c>
      <c r="O1719" s="37" t="str">
        <f t="shared" si="134"/>
        <v/>
      </c>
      <c r="P1719" s="37" t="str">
        <f t="shared" si="133"/>
        <v>19年月日</v>
      </c>
    </row>
    <row r="1720" spans="12:16" x14ac:dyDescent="0.45">
      <c r="L1720" s="37" t="str">
        <f t="shared" si="130"/>
        <v/>
      </c>
      <c r="M1720" s="37" t="str">
        <f t="shared" si="131"/>
        <v/>
      </c>
      <c r="N1720" s="37" t="str">
        <f t="shared" si="132"/>
        <v/>
      </c>
      <c r="O1720" s="37" t="str">
        <f t="shared" si="134"/>
        <v/>
      </c>
      <c r="P1720" s="37" t="str">
        <f t="shared" si="133"/>
        <v>19年月日</v>
      </c>
    </row>
    <row r="1721" spans="12:16" x14ac:dyDescent="0.45">
      <c r="L1721" s="37" t="str">
        <f t="shared" si="130"/>
        <v/>
      </c>
      <c r="M1721" s="37" t="str">
        <f t="shared" si="131"/>
        <v/>
      </c>
      <c r="N1721" s="37" t="str">
        <f t="shared" si="132"/>
        <v/>
      </c>
      <c r="O1721" s="37" t="str">
        <f t="shared" si="134"/>
        <v/>
      </c>
      <c r="P1721" s="37" t="str">
        <f t="shared" si="133"/>
        <v>19年月日</v>
      </c>
    </row>
    <row r="1722" spans="12:16" x14ac:dyDescent="0.45">
      <c r="L1722" s="37" t="str">
        <f t="shared" si="130"/>
        <v/>
      </c>
      <c r="M1722" s="37" t="str">
        <f t="shared" si="131"/>
        <v/>
      </c>
      <c r="N1722" s="37" t="str">
        <f t="shared" si="132"/>
        <v/>
      </c>
      <c r="O1722" s="37" t="str">
        <f t="shared" si="134"/>
        <v/>
      </c>
      <c r="P1722" s="37" t="str">
        <f t="shared" si="133"/>
        <v>19年月日</v>
      </c>
    </row>
    <row r="1723" spans="12:16" x14ac:dyDescent="0.45">
      <c r="L1723" s="37" t="str">
        <f t="shared" si="130"/>
        <v/>
      </c>
      <c r="M1723" s="37" t="str">
        <f t="shared" si="131"/>
        <v/>
      </c>
      <c r="N1723" s="37" t="str">
        <f t="shared" si="132"/>
        <v/>
      </c>
      <c r="O1723" s="37" t="str">
        <f t="shared" si="134"/>
        <v/>
      </c>
      <c r="P1723" s="37" t="str">
        <f t="shared" si="133"/>
        <v>19年月日</v>
      </c>
    </row>
    <row r="1724" spans="12:16" x14ac:dyDescent="0.45">
      <c r="L1724" s="37" t="str">
        <f t="shared" si="130"/>
        <v/>
      </c>
      <c r="M1724" s="37" t="str">
        <f t="shared" si="131"/>
        <v/>
      </c>
      <c r="N1724" s="37" t="str">
        <f t="shared" si="132"/>
        <v/>
      </c>
      <c r="O1724" s="37" t="str">
        <f t="shared" si="134"/>
        <v/>
      </c>
      <c r="P1724" s="37" t="str">
        <f t="shared" si="133"/>
        <v>19年月日</v>
      </c>
    </row>
    <row r="1725" spans="12:16" x14ac:dyDescent="0.45">
      <c r="L1725" s="37" t="str">
        <f t="shared" si="130"/>
        <v/>
      </c>
      <c r="M1725" s="37" t="str">
        <f t="shared" si="131"/>
        <v/>
      </c>
      <c r="N1725" s="37" t="str">
        <f t="shared" si="132"/>
        <v/>
      </c>
      <c r="O1725" s="37" t="str">
        <f t="shared" si="134"/>
        <v/>
      </c>
      <c r="P1725" s="37" t="str">
        <f t="shared" si="133"/>
        <v>19年月日</v>
      </c>
    </row>
    <row r="1726" spans="12:16" x14ac:dyDescent="0.45">
      <c r="L1726" s="37" t="str">
        <f t="shared" si="130"/>
        <v/>
      </c>
      <c r="M1726" s="37" t="str">
        <f t="shared" si="131"/>
        <v/>
      </c>
      <c r="N1726" s="37" t="str">
        <f t="shared" si="132"/>
        <v/>
      </c>
      <c r="O1726" s="37" t="str">
        <f t="shared" si="134"/>
        <v/>
      </c>
      <c r="P1726" s="37" t="str">
        <f t="shared" si="133"/>
        <v>19年月日</v>
      </c>
    </row>
    <row r="1727" spans="12:16" x14ac:dyDescent="0.45">
      <c r="L1727" s="37" t="str">
        <f t="shared" si="130"/>
        <v/>
      </c>
      <c r="M1727" s="37" t="str">
        <f t="shared" si="131"/>
        <v/>
      </c>
      <c r="N1727" s="37" t="str">
        <f t="shared" si="132"/>
        <v/>
      </c>
      <c r="O1727" s="37" t="str">
        <f t="shared" si="134"/>
        <v/>
      </c>
      <c r="P1727" s="37" t="str">
        <f t="shared" si="133"/>
        <v>19年月日</v>
      </c>
    </row>
    <row r="1728" spans="12:16" x14ac:dyDescent="0.45">
      <c r="L1728" s="37" t="str">
        <f t="shared" si="130"/>
        <v/>
      </c>
      <c r="M1728" s="37" t="str">
        <f t="shared" si="131"/>
        <v/>
      </c>
      <c r="N1728" s="37" t="str">
        <f t="shared" si="132"/>
        <v/>
      </c>
      <c r="O1728" s="37" t="str">
        <f t="shared" si="134"/>
        <v/>
      </c>
      <c r="P1728" s="37" t="str">
        <f t="shared" si="133"/>
        <v>19年月日</v>
      </c>
    </row>
    <row r="1729" spans="12:16" x14ac:dyDescent="0.45">
      <c r="L1729" s="37" t="str">
        <f t="shared" si="130"/>
        <v/>
      </c>
      <c r="M1729" s="37" t="str">
        <f t="shared" si="131"/>
        <v/>
      </c>
      <c r="N1729" s="37" t="str">
        <f t="shared" si="132"/>
        <v/>
      </c>
      <c r="O1729" s="37" t="str">
        <f t="shared" si="134"/>
        <v/>
      </c>
      <c r="P1729" s="37" t="str">
        <f t="shared" si="133"/>
        <v>19年月日</v>
      </c>
    </row>
    <row r="1730" spans="12:16" x14ac:dyDescent="0.45">
      <c r="L1730" s="37" t="str">
        <f t="shared" si="130"/>
        <v/>
      </c>
      <c r="M1730" s="37" t="str">
        <f t="shared" si="131"/>
        <v/>
      </c>
      <c r="N1730" s="37" t="str">
        <f t="shared" si="132"/>
        <v/>
      </c>
      <c r="O1730" s="37" t="str">
        <f t="shared" si="134"/>
        <v/>
      </c>
      <c r="P1730" s="37" t="str">
        <f t="shared" si="133"/>
        <v>19年月日</v>
      </c>
    </row>
    <row r="1731" spans="12:16" x14ac:dyDescent="0.45">
      <c r="L1731" s="37" t="str">
        <f t="shared" ref="L1731:L1794" si="135">IF($A1731="","",$D1731&amp;" ("&amp;$G1731&amp;")")</f>
        <v/>
      </c>
      <c r="M1731" s="37" t="str">
        <f t="shared" ref="M1731:M1794" si="136">IF($A1731="","",LEFT($F1731,2))</f>
        <v/>
      </c>
      <c r="N1731" s="37" t="str">
        <f t="shared" ref="N1731:N1794" si="137">IF($A1731="","",$J1731&amp;" "&amp;$I1731&amp;" ("&amp;$M1731&amp;")")</f>
        <v/>
      </c>
      <c r="O1731" s="37" t="str">
        <f t="shared" si="134"/>
        <v/>
      </c>
      <c r="P1731" s="37" t="str">
        <f t="shared" ref="P1731:P1794" si="138">IF(LEFT($F1731,1)="0","20","19")&amp;LEFT($F1731,2)&amp;"年"&amp;MID($F1731,3,2)&amp;"月"&amp;RIGHT($F1731,2)&amp;"日"</f>
        <v>19年月日</v>
      </c>
    </row>
    <row r="1732" spans="12:16" x14ac:dyDescent="0.45">
      <c r="L1732" s="37" t="str">
        <f t="shared" si="135"/>
        <v/>
      </c>
      <c r="M1732" s="37" t="str">
        <f t="shared" si="136"/>
        <v/>
      </c>
      <c r="N1732" s="37" t="str">
        <f t="shared" si="137"/>
        <v/>
      </c>
      <c r="O1732" s="37" t="str">
        <f t="shared" ref="O1732:O1795" si="139">IF($A1732="","",$O1731+1)</f>
        <v/>
      </c>
      <c r="P1732" s="37" t="str">
        <f t="shared" si="138"/>
        <v>19年月日</v>
      </c>
    </row>
    <row r="1733" spans="12:16" x14ac:dyDescent="0.45">
      <c r="L1733" s="37" t="str">
        <f t="shared" si="135"/>
        <v/>
      </c>
      <c r="M1733" s="37" t="str">
        <f t="shared" si="136"/>
        <v/>
      </c>
      <c r="N1733" s="37" t="str">
        <f t="shared" si="137"/>
        <v/>
      </c>
      <c r="O1733" s="37" t="str">
        <f t="shared" si="139"/>
        <v/>
      </c>
      <c r="P1733" s="37" t="str">
        <f t="shared" si="138"/>
        <v>19年月日</v>
      </c>
    </row>
    <row r="1734" spans="12:16" x14ac:dyDescent="0.45">
      <c r="L1734" s="37" t="str">
        <f t="shared" si="135"/>
        <v/>
      </c>
      <c r="M1734" s="37" t="str">
        <f t="shared" si="136"/>
        <v/>
      </c>
      <c r="N1734" s="37" t="str">
        <f t="shared" si="137"/>
        <v/>
      </c>
      <c r="O1734" s="37" t="str">
        <f t="shared" si="139"/>
        <v/>
      </c>
      <c r="P1734" s="37" t="str">
        <f t="shared" si="138"/>
        <v>19年月日</v>
      </c>
    </row>
    <row r="1735" spans="12:16" x14ac:dyDescent="0.45">
      <c r="L1735" s="37" t="str">
        <f t="shared" si="135"/>
        <v/>
      </c>
      <c r="M1735" s="37" t="str">
        <f t="shared" si="136"/>
        <v/>
      </c>
      <c r="N1735" s="37" t="str">
        <f t="shared" si="137"/>
        <v/>
      </c>
      <c r="O1735" s="37" t="str">
        <f t="shared" si="139"/>
        <v/>
      </c>
      <c r="P1735" s="37" t="str">
        <f t="shared" si="138"/>
        <v>19年月日</v>
      </c>
    </row>
    <row r="1736" spans="12:16" x14ac:dyDescent="0.45">
      <c r="L1736" s="37" t="str">
        <f t="shared" si="135"/>
        <v/>
      </c>
      <c r="M1736" s="37" t="str">
        <f t="shared" si="136"/>
        <v/>
      </c>
      <c r="N1736" s="37" t="str">
        <f t="shared" si="137"/>
        <v/>
      </c>
      <c r="O1736" s="37" t="str">
        <f t="shared" si="139"/>
        <v/>
      </c>
      <c r="P1736" s="37" t="str">
        <f t="shared" si="138"/>
        <v>19年月日</v>
      </c>
    </row>
    <row r="1737" spans="12:16" x14ac:dyDescent="0.45">
      <c r="L1737" s="37" t="str">
        <f t="shared" si="135"/>
        <v/>
      </c>
      <c r="M1737" s="37" t="str">
        <f t="shared" si="136"/>
        <v/>
      </c>
      <c r="N1737" s="37" t="str">
        <f t="shared" si="137"/>
        <v/>
      </c>
      <c r="O1737" s="37" t="str">
        <f t="shared" si="139"/>
        <v/>
      </c>
      <c r="P1737" s="37" t="str">
        <f t="shared" si="138"/>
        <v>19年月日</v>
      </c>
    </row>
    <row r="1738" spans="12:16" x14ac:dyDescent="0.45">
      <c r="L1738" s="37" t="str">
        <f t="shared" si="135"/>
        <v/>
      </c>
      <c r="M1738" s="37" t="str">
        <f t="shared" si="136"/>
        <v/>
      </c>
      <c r="N1738" s="37" t="str">
        <f t="shared" si="137"/>
        <v/>
      </c>
      <c r="O1738" s="37" t="str">
        <f t="shared" si="139"/>
        <v/>
      </c>
      <c r="P1738" s="37" t="str">
        <f t="shared" si="138"/>
        <v>19年月日</v>
      </c>
    </row>
    <row r="1739" spans="12:16" x14ac:dyDescent="0.45">
      <c r="L1739" s="37" t="str">
        <f t="shared" si="135"/>
        <v/>
      </c>
      <c r="M1739" s="37" t="str">
        <f t="shared" si="136"/>
        <v/>
      </c>
      <c r="N1739" s="37" t="str">
        <f t="shared" si="137"/>
        <v/>
      </c>
      <c r="O1739" s="37" t="str">
        <f t="shared" si="139"/>
        <v/>
      </c>
      <c r="P1739" s="37" t="str">
        <f t="shared" si="138"/>
        <v>19年月日</v>
      </c>
    </row>
    <row r="1740" spans="12:16" x14ac:dyDescent="0.45">
      <c r="L1740" s="37" t="str">
        <f t="shared" si="135"/>
        <v/>
      </c>
      <c r="M1740" s="37" t="str">
        <f t="shared" si="136"/>
        <v/>
      </c>
      <c r="N1740" s="37" t="str">
        <f t="shared" si="137"/>
        <v/>
      </c>
      <c r="O1740" s="37" t="str">
        <f t="shared" si="139"/>
        <v/>
      </c>
      <c r="P1740" s="37" t="str">
        <f t="shared" si="138"/>
        <v>19年月日</v>
      </c>
    </row>
    <row r="1741" spans="12:16" x14ac:dyDescent="0.45">
      <c r="L1741" s="37" t="str">
        <f t="shared" si="135"/>
        <v/>
      </c>
      <c r="M1741" s="37" t="str">
        <f t="shared" si="136"/>
        <v/>
      </c>
      <c r="N1741" s="37" t="str">
        <f t="shared" si="137"/>
        <v/>
      </c>
      <c r="O1741" s="37" t="str">
        <f t="shared" si="139"/>
        <v/>
      </c>
      <c r="P1741" s="37" t="str">
        <f t="shared" si="138"/>
        <v>19年月日</v>
      </c>
    </row>
    <row r="1742" spans="12:16" x14ac:dyDescent="0.45">
      <c r="L1742" s="37" t="str">
        <f t="shared" si="135"/>
        <v/>
      </c>
      <c r="M1742" s="37" t="str">
        <f t="shared" si="136"/>
        <v/>
      </c>
      <c r="N1742" s="37" t="str">
        <f t="shared" si="137"/>
        <v/>
      </c>
      <c r="O1742" s="37" t="str">
        <f t="shared" si="139"/>
        <v/>
      </c>
      <c r="P1742" s="37" t="str">
        <f t="shared" si="138"/>
        <v>19年月日</v>
      </c>
    </row>
    <row r="1743" spans="12:16" x14ac:dyDescent="0.45">
      <c r="L1743" s="37" t="str">
        <f t="shared" si="135"/>
        <v/>
      </c>
      <c r="M1743" s="37" t="str">
        <f t="shared" si="136"/>
        <v/>
      </c>
      <c r="N1743" s="37" t="str">
        <f t="shared" si="137"/>
        <v/>
      </c>
      <c r="O1743" s="37" t="str">
        <f t="shared" si="139"/>
        <v/>
      </c>
      <c r="P1743" s="37" t="str">
        <f t="shared" si="138"/>
        <v>19年月日</v>
      </c>
    </row>
    <row r="1744" spans="12:16" x14ac:dyDescent="0.45">
      <c r="L1744" s="37" t="str">
        <f t="shared" si="135"/>
        <v/>
      </c>
      <c r="M1744" s="37" t="str">
        <f t="shared" si="136"/>
        <v/>
      </c>
      <c r="N1744" s="37" t="str">
        <f t="shared" si="137"/>
        <v/>
      </c>
      <c r="O1744" s="37" t="str">
        <f t="shared" si="139"/>
        <v/>
      </c>
      <c r="P1744" s="37" t="str">
        <f t="shared" si="138"/>
        <v>19年月日</v>
      </c>
    </row>
    <row r="1745" spans="12:16" x14ac:dyDescent="0.45">
      <c r="L1745" s="37" t="str">
        <f t="shared" si="135"/>
        <v/>
      </c>
      <c r="M1745" s="37" t="str">
        <f t="shared" si="136"/>
        <v/>
      </c>
      <c r="N1745" s="37" t="str">
        <f t="shared" si="137"/>
        <v/>
      </c>
      <c r="O1745" s="37" t="str">
        <f t="shared" si="139"/>
        <v/>
      </c>
      <c r="P1745" s="37" t="str">
        <f t="shared" si="138"/>
        <v>19年月日</v>
      </c>
    </row>
    <row r="1746" spans="12:16" x14ac:dyDescent="0.45">
      <c r="L1746" s="37" t="str">
        <f t="shared" si="135"/>
        <v/>
      </c>
      <c r="M1746" s="37" t="str">
        <f t="shared" si="136"/>
        <v/>
      </c>
      <c r="N1746" s="37" t="str">
        <f t="shared" si="137"/>
        <v/>
      </c>
      <c r="O1746" s="37" t="str">
        <f t="shared" si="139"/>
        <v/>
      </c>
      <c r="P1746" s="37" t="str">
        <f t="shared" si="138"/>
        <v>19年月日</v>
      </c>
    </row>
    <row r="1747" spans="12:16" x14ac:dyDescent="0.45">
      <c r="L1747" s="37" t="str">
        <f t="shared" si="135"/>
        <v/>
      </c>
      <c r="M1747" s="37" t="str">
        <f t="shared" si="136"/>
        <v/>
      </c>
      <c r="N1747" s="37" t="str">
        <f t="shared" si="137"/>
        <v/>
      </c>
      <c r="O1747" s="37" t="str">
        <f t="shared" si="139"/>
        <v/>
      </c>
      <c r="P1747" s="37" t="str">
        <f t="shared" si="138"/>
        <v>19年月日</v>
      </c>
    </row>
    <row r="1748" spans="12:16" x14ac:dyDescent="0.45">
      <c r="L1748" s="37" t="str">
        <f t="shared" si="135"/>
        <v/>
      </c>
      <c r="M1748" s="37" t="str">
        <f t="shared" si="136"/>
        <v/>
      </c>
      <c r="N1748" s="37" t="str">
        <f t="shared" si="137"/>
        <v/>
      </c>
      <c r="O1748" s="37" t="str">
        <f t="shared" si="139"/>
        <v/>
      </c>
      <c r="P1748" s="37" t="str">
        <f t="shared" si="138"/>
        <v>19年月日</v>
      </c>
    </row>
    <row r="1749" spans="12:16" x14ac:dyDescent="0.45">
      <c r="L1749" s="37" t="str">
        <f t="shared" si="135"/>
        <v/>
      </c>
      <c r="M1749" s="37" t="str">
        <f t="shared" si="136"/>
        <v/>
      </c>
      <c r="N1749" s="37" t="str">
        <f t="shared" si="137"/>
        <v/>
      </c>
      <c r="O1749" s="37" t="str">
        <f t="shared" si="139"/>
        <v/>
      </c>
      <c r="P1749" s="37" t="str">
        <f t="shared" si="138"/>
        <v>19年月日</v>
      </c>
    </row>
    <row r="1750" spans="12:16" x14ac:dyDescent="0.45">
      <c r="L1750" s="37" t="str">
        <f t="shared" si="135"/>
        <v/>
      </c>
      <c r="M1750" s="37" t="str">
        <f t="shared" si="136"/>
        <v/>
      </c>
      <c r="N1750" s="37" t="str">
        <f t="shared" si="137"/>
        <v/>
      </c>
      <c r="O1750" s="37" t="str">
        <f t="shared" si="139"/>
        <v/>
      </c>
      <c r="P1750" s="37" t="str">
        <f t="shared" si="138"/>
        <v>19年月日</v>
      </c>
    </row>
    <row r="1751" spans="12:16" x14ac:dyDescent="0.45">
      <c r="L1751" s="37" t="str">
        <f t="shared" si="135"/>
        <v/>
      </c>
      <c r="M1751" s="37" t="str">
        <f t="shared" si="136"/>
        <v/>
      </c>
      <c r="N1751" s="37" t="str">
        <f t="shared" si="137"/>
        <v/>
      </c>
      <c r="O1751" s="37" t="str">
        <f t="shared" si="139"/>
        <v/>
      </c>
      <c r="P1751" s="37" t="str">
        <f t="shared" si="138"/>
        <v>19年月日</v>
      </c>
    </row>
    <row r="1752" spans="12:16" x14ac:dyDescent="0.45">
      <c r="L1752" s="37" t="str">
        <f t="shared" si="135"/>
        <v/>
      </c>
      <c r="M1752" s="37" t="str">
        <f t="shared" si="136"/>
        <v/>
      </c>
      <c r="N1752" s="37" t="str">
        <f t="shared" si="137"/>
        <v/>
      </c>
      <c r="O1752" s="37" t="str">
        <f t="shared" si="139"/>
        <v/>
      </c>
      <c r="P1752" s="37" t="str">
        <f t="shared" si="138"/>
        <v>19年月日</v>
      </c>
    </row>
    <row r="1753" spans="12:16" x14ac:dyDescent="0.45">
      <c r="L1753" s="37" t="str">
        <f t="shared" si="135"/>
        <v/>
      </c>
      <c r="M1753" s="37" t="str">
        <f t="shared" si="136"/>
        <v/>
      </c>
      <c r="N1753" s="37" t="str">
        <f t="shared" si="137"/>
        <v/>
      </c>
      <c r="O1753" s="37" t="str">
        <f t="shared" si="139"/>
        <v/>
      </c>
      <c r="P1753" s="37" t="str">
        <f t="shared" si="138"/>
        <v>19年月日</v>
      </c>
    </row>
    <row r="1754" spans="12:16" x14ac:dyDescent="0.45">
      <c r="L1754" s="37" t="str">
        <f t="shared" si="135"/>
        <v/>
      </c>
      <c r="M1754" s="37" t="str">
        <f t="shared" si="136"/>
        <v/>
      </c>
      <c r="N1754" s="37" t="str">
        <f t="shared" si="137"/>
        <v/>
      </c>
      <c r="O1754" s="37" t="str">
        <f t="shared" si="139"/>
        <v/>
      </c>
      <c r="P1754" s="37" t="str">
        <f t="shared" si="138"/>
        <v>19年月日</v>
      </c>
    </row>
    <row r="1755" spans="12:16" x14ac:dyDescent="0.45">
      <c r="L1755" s="37" t="str">
        <f t="shared" si="135"/>
        <v/>
      </c>
      <c r="M1755" s="37" t="str">
        <f t="shared" si="136"/>
        <v/>
      </c>
      <c r="N1755" s="37" t="str">
        <f t="shared" si="137"/>
        <v/>
      </c>
      <c r="O1755" s="37" t="str">
        <f t="shared" si="139"/>
        <v/>
      </c>
      <c r="P1755" s="37" t="str">
        <f t="shared" si="138"/>
        <v>19年月日</v>
      </c>
    </row>
    <row r="1756" spans="12:16" x14ac:dyDescent="0.45">
      <c r="L1756" s="37" t="str">
        <f t="shared" si="135"/>
        <v/>
      </c>
      <c r="M1756" s="37" t="str">
        <f t="shared" si="136"/>
        <v/>
      </c>
      <c r="N1756" s="37" t="str">
        <f t="shared" si="137"/>
        <v/>
      </c>
      <c r="O1756" s="37" t="str">
        <f t="shared" si="139"/>
        <v/>
      </c>
      <c r="P1756" s="37" t="str">
        <f t="shared" si="138"/>
        <v>19年月日</v>
      </c>
    </row>
    <row r="1757" spans="12:16" x14ac:dyDescent="0.45">
      <c r="L1757" s="37" t="str">
        <f t="shared" si="135"/>
        <v/>
      </c>
      <c r="M1757" s="37" t="str">
        <f t="shared" si="136"/>
        <v/>
      </c>
      <c r="N1757" s="37" t="str">
        <f t="shared" si="137"/>
        <v/>
      </c>
      <c r="O1757" s="37" t="str">
        <f t="shared" si="139"/>
        <v/>
      </c>
      <c r="P1757" s="37" t="str">
        <f t="shared" si="138"/>
        <v>19年月日</v>
      </c>
    </row>
    <row r="1758" spans="12:16" x14ac:dyDescent="0.45">
      <c r="L1758" s="37" t="str">
        <f t="shared" si="135"/>
        <v/>
      </c>
      <c r="M1758" s="37" t="str">
        <f t="shared" si="136"/>
        <v/>
      </c>
      <c r="N1758" s="37" t="str">
        <f t="shared" si="137"/>
        <v/>
      </c>
      <c r="O1758" s="37" t="str">
        <f t="shared" si="139"/>
        <v/>
      </c>
      <c r="P1758" s="37" t="str">
        <f t="shared" si="138"/>
        <v>19年月日</v>
      </c>
    </row>
    <row r="1759" spans="12:16" x14ac:dyDescent="0.45">
      <c r="L1759" s="37" t="str">
        <f t="shared" si="135"/>
        <v/>
      </c>
      <c r="M1759" s="37" t="str">
        <f t="shared" si="136"/>
        <v/>
      </c>
      <c r="N1759" s="37" t="str">
        <f t="shared" si="137"/>
        <v/>
      </c>
      <c r="O1759" s="37" t="str">
        <f t="shared" si="139"/>
        <v/>
      </c>
      <c r="P1759" s="37" t="str">
        <f t="shared" si="138"/>
        <v>19年月日</v>
      </c>
    </row>
    <row r="1760" spans="12:16" x14ac:dyDescent="0.45">
      <c r="L1760" s="37" t="str">
        <f t="shared" si="135"/>
        <v/>
      </c>
      <c r="M1760" s="37" t="str">
        <f t="shared" si="136"/>
        <v/>
      </c>
      <c r="N1760" s="37" t="str">
        <f t="shared" si="137"/>
        <v/>
      </c>
      <c r="O1760" s="37" t="str">
        <f t="shared" si="139"/>
        <v/>
      </c>
      <c r="P1760" s="37" t="str">
        <f t="shared" si="138"/>
        <v>19年月日</v>
      </c>
    </row>
    <row r="1761" spans="12:16" x14ac:dyDescent="0.45">
      <c r="L1761" s="37" t="str">
        <f t="shared" si="135"/>
        <v/>
      </c>
      <c r="M1761" s="37" t="str">
        <f t="shared" si="136"/>
        <v/>
      </c>
      <c r="N1761" s="37" t="str">
        <f t="shared" si="137"/>
        <v/>
      </c>
      <c r="O1761" s="37" t="str">
        <f t="shared" si="139"/>
        <v/>
      </c>
      <c r="P1761" s="37" t="str">
        <f t="shared" si="138"/>
        <v>19年月日</v>
      </c>
    </row>
    <row r="1762" spans="12:16" x14ac:dyDescent="0.45">
      <c r="L1762" s="37" t="str">
        <f t="shared" si="135"/>
        <v/>
      </c>
      <c r="M1762" s="37" t="str">
        <f t="shared" si="136"/>
        <v/>
      </c>
      <c r="N1762" s="37" t="str">
        <f t="shared" si="137"/>
        <v/>
      </c>
      <c r="O1762" s="37" t="str">
        <f t="shared" si="139"/>
        <v/>
      </c>
      <c r="P1762" s="37" t="str">
        <f t="shared" si="138"/>
        <v>19年月日</v>
      </c>
    </row>
    <row r="1763" spans="12:16" x14ac:dyDescent="0.45">
      <c r="L1763" s="37" t="str">
        <f t="shared" si="135"/>
        <v/>
      </c>
      <c r="M1763" s="37" t="str">
        <f t="shared" si="136"/>
        <v/>
      </c>
      <c r="N1763" s="37" t="str">
        <f t="shared" si="137"/>
        <v/>
      </c>
      <c r="O1763" s="37" t="str">
        <f t="shared" si="139"/>
        <v/>
      </c>
      <c r="P1763" s="37" t="str">
        <f t="shared" si="138"/>
        <v>19年月日</v>
      </c>
    </row>
    <row r="1764" spans="12:16" x14ac:dyDescent="0.45">
      <c r="L1764" s="37" t="str">
        <f t="shared" si="135"/>
        <v/>
      </c>
      <c r="M1764" s="37" t="str">
        <f t="shared" si="136"/>
        <v/>
      </c>
      <c r="N1764" s="37" t="str">
        <f t="shared" si="137"/>
        <v/>
      </c>
      <c r="O1764" s="37" t="str">
        <f t="shared" si="139"/>
        <v/>
      </c>
      <c r="P1764" s="37" t="str">
        <f t="shared" si="138"/>
        <v>19年月日</v>
      </c>
    </row>
    <row r="1765" spans="12:16" x14ac:dyDescent="0.45">
      <c r="L1765" s="37" t="str">
        <f t="shared" si="135"/>
        <v/>
      </c>
      <c r="M1765" s="37" t="str">
        <f t="shared" si="136"/>
        <v/>
      </c>
      <c r="N1765" s="37" t="str">
        <f t="shared" si="137"/>
        <v/>
      </c>
      <c r="O1765" s="37" t="str">
        <f t="shared" si="139"/>
        <v/>
      </c>
      <c r="P1765" s="37" t="str">
        <f t="shared" si="138"/>
        <v>19年月日</v>
      </c>
    </row>
    <row r="1766" spans="12:16" x14ac:dyDescent="0.45">
      <c r="L1766" s="37" t="str">
        <f t="shared" si="135"/>
        <v/>
      </c>
      <c r="M1766" s="37" t="str">
        <f t="shared" si="136"/>
        <v/>
      </c>
      <c r="N1766" s="37" t="str">
        <f t="shared" si="137"/>
        <v/>
      </c>
      <c r="O1766" s="37" t="str">
        <f t="shared" si="139"/>
        <v/>
      </c>
      <c r="P1766" s="37" t="str">
        <f t="shared" si="138"/>
        <v>19年月日</v>
      </c>
    </row>
    <row r="1767" spans="12:16" x14ac:dyDescent="0.45">
      <c r="L1767" s="37" t="str">
        <f t="shared" si="135"/>
        <v/>
      </c>
      <c r="M1767" s="37" t="str">
        <f t="shared" si="136"/>
        <v/>
      </c>
      <c r="N1767" s="37" t="str">
        <f t="shared" si="137"/>
        <v/>
      </c>
      <c r="O1767" s="37" t="str">
        <f t="shared" si="139"/>
        <v/>
      </c>
      <c r="P1767" s="37" t="str">
        <f t="shared" si="138"/>
        <v>19年月日</v>
      </c>
    </row>
    <row r="1768" spans="12:16" x14ac:dyDescent="0.45">
      <c r="L1768" s="37" t="str">
        <f t="shared" si="135"/>
        <v/>
      </c>
      <c r="M1768" s="37" t="str">
        <f t="shared" si="136"/>
        <v/>
      </c>
      <c r="N1768" s="37" t="str">
        <f t="shared" si="137"/>
        <v/>
      </c>
      <c r="O1768" s="37" t="str">
        <f t="shared" si="139"/>
        <v/>
      </c>
      <c r="P1768" s="37" t="str">
        <f t="shared" si="138"/>
        <v>19年月日</v>
      </c>
    </row>
    <row r="1769" spans="12:16" x14ac:dyDescent="0.45">
      <c r="L1769" s="37" t="str">
        <f t="shared" si="135"/>
        <v/>
      </c>
      <c r="M1769" s="37" t="str">
        <f t="shared" si="136"/>
        <v/>
      </c>
      <c r="N1769" s="37" t="str">
        <f t="shared" si="137"/>
        <v/>
      </c>
      <c r="O1769" s="37" t="str">
        <f t="shared" si="139"/>
        <v/>
      </c>
      <c r="P1769" s="37" t="str">
        <f t="shared" si="138"/>
        <v>19年月日</v>
      </c>
    </row>
    <row r="1770" spans="12:16" x14ac:dyDescent="0.45">
      <c r="L1770" s="37" t="str">
        <f t="shared" si="135"/>
        <v/>
      </c>
      <c r="M1770" s="37" t="str">
        <f t="shared" si="136"/>
        <v/>
      </c>
      <c r="N1770" s="37" t="str">
        <f t="shared" si="137"/>
        <v/>
      </c>
      <c r="O1770" s="37" t="str">
        <f t="shared" si="139"/>
        <v/>
      </c>
      <c r="P1770" s="37" t="str">
        <f t="shared" si="138"/>
        <v>19年月日</v>
      </c>
    </row>
    <row r="1771" spans="12:16" x14ac:dyDescent="0.45">
      <c r="L1771" s="37" t="str">
        <f t="shared" si="135"/>
        <v/>
      </c>
      <c r="M1771" s="37" t="str">
        <f t="shared" si="136"/>
        <v/>
      </c>
      <c r="N1771" s="37" t="str">
        <f t="shared" si="137"/>
        <v/>
      </c>
      <c r="O1771" s="37" t="str">
        <f t="shared" si="139"/>
        <v/>
      </c>
      <c r="P1771" s="37" t="str">
        <f t="shared" si="138"/>
        <v>19年月日</v>
      </c>
    </row>
    <row r="1772" spans="12:16" x14ac:dyDescent="0.45">
      <c r="L1772" s="37" t="str">
        <f t="shared" si="135"/>
        <v/>
      </c>
      <c r="M1772" s="37" t="str">
        <f t="shared" si="136"/>
        <v/>
      </c>
      <c r="N1772" s="37" t="str">
        <f t="shared" si="137"/>
        <v/>
      </c>
      <c r="O1772" s="37" t="str">
        <f t="shared" si="139"/>
        <v/>
      </c>
      <c r="P1772" s="37" t="str">
        <f t="shared" si="138"/>
        <v>19年月日</v>
      </c>
    </row>
    <row r="1773" spans="12:16" x14ac:dyDescent="0.45">
      <c r="L1773" s="37" t="str">
        <f t="shared" si="135"/>
        <v/>
      </c>
      <c r="M1773" s="37" t="str">
        <f t="shared" si="136"/>
        <v/>
      </c>
      <c r="N1773" s="37" t="str">
        <f t="shared" si="137"/>
        <v/>
      </c>
      <c r="O1773" s="37" t="str">
        <f t="shared" si="139"/>
        <v/>
      </c>
      <c r="P1773" s="37" t="str">
        <f t="shared" si="138"/>
        <v>19年月日</v>
      </c>
    </row>
    <row r="1774" spans="12:16" x14ac:dyDescent="0.45">
      <c r="L1774" s="37" t="str">
        <f t="shared" si="135"/>
        <v/>
      </c>
      <c r="M1774" s="37" t="str">
        <f t="shared" si="136"/>
        <v/>
      </c>
      <c r="N1774" s="37" t="str">
        <f t="shared" si="137"/>
        <v/>
      </c>
      <c r="O1774" s="37" t="str">
        <f t="shared" si="139"/>
        <v/>
      </c>
      <c r="P1774" s="37" t="str">
        <f t="shared" si="138"/>
        <v>19年月日</v>
      </c>
    </row>
    <row r="1775" spans="12:16" x14ac:dyDescent="0.45">
      <c r="L1775" s="37" t="str">
        <f t="shared" si="135"/>
        <v/>
      </c>
      <c r="M1775" s="37" t="str">
        <f t="shared" si="136"/>
        <v/>
      </c>
      <c r="N1775" s="37" t="str">
        <f t="shared" si="137"/>
        <v/>
      </c>
      <c r="O1775" s="37" t="str">
        <f t="shared" si="139"/>
        <v/>
      </c>
      <c r="P1775" s="37" t="str">
        <f t="shared" si="138"/>
        <v>19年月日</v>
      </c>
    </row>
    <row r="1776" spans="12:16" x14ac:dyDescent="0.45">
      <c r="L1776" s="37" t="str">
        <f t="shared" si="135"/>
        <v/>
      </c>
      <c r="M1776" s="37" t="str">
        <f t="shared" si="136"/>
        <v/>
      </c>
      <c r="N1776" s="37" t="str">
        <f t="shared" si="137"/>
        <v/>
      </c>
      <c r="O1776" s="37" t="str">
        <f t="shared" si="139"/>
        <v/>
      </c>
      <c r="P1776" s="37" t="str">
        <f t="shared" si="138"/>
        <v>19年月日</v>
      </c>
    </row>
    <row r="1777" spans="12:16" x14ac:dyDescent="0.45">
      <c r="L1777" s="37" t="str">
        <f t="shared" si="135"/>
        <v/>
      </c>
      <c r="M1777" s="37" t="str">
        <f t="shared" si="136"/>
        <v/>
      </c>
      <c r="N1777" s="37" t="str">
        <f t="shared" si="137"/>
        <v/>
      </c>
      <c r="O1777" s="37" t="str">
        <f t="shared" si="139"/>
        <v/>
      </c>
      <c r="P1777" s="37" t="str">
        <f t="shared" si="138"/>
        <v>19年月日</v>
      </c>
    </row>
    <row r="1778" spans="12:16" x14ac:dyDescent="0.45">
      <c r="L1778" s="37" t="str">
        <f t="shared" si="135"/>
        <v/>
      </c>
      <c r="M1778" s="37" t="str">
        <f t="shared" si="136"/>
        <v/>
      </c>
      <c r="N1778" s="37" t="str">
        <f t="shared" si="137"/>
        <v/>
      </c>
      <c r="O1778" s="37" t="str">
        <f t="shared" si="139"/>
        <v/>
      </c>
      <c r="P1778" s="37" t="str">
        <f t="shared" si="138"/>
        <v>19年月日</v>
      </c>
    </row>
    <row r="1779" spans="12:16" x14ac:dyDescent="0.45">
      <c r="L1779" s="37" t="str">
        <f t="shared" si="135"/>
        <v/>
      </c>
      <c r="M1779" s="37" t="str">
        <f t="shared" si="136"/>
        <v/>
      </c>
      <c r="N1779" s="37" t="str">
        <f t="shared" si="137"/>
        <v/>
      </c>
      <c r="O1779" s="37" t="str">
        <f t="shared" si="139"/>
        <v/>
      </c>
      <c r="P1779" s="37" t="str">
        <f t="shared" si="138"/>
        <v>19年月日</v>
      </c>
    </row>
    <row r="1780" spans="12:16" x14ac:dyDescent="0.45">
      <c r="L1780" s="37" t="str">
        <f t="shared" si="135"/>
        <v/>
      </c>
      <c r="M1780" s="37" t="str">
        <f t="shared" si="136"/>
        <v/>
      </c>
      <c r="N1780" s="37" t="str">
        <f t="shared" si="137"/>
        <v/>
      </c>
      <c r="O1780" s="37" t="str">
        <f t="shared" si="139"/>
        <v/>
      </c>
      <c r="P1780" s="37" t="str">
        <f t="shared" si="138"/>
        <v>19年月日</v>
      </c>
    </row>
    <row r="1781" spans="12:16" x14ac:dyDescent="0.45">
      <c r="L1781" s="37" t="str">
        <f t="shared" si="135"/>
        <v/>
      </c>
      <c r="M1781" s="37" t="str">
        <f t="shared" si="136"/>
        <v/>
      </c>
      <c r="N1781" s="37" t="str">
        <f t="shared" si="137"/>
        <v/>
      </c>
      <c r="O1781" s="37" t="str">
        <f t="shared" si="139"/>
        <v/>
      </c>
      <c r="P1781" s="37" t="str">
        <f t="shared" si="138"/>
        <v>19年月日</v>
      </c>
    </row>
    <row r="1782" spans="12:16" x14ac:dyDescent="0.45">
      <c r="L1782" s="37" t="str">
        <f t="shared" si="135"/>
        <v/>
      </c>
      <c r="M1782" s="37" t="str">
        <f t="shared" si="136"/>
        <v/>
      </c>
      <c r="N1782" s="37" t="str">
        <f t="shared" si="137"/>
        <v/>
      </c>
      <c r="O1782" s="37" t="str">
        <f t="shared" si="139"/>
        <v/>
      </c>
      <c r="P1782" s="37" t="str">
        <f t="shared" si="138"/>
        <v>19年月日</v>
      </c>
    </row>
    <row r="1783" spans="12:16" x14ac:dyDescent="0.45">
      <c r="L1783" s="37" t="str">
        <f t="shared" si="135"/>
        <v/>
      </c>
      <c r="M1783" s="37" t="str">
        <f t="shared" si="136"/>
        <v/>
      </c>
      <c r="N1783" s="37" t="str">
        <f t="shared" si="137"/>
        <v/>
      </c>
      <c r="O1783" s="37" t="str">
        <f t="shared" si="139"/>
        <v/>
      </c>
      <c r="P1783" s="37" t="str">
        <f t="shared" si="138"/>
        <v>19年月日</v>
      </c>
    </row>
    <row r="1784" spans="12:16" x14ac:dyDescent="0.45">
      <c r="L1784" s="37" t="str">
        <f t="shared" si="135"/>
        <v/>
      </c>
      <c r="M1784" s="37" t="str">
        <f t="shared" si="136"/>
        <v/>
      </c>
      <c r="N1784" s="37" t="str">
        <f t="shared" si="137"/>
        <v/>
      </c>
      <c r="O1784" s="37" t="str">
        <f t="shared" si="139"/>
        <v/>
      </c>
      <c r="P1784" s="37" t="str">
        <f t="shared" si="138"/>
        <v>19年月日</v>
      </c>
    </row>
    <row r="1785" spans="12:16" x14ac:dyDescent="0.45">
      <c r="L1785" s="37" t="str">
        <f t="shared" si="135"/>
        <v/>
      </c>
      <c r="M1785" s="37" t="str">
        <f t="shared" si="136"/>
        <v/>
      </c>
      <c r="N1785" s="37" t="str">
        <f t="shared" si="137"/>
        <v/>
      </c>
      <c r="O1785" s="37" t="str">
        <f t="shared" si="139"/>
        <v/>
      </c>
      <c r="P1785" s="37" t="str">
        <f t="shared" si="138"/>
        <v>19年月日</v>
      </c>
    </row>
    <row r="1786" spans="12:16" x14ac:dyDescent="0.45">
      <c r="L1786" s="37" t="str">
        <f t="shared" si="135"/>
        <v/>
      </c>
      <c r="M1786" s="37" t="str">
        <f t="shared" si="136"/>
        <v/>
      </c>
      <c r="N1786" s="37" t="str">
        <f t="shared" si="137"/>
        <v/>
      </c>
      <c r="O1786" s="37" t="str">
        <f t="shared" si="139"/>
        <v/>
      </c>
      <c r="P1786" s="37" t="str">
        <f t="shared" si="138"/>
        <v>19年月日</v>
      </c>
    </row>
    <row r="1787" spans="12:16" x14ac:dyDescent="0.45">
      <c r="L1787" s="37" t="str">
        <f t="shared" si="135"/>
        <v/>
      </c>
      <c r="M1787" s="37" t="str">
        <f t="shared" si="136"/>
        <v/>
      </c>
      <c r="N1787" s="37" t="str">
        <f t="shared" si="137"/>
        <v/>
      </c>
      <c r="O1787" s="37" t="str">
        <f t="shared" si="139"/>
        <v/>
      </c>
      <c r="P1787" s="37" t="str">
        <f t="shared" si="138"/>
        <v>19年月日</v>
      </c>
    </row>
    <row r="1788" spans="12:16" x14ac:dyDescent="0.45">
      <c r="L1788" s="37" t="str">
        <f t="shared" si="135"/>
        <v/>
      </c>
      <c r="M1788" s="37" t="str">
        <f t="shared" si="136"/>
        <v/>
      </c>
      <c r="N1788" s="37" t="str">
        <f t="shared" si="137"/>
        <v/>
      </c>
      <c r="O1788" s="37" t="str">
        <f t="shared" si="139"/>
        <v/>
      </c>
      <c r="P1788" s="37" t="str">
        <f t="shared" si="138"/>
        <v>19年月日</v>
      </c>
    </row>
    <row r="1789" spans="12:16" x14ac:dyDescent="0.45">
      <c r="L1789" s="37" t="str">
        <f t="shared" si="135"/>
        <v/>
      </c>
      <c r="M1789" s="37" t="str">
        <f t="shared" si="136"/>
        <v/>
      </c>
      <c r="N1789" s="37" t="str">
        <f t="shared" si="137"/>
        <v/>
      </c>
      <c r="O1789" s="37" t="str">
        <f t="shared" si="139"/>
        <v/>
      </c>
      <c r="P1789" s="37" t="str">
        <f t="shared" si="138"/>
        <v>19年月日</v>
      </c>
    </row>
    <row r="1790" spans="12:16" x14ac:dyDescent="0.45">
      <c r="L1790" s="37" t="str">
        <f t="shared" si="135"/>
        <v/>
      </c>
      <c r="M1790" s="37" t="str">
        <f t="shared" si="136"/>
        <v/>
      </c>
      <c r="N1790" s="37" t="str">
        <f t="shared" si="137"/>
        <v/>
      </c>
      <c r="O1790" s="37" t="str">
        <f t="shared" si="139"/>
        <v/>
      </c>
      <c r="P1790" s="37" t="str">
        <f t="shared" si="138"/>
        <v>19年月日</v>
      </c>
    </row>
    <row r="1791" spans="12:16" x14ac:dyDescent="0.45">
      <c r="L1791" s="37" t="str">
        <f t="shared" si="135"/>
        <v/>
      </c>
      <c r="M1791" s="37" t="str">
        <f t="shared" si="136"/>
        <v/>
      </c>
      <c r="N1791" s="37" t="str">
        <f t="shared" si="137"/>
        <v/>
      </c>
      <c r="O1791" s="37" t="str">
        <f t="shared" si="139"/>
        <v/>
      </c>
      <c r="P1791" s="37" t="str">
        <f t="shared" si="138"/>
        <v>19年月日</v>
      </c>
    </row>
    <row r="1792" spans="12:16" x14ac:dyDescent="0.45">
      <c r="L1792" s="37" t="str">
        <f t="shared" si="135"/>
        <v/>
      </c>
      <c r="M1792" s="37" t="str">
        <f t="shared" si="136"/>
        <v/>
      </c>
      <c r="N1792" s="37" t="str">
        <f t="shared" si="137"/>
        <v/>
      </c>
      <c r="O1792" s="37" t="str">
        <f t="shared" si="139"/>
        <v/>
      </c>
      <c r="P1792" s="37" t="str">
        <f t="shared" si="138"/>
        <v>19年月日</v>
      </c>
    </row>
    <row r="1793" spans="12:16" x14ac:dyDescent="0.45">
      <c r="L1793" s="37" t="str">
        <f t="shared" si="135"/>
        <v/>
      </c>
      <c r="M1793" s="37" t="str">
        <f t="shared" si="136"/>
        <v/>
      </c>
      <c r="N1793" s="37" t="str">
        <f t="shared" si="137"/>
        <v/>
      </c>
      <c r="O1793" s="37" t="str">
        <f t="shared" si="139"/>
        <v/>
      </c>
      <c r="P1793" s="37" t="str">
        <f t="shared" si="138"/>
        <v>19年月日</v>
      </c>
    </row>
    <row r="1794" spans="12:16" x14ac:dyDescent="0.45">
      <c r="L1794" s="37" t="str">
        <f t="shared" si="135"/>
        <v/>
      </c>
      <c r="M1794" s="37" t="str">
        <f t="shared" si="136"/>
        <v/>
      </c>
      <c r="N1794" s="37" t="str">
        <f t="shared" si="137"/>
        <v/>
      </c>
      <c r="O1794" s="37" t="str">
        <f t="shared" si="139"/>
        <v/>
      </c>
      <c r="P1794" s="37" t="str">
        <f t="shared" si="138"/>
        <v>19年月日</v>
      </c>
    </row>
    <row r="1795" spans="12:16" x14ac:dyDescent="0.45">
      <c r="L1795" s="37" t="str">
        <f t="shared" ref="L1795:L1858" si="140">IF($A1795="","",$D1795&amp;" ("&amp;$G1795&amp;")")</f>
        <v/>
      </c>
      <c r="M1795" s="37" t="str">
        <f t="shared" ref="M1795:M1858" si="141">IF($A1795="","",LEFT($F1795,2))</f>
        <v/>
      </c>
      <c r="N1795" s="37" t="str">
        <f t="shared" ref="N1795:N1858" si="142">IF($A1795="","",$J1795&amp;" "&amp;$I1795&amp;" ("&amp;$M1795&amp;")")</f>
        <v/>
      </c>
      <c r="O1795" s="37" t="str">
        <f t="shared" si="139"/>
        <v/>
      </c>
      <c r="P1795" s="37" t="str">
        <f t="shared" ref="P1795:P1858" si="143">IF(LEFT($F1795,1)="0","20","19")&amp;LEFT($F1795,2)&amp;"年"&amp;MID($F1795,3,2)&amp;"月"&amp;RIGHT($F1795,2)&amp;"日"</f>
        <v>19年月日</v>
      </c>
    </row>
    <row r="1796" spans="12:16" x14ac:dyDescent="0.45">
      <c r="L1796" s="37" t="str">
        <f t="shared" si="140"/>
        <v/>
      </c>
      <c r="M1796" s="37" t="str">
        <f t="shared" si="141"/>
        <v/>
      </c>
      <c r="N1796" s="37" t="str">
        <f t="shared" si="142"/>
        <v/>
      </c>
      <c r="O1796" s="37" t="str">
        <f t="shared" ref="O1796:O1859" si="144">IF($A1796="","",$O1795+1)</f>
        <v/>
      </c>
      <c r="P1796" s="37" t="str">
        <f t="shared" si="143"/>
        <v>19年月日</v>
      </c>
    </row>
    <row r="1797" spans="12:16" x14ac:dyDescent="0.45">
      <c r="L1797" s="37" t="str">
        <f t="shared" si="140"/>
        <v/>
      </c>
      <c r="M1797" s="37" t="str">
        <f t="shared" si="141"/>
        <v/>
      </c>
      <c r="N1797" s="37" t="str">
        <f t="shared" si="142"/>
        <v/>
      </c>
      <c r="O1797" s="37" t="str">
        <f t="shared" si="144"/>
        <v/>
      </c>
      <c r="P1797" s="37" t="str">
        <f t="shared" si="143"/>
        <v>19年月日</v>
      </c>
    </row>
    <row r="1798" spans="12:16" x14ac:dyDescent="0.45">
      <c r="L1798" s="37" t="str">
        <f t="shared" si="140"/>
        <v/>
      </c>
      <c r="M1798" s="37" t="str">
        <f t="shared" si="141"/>
        <v/>
      </c>
      <c r="N1798" s="37" t="str">
        <f t="shared" si="142"/>
        <v/>
      </c>
      <c r="O1798" s="37" t="str">
        <f t="shared" si="144"/>
        <v/>
      </c>
      <c r="P1798" s="37" t="str">
        <f t="shared" si="143"/>
        <v>19年月日</v>
      </c>
    </row>
    <row r="1799" spans="12:16" x14ac:dyDescent="0.45">
      <c r="L1799" s="37" t="str">
        <f t="shared" si="140"/>
        <v/>
      </c>
      <c r="M1799" s="37" t="str">
        <f t="shared" si="141"/>
        <v/>
      </c>
      <c r="N1799" s="37" t="str">
        <f t="shared" si="142"/>
        <v/>
      </c>
      <c r="O1799" s="37" t="str">
        <f t="shared" si="144"/>
        <v/>
      </c>
      <c r="P1799" s="37" t="str">
        <f t="shared" si="143"/>
        <v>19年月日</v>
      </c>
    </row>
    <row r="1800" spans="12:16" x14ac:dyDescent="0.45">
      <c r="L1800" s="37" t="str">
        <f t="shared" si="140"/>
        <v/>
      </c>
      <c r="M1800" s="37" t="str">
        <f t="shared" si="141"/>
        <v/>
      </c>
      <c r="N1800" s="37" t="str">
        <f t="shared" si="142"/>
        <v/>
      </c>
      <c r="O1800" s="37" t="str">
        <f t="shared" si="144"/>
        <v/>
      </c>
      <c r="P1800" s="37" t="str">
        <f t="shared" si="143"/>
        <v>19年月日</v>
      </c>
    </row>
    <row r="1801" spans="12:16" x14ac:dyDescent="0.45">
      <c r="L1801" s="37" t="str">
        <f t="shared" si="140"/>
        <v/>
      </c>
      <c r="M1801" s="37" t="str">
        <f t="shared" si="141"/>
        <v/>
      </c>
      <c r="N1801" s="37" t="str">
        <f t="shared" si="142"/>
        <v/>
      </c>
      <c r="O1801" s="37" t="str">
        <f t="shared" si="144"/>
        <v/>
      </c>
      <c r="P1801" s="37" t="str">
        <f t="shared" si="143"/>
        <v>19年月日</v>
      </c>
    </row>
    <row r="1802" spans="12:16" x14ac:dyDescent="0.45">
      <c r="L1802" s="37" t="str">
        <f t="shared" si="140"/>
        <v/>
      </c>
      <c r="M1802" s="37" t="str">
        <f t="shared" si="141"/>
        <v/>
      </c>
      <c r="N1802" s="37" t="str">
        <f t="shared" si="142"/>
        <v/>
      </c>
      <c r="O1802" s="37" t="str">
        <f t="shared" si="144"/>
        <v/>
      </c>
      <c r="P1802" s="37" t="str">
        <f t="shared" si="143"/>
        <v>19年月日</v>
      </c>
    </row>
    <row r="1803" spans="12:16" x14ac:dyDescent="0.45">
      <c r="L1803" s="37" t="str">
        <f t="shared" si="140"/>
        <v/>
      </c>
      <c r="M1803" s="37" t="str">
        <f t="shared" si="141"/>
        <v/>
      </c>
      <c r="N1803" s="37" t="str">
        <f t="shared" si="142"/>
        <v/>
      </c>
      <c r="O1803" s="37" t="str">
        <f t="shared" si="144"/>
        <v/>
      </c>
      <c r="P1803" s="37" t="str">
        <f t="shared" si="143"/>
        <v>19年月日</v>
      </c>
    </row>
    <row r="1804" spans="12:16" x14ac:dyDescent="0.45">
      <c r="L1804" s="37" t="str">
        <f t="shared" si="140"/>
        <v/>
      </c>
      <c r="M1804" s="37" t="str">
        <f t="shared" si="141"/>
        <v/>
      </c>
      <c r="N1804" s="37" t="str">
        <f t="shared" si="142"/>
        <v/>
      </c>
      <c r="O1804" s="37" t="str">
        <f t="shared" si="144"/>
        <v/>
      </c>
      <c r="P1804" s="37" t="str">
        <f t="shared" si="143"/>
        <v>19年月日</v>
      </c>
    </row>
    <row r="1805" spans="12:16" x14ac:dyDescent="0.45">
      <c r="L1805" s="37" t="str">
        <f t="shared" si="140"/>
        <v/>
      </c>
      <c r="M1805" s="37" t="str">
        <f t="shared" si="141"/>
        <v/>
      </c>
      <c r="N1805" s="37" t="str">
        <f t="shared" si="142"/>
        <v/>
      </c>
      <c r="O1805" s="37" t="str">
        <f t="shared" si="144"/>
        <v/>
      </c>
      <c r="P1805" s="37" t="str">
        <f t="shared" si="143"/>
        <v>19年月日</v>
      </c>
    </row>
    <row r="1806" spans="12:16" x14ac:dyDescent="0.45">
      <c r="L1806" s="37" t="str">
        <f t="shared" si="140"/>
        <v/>
      </c>
      <c r="M1806" s="37" t="str">
        <f t="shared" si="141"/>
        <v/>
      </c>
      <c r="N1806" s="37" t="str">
        <f t="shared" si="142"/>
        <v/>
      </c>
      <c r="O1806" s="37" t="str">
        <f t="shared" si="144"/>
        <v/>
      </c>
      <c r="P1806" s="37" t="str">
        <f t="shared" si="143"/>
        <v>19年月日</v>
      </c>
    </row>
    <row r="1807" spans="12:16" x14ac:dyDescent="0.45">
      <c r="L1807" s="37" t="str">
        <f t="shared" si="140"/>
        <v/>
      </c>
      <c r="M1807" s="37" t="str">
        <f t="shared" si="141"/>
        <v/>
      </c>
      <c r="N1807" s="37" t="str">
        <f t="shared" si="142"/>
        <v/>
      </c>
      <c r="O1807" s="37" t="str">
        <f t="shared" si="144"/>
        <v/>
      </c>
      <c r="P1807" s="37" t="str">
        <f t="shared" si="143"/>
        <v>19年月日</v>
      </c>
    </row>
    <row r="1808" spans="12:16" x14ac:dyDescent="0.45">
      <c r="L1808" s="37" t="str">
        <f t="shared" si="140"/>
        <v/>
      </c>
      <c r="M1808" s="37" t="str">
        <f t="shared" si="141"/>
        <v/>
      </c>
      <c r="N1808" s="37" t="str">
        <f t="shared" si="142"/>
        <v/>
      </c>
      <c r="O1808" s="37" t="str">
        <f t="shared" si="144"/>
        <v/>
      </c>
      <c r="P1808" s="37" t="str">
        <f t="shared" si="143"/>
        <v>19年月日</v>
      </c>
    </row>
    <row r="1809" spans="12:16" x14ac:dyDescent="0.45">
      <c r="L1809" s="37" t="str">
        <f t="shared" si="140"/>
        <v/>
      </c>
      <c r="M1809" s="37" t="str">
        <f t="shared" si="141"/>
        <v/>
      </c>
      <c r="N1809" s="37" t="str">
        <f t="shared" si="142"/>
        <v/>
      </c>
      <c r="O1809" s="37" t="str">
        <f t="shared" si="144"/>
        <v/>
      </c>
      <c r="P1809" s="37" t="str">
        <f t="shared" si="143"/>
        <v>19年月日</v>
      </c>
    </row>
    <row r="1810" spans="12:16" x14ac:dyDescent="0.45">
      <c r="L1810" s="37" t="str">
        <f t="shared" si="140"/>
        <v/>
      </c>
      <c r="M1810" s="37" t="str">
        <f t="shared" si="141"/>
        <v/>
      </c>
      <c r="N1810" s="37" t="str">
        <f t="shared" si="142"/>
        <v/>
      </c>
      <c r="O1810" s="37" t="str">
        <f t="shared" si="144"/>
        <v/>
      </c>
      <c r="P1810" s="37" t="str">
        <f t="shared" si="143"/>
        <v>19年月日</v>
      </c>
    </row>
    <row r="1811" spans="12:16" x14ac:dyDescent="0.45">
      <c r="L1811" s="37" t="str">
        <f t="shared" si="140"/>
        <v/>
      </c>
      <c r="M1811" s="37" t="str">
        <f t="shared" si="141"/>
        <v/>
      </c>
      <c r="N1811" s="37" t="str">
        <f t="shared" si="142"/>
        <v/>
      </c>
      <c r="O1811" s="37" t="str">
        <f t="shared" si="144"/>
        <v/>
      </c>
      <c r="P1811" s="37" t="str">
        <f t="shared" si="143"/>
        <v>19年月日</v>
      </c>
    </row>
    <row r="1812" spans="12:16" x14ac:dyDescent="0.45">
      <c r="L1812" s="37" t="str">
        <f t="shared" si="140"/>
        <v/>
      </c>
      <c r="M1812" s="37" t="str">
        <f t="shared" si="141"/>
        <v/>
      </c>
      <c r="N1812" s="37" t="str">
        <f t="shared" si="142"/>
        <v/>
      </c>
      <c r="O1812" s="37" t="str">
        <f t="shared" si="144"/>
        <v/>
      </c>
      <c r="P1812" s="37" t="str">
        <f t="shared" si="143"/>
        <v>19年月日</v>
      </c>
    </row>
    <row r="1813" spans="12:16" x14ac:dyDescent="0.45">
      <c r="L1813" s="37" t="str">
        <f t="shared" si="140"/>
        <v/>
      </c>
      <c r="M1813" s="37" t="str">
        <f t="shared" si="141"/>
        <v/>
      </c>
      <c r="N1813" s="37" t="str">
        <f t="shared" si="142"/>
        <v/>
      </c>
      <c r="O1813" s="37" t="str">
        <f t="shared" si="144"/>
        <v/>
      </c>
      <c r="P1813" s="37" t="str">
        <f t="shared" si="143"/>
        <v>19年月日</v>
      </c>
    </row>
    <row r="1814" spans="12:16" x14ac:dyDescent="0.45">
      <c r="L1814" s="37" t="str">
        <f t="shared" si="140"/>
        <v/>
      </c>
      <c r="M1814" s="37" t="str">
        <f t="shared" si="141"/>
        <v/>
      </c>
      <c r="N1814" s="37" t="str">
        <f t="shared" si="142"/>
        <v/>
      </c>
      <c r="O1814" s="37" t="str">
        <f t="shared" si="144"/>
        <v/>
      </c>
      <c r="P1814" s="37" t="str">
        <f t="shared" si="143"/>
        <v>19年月日</v>
      </c>
    </row>
    <row r="1815" spans="12:16" x14ac:dyDescent="0.45">
      <c r="L1815" s="37" t="str">
        <f t="shared" si="140"/>
        <v/>
      </c>
      <c r="M1815" s="37" t="str">
        <f t="shared" si="141"/>
        <v/>
      </c>
      <c r="N1815" s="37" t="str">
        <f t="shared" si="142"/>
        <v/>
      </c>
      <c r="O1815" s="37" t="str">
        <f t="shared" si="144"/>
        <v/>
      </c>
      <c r="P1815" s="37" t="str">
        <f t="shared" si="143"/>
        <v>19年月日</v>
      </c>
    </row>
    <row r="1816" spans="12:16" x14ac:dyDescent="0.45">
      <c r="L1816" s="37" t="str">
        <f t="shared" si="140"/>
        <v/>
      </c>
      <c r="M1816" s="37" t="str">
        <f t="shared" si="141"/>
        <v/>
      </c>
      <c r="N1816" s="37" t="str">
        <f t="shared" si="142"/>
        <v/>
      </c>
      <c r="O1816" s="37" t="str">
        <f t="shared" si="144"/>
        <v/>
      </c>
      <c r="P1816" s="37" t="str">
        <f t="shared" si="143"/>
        <v>19年月日</v>
      </c>
    </row>
    <row r="1817" spans="12:16" x14ac:dyDescent="0.45">
      <c r="L1817" s="37" t="str">
        <f t="shared" si="140"/>
        <v/>
      </c>
      <c r="M1817" s="37" t="str">
        <f t="shared" si="141"/>
        <v/>
      </c>
      <c r="N1817" s="37" t="str">
        <f t="shared" si="142"/>
        <v/>
      </c>
      <c r="O1817" s="37" t="str">
        <f t="shared" si="144"/>
        <v/>
      </c>
      <c r="P1817" s="37" t="str">
        <f t="shared" si="143"/>
        <v>19年月日</v>
      </c>
    </row>
    <row r="1818" spans="12:16" x14ac:dyDescent="0.45">
      <c r="L1818" s="37" t="str">
        <f t="shared" si="140"/>
        <v/>
      </c>
      <c r="M1818" s="37" t="str">
        <f t="shared" si="141"/>
        <v/>
      </c>
      <c r="N1818" s="37" t="str">
        <f t="shared" si="142"/>
        <v/>
      </c>
      <c r="O1818" s="37" t="str">
        <f t="shared" si="144"/>
        <v/>
      </c>
      <c r="P1818" s="37" t="str">
        <f t="shared" si="143"/>
        <v>19年月日</v>
      </c>
    </row>
    <row r="1819" spans="12:16" x14ac:dyDescent="0.45">
      <c r="L1819" s="37" t="str">
        <f t="shared" si="140"/>
        <v/>
      </c>
      <c r="M1819" s="37" t="str">
        <f t="shared" si="141"/>
        <v/>
      </c>
      <c r="N1819" s="37" t="str">
        <f t="shared" si="142"/>
        <v/>
      </c>
      <c r="O1819" s="37" t="str">
        <f t="shared" si="144"/>
        <v/>
      </c>
      <c r="P1819" s="37" t="str">
        <f t="shared" si="143"/>
        <v>19年月日</v>
      </c>
    </row>
    <row r="1820" spans="12:16" x14ac:dyDescent="0.45">
      <c r="L1820" s="37" t="str">
        <f t="shared" si="140"/>
        <v/>
      </c>
      <c r="M1820" s="37" t="str">
        <f t="shared" si="141"/>
        <v/>
      </c>
      <c r="N1820" s="37" t="str">
        <f t="shared" si="142"/>
        <v/>
      </c>
      <c r="O1820" s="37" t="str">
        <f t="shared" si="144"/>
        <v/>
      </c>
      <c r="P1820" s="37" t="str">
        <f t="shared" si="143"/>
        <v>19年月日</v>
      </c>
    </row>
    <row r="1821" spans="12:16" x14ac:dyDescent="0.45">
      <c r="L1821" s="37" t="str">
        <f t="shared" si="140"/>
        <v/>
      </c>
      <c r="M1821" s="37" t="str">
        <f t="shared" si="141"/>
        <v/>
      </c>
      <c r="N1821" s="37" t="str">
        <f t="shared" si="142"/>
        <v/>
      </c>
      <c r="O1821" s="37" t="str">
        <f t="shared" si="144"/>
        <v/>
      </c>
      <c r="P1821" s="37" t="str">
        <f t="shared" si="143"/>
        <v>19年月日</v>
      </c>
    </row>
    <row r="1822" spans="12:16" x14ac:dyDescent="0.45">
      <c r="L1822" s="37" t="str">
        <f t="shared" si="140"/>
        <v/>
      </c>
      <c r="M1822" s="37" t="str">
        <f t="shared" si="141"/>
        <v/>
      </c>
      <c r="N1822" s="37" t="str">
        <f t="shared" si="142"/>
        <v/>
      </c>
      <c r="O1822" s="37" t="str">
        <f t="shared" si="144"/>
        <v/>
      </c>
      <c r="P1822" s="37" t="str">
        <f t="shared" si="143"/>
        <v>19年月日</v>
      </c>
    </row>
    <row r="1823" spans="12:16" x14ac:dyDescent="0.45">
      <c r="L1823" s="37" t="str">
        <f t="shared" si="140"/>
        <v/>
      </c>
      <c r="M1823" s="37" t="str">
        <f t="shared" si="141"/>
        <v/>
      </c>
      <c r="N1823" s="37" t="str">
        <f t="shared" si="142"/>
        <v/>
      </c>
      <c r="O1823" s="37" t="str">
        <f t="shared" si="144"/>
        <v/>
      </c>
      <c r="P1823" s="37" t="str">
        <f t="shared" si="143"/>
        <v>19年月日</v>
      </c>
    </row>
    <row r="1824" spans="12:16" x14ac:dyDescent="0.45">
      <c r="L1824" s="37" t="str">
        <f t="shared" si="140"/>
        <v/>
      </c>
      <c r="M1824" s="37" t="str">
        <f t="shared" si="141"/>
        <v/>
      </c>
      <c r="N1824" s="37" t="str">
        <f t="shared" si="142"/>
        <v/>
      </c>
      <c r="O1824" s="37" t="str">
        <f t="shared" si="144"/>
        <v/>
      </c>
      <c r="P1824" s="37" t="str">
        <f t="shared" si="143"/>
        <v>19年月日</v>
      </c>
    </row>
    <row r="1825" spans="12:16" x14ac:dyDescent="0.45">
      <c r="L1825" s="37" t="str">
        <f t="shared" si="140"/>
        <v/>
      </c>
      <c r="M1825" s="37" t="str">
        <f t="shared" si="141"/>
        <v/>
      </c>
      <c r="N1825" s="37" t="str">
        <f t="shared" si="142"/>
        <v/>
      </c>
      <c r="O1825" s="37" t="str">
        <f t="shared" si="144"/>
        <v/>
      </c>
      <c r="P1825" s="37" t="str">
        <f t="shared" si="143"/>
        <v>19年月日</v>
      </c>
    </row>
    <row r="1826" spans="12:16" x14ac:dyDescent="0.45">
      <c r="L1826" s="37" t="str">
        <f t="shared" si="140"/>
        <v/>
      </c>
      <c r="M1826" s="37" t="str">
        <f t="shared" si="141"/>
        <v/>
      </c>
      <c r="N1826" s="37" t="str">
        <f t="shared" si="142"/>
        <v/>
      </c>
      <c r="O1826" s="37" t="str">
        <f t="shared" si="144"/>
        <v/>
      </c>
      <c r="P1826" s="37" t="str">
        <f t="shared" si="143"/>
        <v>19年月日</v>
      </c>
    </row>
    <row r="1827" spans="12:16" x14ac:dyDescent="0.45">
      <c r="L1827" s="37" t="str">
        <f t="shared" si="140"/>
        <v/>
      </c>
      <c r="M1827" s="37" t="str">
        <f t="shared" si="141"/>
        <v/>
      </c>
      <c r="N1827" s="37" t="str">
        <f t="shared" si="142"/>
        <v/>
      </c>
      <c r="O1827" s="37" t="str">
        <f t="shared" si="144"/>
        <v/>
      </c>
      <c r="P1827" s="37" t="str">
        <f t="shared" si="143"/>
        <v>19年月日</v>
      </c>
    </row>
    <row r="1828" spans="12:16" x14ac:dyDescent="0.45">
      <c r="L1828" s="37" t="str">
        <f t="shared" si="140"/>
        <v/>
      </c>
      <c r="M1828" s="37" t="str">
        <f t="shared" si="141"/>
        <v/>
      </c>
      <c r="N1828" s="37" t="str">
        <f t="shared" si="142"/>
        <v/>
      </c>
      <c r="O1828" s="37" t="str">
        <f t="shared" si="144"/>
        <v/>
      </c>
      <c r="P1828" s="37" t="str">
        <f t="shared" si="143"/>
        <v>19年月日</v>
      </c>
    </row>
    <row r="1829" spans="12:16" x14ac:dyDescent="0.45">
      <c r="L1829" s="37" t="str">
        <f t="shared" si="140"/>
        <v/>
      </c>
      <c r="M1829" s="37" t="str">
        <f t="shared" si="141"/>
        <v/>
      </c>
      <c r="N1829" s="37" t="str">
        <f t="shared" si="142"/>
        <v/>
      </c>
      <c r="O1829" s="37" t="str">
        <f t="shared" si="144"/>
        <v/>
      </c>
      <c r="P1829" s="37" t="str">
        <f t="shared" si="143"/>
        <v>19年月日</v>
      </c>
    </row>
    <row r="1830" spans="12:16" x14ac:dyDescent="0.45">
      <c r="L1830" s="37" t="str">
        <f t="shared" si="140"/>
        <v/>
      </c>
      <c r="M1830" s="37" t="str">
        <f t="shared" si="141"/>
        <v/>
      </c>
      <c r="N1830" s="37" t="str">
        <f t="shared" si="142"/>
        <v/>
      </c>
      <c r="O1830" s="37" t="str">
        <f t="shared" si="144"/>
        <v/>
      </c>
      <c r="P1830" s="37" t="str">
        <f t="shared" si="143"/>
        <v>19年月日</v>
      </c>
    </row>
    <row r="1831" spans="12:16" x14ac:dyDescent="0.45">
      <c r="L1831" s="37" t="str">
        <f t="shared" si="140"/>
        <v/>
      </c>
      <c r="M1831" s="37" t="str">
        <f t="shared" si="141"/>
        <v/>
      </c>
      <c r="N1831" s="37" t="str">
        <f t="shared" si="142"/>
        <v/>
      </c>
      <c r="O1831" s="37" t="str">
        <f t="shared" si="144"/>
        <v/>
      </c>
      <c r="P1831" s="37" t="str">
        <f t="shared" si="143"/>
        <v>19年月日</v>
      </c>
    </row>
    <row r="1832" spans="12:16" x14ac:dyDescent="0.45">
      <c r="L1832" s="37" t="str">
        <f t="shared" si="140"/>
        <v/>
      </c>
      <c r="M1832" s="37" t="str">
        <f t="shared" si="141"/>
        <v/>
      </c>
      <c r="N1832" s="37" t="str">
        <f t="shared" si="142"/>
        <v/>
      </c>
      <c r="O1832" s="37" t="str">
        <f t="shared" si="144"/>
        <v/>
      </c>
      <c r="P1832" s="37" t="str">
        <f t="shared" si="143"/>
        <v>19年月日</v>
      </c>
    </row>
    <row r="1833" spans="12:16" x14ac:dyDescent="0.45">
      <c r="L1833" s="37" t="str">
        <f t="shared" si="140"/>
        <v/>
      </c>
      <c r="M1833" s="37" t="str">
        <f t="shared" si="141"/>
        <v/>
      </c>
      <c r="N1833" s="37" t="str">
        <f t="shared" si="142"/>
        <v/>
      </c>
      <c r="O1833" s="37" t="str">
        <f t="shared" si="144"/>
        <v/>
      </c>
      <c r="P1833" s="37" t="str">
        <f t="shared" si="143"/>
        <v>19年月日</v>
      </c>
    </row>
    <row r="1834" spans="12:16" x14ac:dyDescent="0.45">
      <c r="L1834" s="37" t="str">
        <f t="shared" si="140"/>
        <v/>
      </c>
      <c r="M1834" s="37" t="str">
        <f t="shared" si="141"/>
        <v/>
      </c>
      <c r="N1834" s="37" t="str">
        <f t="shared" si="142"/>
        <v/>
      </c>
      <c r="O1834" s="37" t="str">
        <f t="shared" si="144"/>
        <v/>
      </c>
      <c r="P1834" s="37" t="str">
        <f t="shared" si="143"/>
        <v>19年月日</v>
      </c>
    </row>
    <row r="1835" spans="12:16" x14ac:dyDescent="0.45">
      <c r="L1835" s="37" t="str">
        <f t="shared" si="140"/>
        <v/>
      </c>
      <c r="M1835" s="37" t="str">
        <f t="shared" si="141"/>
        <v/>
      </c>
      <c r="N1835" s="37" t="str">
        <f t="shared" si="142"/>
        <v/>
      </c>
      <c r="O1835" s="37" t="str">
        <f t="shared" si="144"/>
        <v/>
      </c>
      <c r="P1835" s="37" t="str">
        <f t="shared" si="143"/>
        <v>19年月日</v>
      </c>
    </row>
    <row r="1836" spans="12:16" x14ac:dyDescent="0.45">
      <c r="L1836" s="37" t="str">
        <f t="shared" si="140"/>
        <v/>
      </c>
      <c r="M1836" s="37" t="str">
        <f t="shared" si="141"/>
        <v/>
      </c>
      <c r="N1836" s="37" t="str">
        <f t="shared" si="142"/>
        <v/>
      </c>
      <c r="O1836" s="37" t="str">
        <f t="shared" si="144"/>
        <v/>
      </c>
      <c r="P1836" s="37" t="str">
        <f t="shared" si="143"/>
        <v>19年月日</v>
      </c>
    </row>
    <row r="1837" spans="12:16" x14ac:dyDescent="0.45">
      <c r="L1837" s="37" t="str">
        <f t="shared" si="140"/>
        <v/>
      </c>
      <c r="M1837" s="37" t="str">
        <f t="shared" si="141"/>
        <v/>
      </c>
      <c r="N1837" s="37" t="str">
        <f t="shared" si="142"/>
        <v/>
      </c>
      <c r="O1837" s="37" t="str">
        <f t="shared" si="144"/>
        <v/>
      </c>
      <c r="P1837" s="37" t="str">
        <f t="shared" si="143"/>
        <v>19年月日</v>
      </c>
    </row>
    <row r="1838" spans="12:16" x14ac:dyDescent="0.45">
      <c r="L1838" s="37" t="str">
        <f t="shared" si="140"/>
        <v/>
      </c>
      <c r="M1838" s="37" t="str">
        <f t="shared" si="141"/>
        <v/>
      </c>
      <c r="N1838" s="37" t="str">
        <f t="shared" si="142"/>
        <v/>
      </c>
      <c r="O1838" s="37" t="str">
        <f t="shared" si="144"/>
        <v/>
      </c>
      <c r="P1838" s="37" t="str">
        <f t="shared" si="143"/>
        <v>19年月日</v>
      </c>
    </row>
    <row r="1839" spans="12:16" x14ac:dyDescent="0.45">
      <c r="L1839" s="37" t="str">
        <f t="shared" si="140"/>
        <v/>
      </c>
      <c r="M1839" s="37" t="str">
        <f t="shared" si="141"/>
        <v/>
      </c>
      <c r="N1839" s="37" t="str">
        <f t="shared" si="142"/>
        <v/>
      </c>
      <c r="O1839" s="37" t="str">
        <f t="shared" si="144"/>
        <v/>
      </c>
      <c r="P1839" s="37" t="str">
        <f t="shared" si="143"/>
        <v>19年月日</v>
      </c>
    </row>
    <row r="1840" spans="12:16" x14ac:dyDescent="0.45">
      <c r="L1840" s="37" t="str">
        <f t="shared" si="140"/>
        <v/>
      </c>
      <c r="M1840" s="37" t="str">
        <f t="shared" si="141"/>
        <v/>
      </c>
      <c r="N1840" s="37" t="str">
        <f t="shared" si="142"/>
        <v/>
      </c>
      <c r="O1840" s="37" t="str">
        <f t="shared" si="144"/>
        <v/>
      </c>
      <c r="P1840" s="37" t="str">
        <f t="shared" si="143"/>
        <v>19年月日</v>
      </c>
    </row>
    <row r="1841" spans="12:16" x14ac:dyDescent="0.45">
      <c r="L1841" s="37" t="str">
        <f t="shared" si="140"/>
        <v/>
      </c>
      <c r="M1841" s="37" t="str">
        <f t="shared" si="141"/>
        <v/>
      </c>
      <c r="N1841" s="37" t="str">
        <f t="shared" si="142"/>
        <v/>
      </c>
      <c r="O1841" s="37" t="str">
        <f t="shared" si="144"/>
        <v/>
      </c>
      <c r="P1841" s="37" t="str">
        <f t="shared" si="143"/>
        <v>19年月日</v>
      </c>
    </row>
    <row r="1842" spans="12:16" x14ac:dyDescent="0.45">
      <c r="L1842" s="37" t="str">
        <f t="shared" si="140"/>
        <v/>
      </c>
      <c r="M1842" s="37" t="str">
        <f t="shared" si="141"/>
        <v/>
      </c>
      <c r="N1842" s="37" t="str">
        <f t="shared" si="142"/>
        <v/>
      </c>
      <c r="O1842" s="37" t="str">
        <f t="shared" si="144"/>
        <v/>
      </c>
      <c r="P1842" s="37" t="str">
        <f t="shared" si="143"/>
        <v>19年月日</v>
      </c>
    </row>
    <row r="1843" spans="12:16" x14ac:dyDescent="0.45">
      <c r="L1843" s="37" t="str">
        <f t="shared" si="140"/>
        <v/>
      </c>
      <c r="M1843" s="37" t="str">
        <f t="shared" si="141"/>
        <v/>
      </c>
      <c r="N1843" s="37" t="str">
        <f t="shared" si="142"/>
        <v/>
      </c>
      <c r="O1843" s="37" t="str">
        <f t="shared" si="144"/>
        <v/>
      </c>
      <c r="P1843" s="37" t="str">
        <f t="shared" si="143"/>
        <v>19年月日</v>
      </c>
    </row>
    <row r="1844" spans="12:16" x14ac:dyDescent="0.45">
      <c r="L1844" s="37" t="str">
        <f t="shared" si="140"/>
        <v/>
      </c>
      <c r="M1844" s="37" t="str">
        <f t="shared" si="141"/>
        <v/>
      </c>
      <c r="N1844" s="37" t="str">
        <f t="shared" si="142"/>
        <v/>
      </c>
      <c r="O1844" s="37" t="str">
        <f t="shared" si="144"/>
        <v/>
      </c>
      <c r="P1844" s="37" t="str">
        <f t="shared" si="143"/>
        <v>19年月日</v>
      </c>
    </row>
    <row r="1845" spans="12:16" x14ac:dyDescent="0.45">
      <c r="L1845" s="37" t="str">
        <f t="shared" si="140"/>
        <v/>
      </c>
      <c r="M1845" s="37" t="str">
        <f t="shared" si="141"/>
        <v/>
      </c>
      <c r="N1845" s="37" t="str">
        <f t="shared" si="142"/>
        <v/>
      </c>
      <c r="O1845" s="37" t="str">
        <f t="shared" si="144"/>
        <v/>
      </c>
      <c r="P1845" s="37" t="str">
        <f t="shared" si="143"/>
        <v>19年月日</v>
      </c>
    </row>
    <row r="1846" spans="12:16" x14ac:dyDescent="0.45">
      <c r="L1846" s="37" t="str">
        <f t="shared" si="140"/>
        <v/>
      </c>
      <c r="M1846" s="37" t="str">
        <f t="shared" si="141"/>
        <v/>
      </c>
      <c r="N1846" s="37" t="str">
        <f t="shared" si="142"/>
        <v/>
      </c>
      <c r="O1846" s="37" t="str">
        <f t="shared" si="144"/>
        <v/>
      </c>
      <c r="P1846" s="37" t="str">
        <f t="shared" si="143"/>
        <v>19年月日</v>
      </c>
    </row>
    <row r="1847" spans="12:16" x14ac:dyDescent="0.45">
      <c r="L1847" s="37" t="str">
        <f t="shared" si="140"/>
        <v/>
      </c>
      <c r="M1847" s="37" t="str">
        <f t="shared" si="141"/>
        <v/>
      </c>
      <c r="N1847" s="37" t="str">
        <f t="shared" si="142"/>
        <v/>
      </c>
      <c r="O1847" s="37" t="str">
        <f t="shared" si="144"/>
        <v/>
      </c>
      <c r="P1847" s="37" t="str">
        <f t="shared" si="143"/>
        <v>19年月日</v>
      </c>
    </row>
    <row r="1848" spans="12:16" x14ac:dyDescent="0.45">
      <c r="L1848" s="37" t="str">
        <f t="shared" si="140"/>
        <v/>
      </c>
      <c r="M1848" s="37" t="str">
        <f t="shared" si="141"/>
        <v/>
      </c>
      <c r="N1848" s="37" t="str">
        <f t="shared" si="142"/>
        <v/>
      </c>
      <c r="O1848" s="37" t="str">
        <f t="shared" si="144"/>
        <v/>
      </c>
      <c r="P1848" s="37" t="str">
        <f t="shared" si="143"/>
        <v>19年月日</v>
      </c>
    </row>
    <row r="1849" spans="12:16" x14ac:dyDescent="0.45">
      <c r="L1849" s="37" t="str">
        <f t="shared" si="140"/>
        <v/>
      </c>
      <c r="M1849" s="37" t="str">
        <f t="shared" si="141"/>
        <v/>
      </c>
      <c r="N1849" s="37" t="str">
        <f t="shared" si="142"/>
        <v/>
      </c>
      <c r="O1849" s="37" t="str">
        <f t="shared" si="144"/>
        <v/>
      </c>
      <c r="P1849" s="37" t="str">
        <f t="shared" si="143"/>
        <v>19年月日</v>
      </c>
    </row>
    <row r="1850" spans="12:16" x14ac:dyDescent="0.45">
      <c r="L1850" s="37" t="str">
        <f t="shared" si="140"/>
        <v/>
      </c>
      <c r="M1850" s="37" t="str">
        <f t="shared" si="141"/>
        <v/>
      </c>
      <c r="N1850" s="37" t="str">
        <f t="shared" si="142"/>
        <v/>
      </c>
      <c r="O1850" s="37" t="str">
        <f t="shared" si="144"/>
        <v/>
      </c>
      <c r="P1850" s="37" t="str">
        <f t="shared" si="143"/>
        <v>19年月日</v>
      </c>
    </row>
    <row r="1851" spans="12:16" x14ac:dyDescent="0.45">
      <c r="L1851" s="37" t="str">
        <f t="shared" si="140"/>
        <v/>
      </c>
      <c r="M1851" s="37" t="str">
        <f t="shared" si="141"/>
        <v/>
      </c>
      <c r="N1851" s="37" t="str">
        <f t="shared" si="142"/>
        <v/>
      </c>
      <c r="O1851" s="37" t="str">
        <f t="shared" si="144"/>
        <v/>
      </c>
      <c r="P1851" s="37" t="str">
        <f t="shared" si="143"/>
        <v>19年月日</v>
      </c>
    </row>
    <row r="1852" spans="12:16" x14ac:dyDescent="0.45">
      <c r="L1852" s="37" t="str">
        <f t="shared" si="140"/>
        <v/>
      </c>
      <c r="M1852" s="37" t="str">
        <f t="shared" si="141"/>
        <v/>
      </c>
      <c r="N1852" s="37" t="str">
        <f t="shared" si="142"/>
        <v/>
      </c>
      <c r="O1852" s="37" t="str">
        <f t="shared" si="144"/>
        <v/>
      </c>
      <c r="P1852" s="37" t="str">
        <f t="shared" si="143"/>
        <v>19年月日</v>
      </c>
    </row>
    <row r="1853" spans="12:16" x14ac:dyDescent="0.45">
      <c r="L1853" s="37" t="str">
        <f t="shared" si="140"/>
        <v/>
      </c>
      <c r="M1853" s="37" t="str">
        <f t="shared" si="141"/>
        <v/>
      </c>
      <c r="N1853" s="37" t="str">
        <f t="shared" si="142"/>
        <v/>
      </c>
      <c r="O1853" s="37" t="str">
        <f t="shared" si="144"/>
        <v/>
      </c>
      <c r="P1853" s="37" t="str">
        <f t="shared" si="143"/>
        <v>19年月日</v>
      </c>
    </row>
    <row r="1854" spans="12:16" x14ac:dyDescent="0.45">
      <c r="L1854" s="37" t="str">
        <f t="shared" si="140"/>
        <v/>
      </c>
      <c r="M1854" s="37" t="str">
        <f t="shared" si="141"/>
        <v/>
      </c>
      <c r="N1854" s="37" t="str">
        <f t="shared" si="142"/>
        <v/>
      </c>
      <c r="O1854" s="37" t="str">
        <f t="shared" si="144"/>
        <v/>
      </c>
      <c r="P1854" s="37" t="str">
        <f t="shared" si="143"/>
        <v>19年月日</v>
      </c>
    </row>
    <row r="1855" spans="12:16" x14ac:dyDescent="0.45">
      <c r="L1855" s="37" t="str">
        <f t="shared" si="140"/>
        <v/>
      </c>
      <c r="M1855" s="37" t="str">
        <f t="shared" si="141"/>
        <v/>
      </c>
      <c r="N1855" s="37" t="str">
        <f t="shared" si="142"/>
        <v/>
      </c>
      <c r="O1855" s="37" t="str">
        <f t="shared" si="144"/>
        <v/>
      </c>
      <c r="P1855" s="37" t="str">
        <f t="shared" si="143"/>
        <v>19年月日</v>
      </c>
    </row>
    <row r="1856" spans="12:16" x14ac:dyDescent="0.45">
      <c r="L1856" s="37" t="str">
        <f t="shared" si="140"/>
        <v/>
      </c>
      <c r="M1856" s="37" t="str">
        <f t="shared" si="141"/>
        <v/>
      </c>
      <c r="N1856" s="37" t="str">
        <f t="shared" si="142"/>
        <v/>
      </c>
      <c r="O1856" s="37" t="str">
        <f t="shared" si="144"/>
        <v/>
      </c>
      <c r="P1856" s="37" t="str">
        <f t="shared" si="143"/>
        <v>19年月日</v>
      </c>
    </row>
    <row r="1857" spans="12:16" x14ac:dyDescent="0.45">
      <c r="L1857" s="37" t="str">
        <f t="shared" si="140"/>
        <v/>
      </c>
      <c r="M1857" s="37" t="str">
        <f t="shared" si="141"/>
        <v/>
      </c>
      <c r="N1857" s="37" t="str">
        <f t="shared" si="142"/>
        <v/>
      </c>
      <c r="O1857" s="37" t="str">
        <f t="shared" si="144"/>
        <v/>
      </c>
      <c r="P1857" s="37" t="str">
        <f t="shared" si="143"/>
        <v>19年月日</v>
      </c>
    </row>
    <row r="1858" spans="12:16" x14ac:dyDescent="0.45">
      <c r="L1858" s="37" t="str">
        <f t="shared" si="140"/>
        <v/>
      </c>
      <c r="M1858" s="37" t="str">
        <f t="shared" si="141"/>
        <v/>
      </c>
      <c r="N1858" s="37" t="str">
        <f t="shared" si="142"/>
        <v/>
      </c>
      <c r="O1858" s="37" t="str">
        <f t="shared" si="144"/>
        <v/>
      </c>
      <c r="P1858" s="37" t="str">
        <f t="shared" si="143"/>
        <v>19年月日</v>
      </c>
    </row>
    <row r="1859" spans="12:16" x14ac:dyDescent="0.45">
      <c r="L1859" s="37" t="str">
        <f t="shared" ref="L1859:L1922" si="145">IF($A1859="","",$D1859&amp;" ("&amp;$G1859&amp;")")</f>
        <v/>
      </c>
      <c r="M1859" s="37" t="str">
        <f t="shared" ref="M1859:M1922" si="146">IF($A1859="","",LEFT($F1859,2))</f>
        <v/>
      </c>
      <c r="N1859" s="37" t="str">
        <f t="shared" ref="N1859:N1922" si="147">IF($A1859="","",$J1859&amp;" "&amp;$I1859&amp;" ("&amp;$M1859&amp;")")</f>
        <v/>
      </c>
      <c r="O1859" s="37" t="str">
        <f t="shared" si="144"/>
        <v/>
      </c>
      <c r="P1859" s="37" t="str">
        <f t="shared" ref="P1859:P1922" si="148">IF(LEFT($F1859,1)="0","20","19")&amp;LEFT($F1859,2)&amp;"年"&amp;MID($F1859,3,2)&amp;"月"&amp;RIGHT($F1859,2)&amp;"日"</f>
        <v>19年月日</v>
      </c>
    </row>
    <row r="1860" spans="12:16" x14ac:dyDescent="0.45">
      <c r="L1860" s="37" t="str">
        <f t="shared" si="145"/>
        <v/>
      </c>
      <c r="M1860" s="37" t="str">
        <f t="shared" si="146"/>
        <v/>
      </c>
      <c r="N1860" s="37" t="str">
        <f t="shared" si="147"/>
        <v/>
      </c>
      <c r="O1860" s="37" t="str">
        <f t="shared" ref="O1860:O1923" si="149">IF($A1860="","",$O1859+1)</f>
        <v/>
      </c>
      <c r="P1860" s="37" t="str">
        <f t="shared" si="148"/>
        <v>19年月日</v>
      </c>
    </row>
    <row r="1861" spans="12:16" x14ac:dyDescent="0.45">
      <c r="L1861" s="37" t="str">
        <f t="shared" si="145"/>
        <v/>
      </c>
      <c r="M1861" s="37" t="str">
        <f t="shared" si="146"/>
        <v/>
      </c>
      <c r="N1861" s="37" t="str">
        <f t="shared" si="147"/>
        <v/>
      </c>
      <c r="O1861" s="37" t="str">
        <f t="shared" si="149"/>
        <v/>
      </c>
      <c r="P1861" s="37" t="str">
        <f t="shared" si="148"/>
        <v>19年月日</v>
      </c>
    </row>
    <row r="1862" spans="12:16" x14ac:dyDescent="0.45">
      <c r="L1862" s="37" t="str">
        <f t="shared" si="145"/>
        <v/>
      </c>
      <c r="M1862" s="37" t="str">
        <f t="shared" si="146"/>
        <v/>
      </c>
      <c r="N1862" s="37" t="str">
        <f t="shared" si="147"/>
        <v/>
      </c>
      <c r="O1862" s="37" t="str">
        <f t="shared" si="149"/>
        <v/>
      </c>
      <c r="P1862" s="37" t="str">
        <f t="shared" si="148"/>
        <v>19年月日</v>
      </c>
    </row>
    <row r="1863" spans="12:16" x14ac:dyDescent="0.45">
      <c r="L1863" s="37" t="str">
        <f t="shared" si="145"/>
        <v/>
      </c>
      <c r="M1863" s="37" t="str">
        <f t="shared" si="146"/>
        <v/>
      </c>
      <c r="N1863" s="37" t="str">
        <f t="shared" si="147"/>
        <v/>
      </c>
      <c r="O1863" s="37" t="str">
        <f t="shared" si="149"/>
        <v/>
      </c>
      <c r="P1863" s="37" t="str">
        <f t="shared" si="148"/>
        <v>19年月日</v>
      </c>
    </row>
    <row r="1864" spans="12:16" x14ac:dyDescent="0.45">
      <c r="L1864" s="37" t="str">
        <f t="shared" si="145"/>
        <v/>
      </c>
      <c r="M1864" s="37" t="str">
        <f t="shared" si="146"/>
        <v/>
      </c>
      <c r="N1864" s="37" t="str">
        <f t="shared" si="147"/>
        <v/>
      </c>
      <c r="O1864" s="37" t="str">
        <f t="shared" si="149"/>
        <v/>
      </c>
      <c r="P1864" s="37" t="str">
        <f t="shared" si="148"/>
        <v>19年月日</v>
      </c>
    </row>
    <row r="1865" spans="12:16" x14ac:dyDescent="0.45">
      <c r="L1865" s="37" t="str">
        <f t="shared" si="145"/>
        <v/>
      </c>
      <c r="M1865" s="37" t="str">
        <f t="shared" si="146"/>
        <v/>
      </c>
      <c r="N1865" s="37" t="str">
        <f t="shared" si="147"/>
        <v/>
      </c>
      <c r="O1865" s="37" t="str">
        <f t="shared" si="149"/>
        <v/>
      </c>
      <c r="P1865" s="37" t="str">
        <f t="shared" si="148"/>
        <v>19年月日</v>
      </c>
    </row>
    <row r="1866" spans="12:16" x14ac:dyDescent="0.45">
      <c r="L1866" s="37" t="str">
        <f t="shared" si="145"/>
        <v/>
      </c>
      <c r="M1866" s="37" t="str">
        <f t="shared" si="146"/>
        <v/>
      </c>
      <c r="N1866" s="37" t="str">
        <f t="shared" si="147"/>
        <v/>
      </c>
      <c r="O1866" s="37" t="str">
        <f t="shared" si="149"/>
        <v/>
      </c>
      <c r="P1866" s="37" t="str">
        <f t="shared" si="148"/>
        <v>19年月日</v>
      </c>
    </row>
    <row r="1867" spans="12:16" x14ac:dyDescent="0.45">
      <c r="L1867" s="37" t="str">
        <f t="shared" si="145"/>
        <v/>
      </c>
      <c r="M1867" s="37" t="str">
        <f t="shared" si="146"/>
        <v/>
      </c>
      <c r="N1867" s="37" t="str">
        <f t="shared" si="147"/>
        <v/>
      </c>
      <c r="O1867" s="37" t="str">
        <f t="shared" si="149"/>
        <v/>
      </c>
      <c r="P1867" s="37" t="str">
        <f t="shared" si="148"/>
        <v>19年月日</v>
      </c>
    </row>
    <row r="1868" spans="12:16" x14ac:dyDescent="0.45">
      <c r="L1868" s="37" t="str">
        <f t="shared" si="145"/>
        <v/>
      </c>
      <c r="M1868" s="37" t="str">
        <f t="shared" si="146"/>
        <v/>
      </c>
      <c r="N1868" s="37" t="str">
        <f t="shared" si="147"/>
        <v/>
      </c>
      <c r="O1868" s="37" t="str">
        <f t="shared" si="149"/>
        <v/>
      </c>
      <c r="P1868" s="37" t="str">
        <f t="shared" si="148"/>
        <v>19年月日</v>
      </c>
    </row>
    <row r="1869" spans="12:16" x14ac:dyDescent="0.45">
      <c r="L1869" s="37" t="str">
        <f t="shared" si="145"/>
        <v/>
      </c>
      <c r="M1869" s="37" t="str">
        <f t="shared" si="146"/>
        <v/>
      </c>
      <c r="N1869" s="37" t="str">
        <f t="shared" si="147"/>
        <v/>
      </c>
      <c r="O1869" s="37" t="str">
        <f t="shared" si="149"/>
        <v/>
      </c>
      <c r="P1869" s="37" t="str">
        <f t="shared" si="148"/>
        <v>19年月日</v>
      </c>
    </row>
    <row r="1870" spans="12:16" x14ac:dyDescent="0.45">
      <c r="L1870" s="37" t="str">
        <f t="shared" si="145"/>
        <v/>
      </c>
      <c r="M1870" s="37" t="str">
        <f t="shared" si="146"/>
        <v/>
      </c>
      <c r="N1870" s="37" t="str">
        <f t="shared" si="147"/>
        <v/>
      </c>
      <c r="O1870" s="37" t="str">
        <f t="shared" si="149"/>
        <v/>
      </c>
      <c r="P1870" s="37" t="str">
        <f t="shared" si="148"/>
        <v>19年月日</v>
      </c>
    </row>
    <row r="1871" spans="12:16" x14ac:dyDescent="0.45">
      <c r="L1871" s="37" t="str">
        <f t="shared" si="145"/>
        <v/>
      </c>
      <c r="M1871" s="37" t="str">
        <f t="shared" si="146"/>
        <v/>
      </c>
      <c r="N1871" s="37" t="str">
        <f t="shared" si="147"/>
        <v/>
      </c>
      <c r="O1871" s="37" t="str">
        <f t="shared" si="149"/>
        <v/>
      </c>
      <c r="P1871" s="37" t="str">
        <f t="shared" si="148"/>
        <v>19年月日</v>
      </c>
    </row>
    <row r="1872" spans="12:16" x14ac:dyDescent="0.45">
      <c r="L1872" s="37" t="str">
        <f t="shared" si="145"/>
        <v/>
      </c>
      <c r="M1872" s="37" t="str">
        <f t="shared" si="146"/>
        <v/>
      </c>
      <c r="N1872" s="37" t="str">
        <f t="shared" si="147"/>
        <v/>
      </c>
      <c r="O1872" s="37" t="str">
        <f t="shared" si="149"/>
        <v/>
      </c>
      <c r="P1872" s="37" t="str">
        <f t="shared" si="148"/>
        <v>19年月日</v>
      </c>
    </row>
    <row r="1873" spans="12:16" x14ac:dyDescent="0.45">
      <c r="L1873" s="37" t="str">
        <f t="shared" si="145"/>
        <v/>
      </c>
      <c r="M1873" s="37" t="str">
        <f t="shared" si="146"/>
        <v/>
      </c>
      <c r="N1873" s="37" t="str">
        <f t="shared" si="147"/>
        <v/>
      </c>
      <c r="O1873" s="37" t="str">
        <f t="shared" si="149"/>
        <v/>
      </c>
      <c r="P1873" s="37" t="str">
        <f t="shared" si="148"/>
        <v>19年月日</v>
      </c>
    </row>
    <row r="1874" spans="12:16" x14ac:dyDescent="0.45">
      <c r="L1874" s="37" t="str">
        <f t="shared" si="145"/>
        <v/>
      </c>
      <c r="M1874" s="37" t="str">
        <f t="shared" si="146"/>
        <v/>
      </c>
      <c r="N1874" s="37" t="str">
        <f t="shared" si="147"/>
        <v/>
      </c>
      <c r="O1874" s="37" t="str">
        <f t="shared" si="149"/>
        <v/>
      </c>
      <c r="P1874" s="37" t="str">
        <f t="shared" si="148"/>
        <v>19年月日</v>
      </c>
    </row>
    <row r="1875" spans="12:16" x14ac:dyDescent="0.45">
      <c r="L1875" s="37" t="str">
        <f t="shared" si="145"/>
        <v/>
      </c>
      <c r="M1875" s="37" t="str">
        <f t="shared" si="146"/>
        <v/>
      </c>
      <c r="N1875" s="37" t="str">
        <f t="shared" si="147"/>
        <v/>
      </c>
      <c r="O1875" s="37" t="str">
        <f t="shared" si="149"/>
        <v/>
      </c>
      <c r="P1875" s="37" t="str">
        <f t="shared" si="148"/>
        <v>19年月日</v>
      </c>
    </row>
    <row r="1876" spans="12:16" x14ac:dyDescent="0.45">
      <c r="L1876" s="37" t="str">
        <f t="shared" si="145"/>
        <v/>
      </c>
      <c r="M1876" s="37" t="str">
        <f t="shared" si="146"/>
        <v/>
      </c>
      <c r="N1876" s="37" t="str">
        <f t="shared" si="147"/>
        <v/>
      </c>
      <c r="O1876" s="37" t="str">
        <f t="shared" si="149"/>
        <v/>
      </c>
      <c r="P1876" s="37" t="str">
        <f t="shared" si="148"/>
        <v>19年月日</v>
      </c>
    </row>
    <row r="1877" spans="12:16" x14ac:dyDescent="0.45">
      <c r="L1877" s="37" t="str">
        <f t="shared" si="145"/>
        <v/>
      </c>
      <c r="M1877" s="37" t="str">
        <f t="shared" si="146"/>
        <v/>
      </c>
      <c r="N1877" s="37" t="str">
        <f t="shared" si="147"/>
        <v/>
      </c>
      <c r="O1877" s="37" t="str">
        <f t="shared" si="149"/>
        <v/>
      </c>
      <c r="P1877" s="37" t="str">
        <f t="shared" si="148"/>
        <v>19年月日</v>
      </c>
    </row>
    <row r="1878" spans="12:16" x14ac:dyDescent="0.45">
      <c r="L1878" s="37" t="str">
        <f t="shared" si="145"/>
        <v/>
      </c>
      <c r="M1878" s="37" t="str">
        <f t="shared" si="146"/>
        <v/>
      </c>
      <c r="N1878" s="37" t="str">
        <f t="shared" si="147"/>
        <v/>
      </c>
      <c r="O1878" s="37" t="str">
        <f t="shared" si="149"/>
        <v/>
      </c>
      <c r="P1878" s="37" t="str">
        <f t="shared" si="148"/>
        <v>19年月日</v>
      </c>
    </row>
    <row r="1879" spans="12:16" x14ac:dyDescent="0.45">
      <c r="L1879" s="37" t="str">
        <f t="shared" si="145"/>
        <v/>
      </c>
      <c r="M1879" s="37" t="str">
        <f t="shared" si="146"/>
        <v/>
      </c>
      <c r="N1879" s="37" t="str">
        <f t="shared" si="147"/>
        <v/>
      </c>
      <c r="O1879" s="37" t="str">
        <f t="shared" si="149"/>
        <v/>
      </c>
      <c r="P1879" s="37" t="str">
        <f t="shared" si="148"/>
        <v>19年月日</v>
      </c>
    </row>
    <row r="1880" spans="12:16" x14ac:dyDescent="0.45">
      <c r="L1880" s="37" t="str">
        <f t="shared" si="145"/>
        <v/>
      </c>
      <c r="M1880" s="37" t="str">
        <f t="shared" si="146"/>
        <v/>
      </c>
      <c r="N1880" s="37" t="str">
        <f t="shared" si="147"/>
        <v/>
      </c>
      <c r="O1880" s="37" t="str">
        <f t="shared" si="149"/>
        <v/>
      </c>
      <c r="P1880" s="37" t="str">
        <f t="shared" si="148"/>
        <v>19年月日</v>
      </c>
    </row>
    <row r="1881" spans="12:16" x14ac:dyDescent="0.45">
      <c r="L1881" s="37" t="str">
        <f t="shared" si="145"/>
        <v/>
      </c>
      <c r="M1881" s="37" t="str">
        <f t="shared" si="146"/>
        <v/>
      </c>
      <c r="N1881" s="37" t="str">
        <f t="shared" si="147"/>
        <v/>
      </c>
      <c r="O1881" s="37" t="str">
        <f t="shared" si="149"/>
        <v/>
      </c>
      <c r="P1881" s="37" t="str">
        <f t="shared" si="148"/>
        <v>19年月日</v>
      </c>
    </row>
    <row r="1882" spans="12:16" x14ac:dyDescent="0.45">
      <c r="L1882" s="37" t="str">
        <f t="shared" si="145"/>
        <v/>
      </c>
      <c r="M1882" s="37" t="str">
        <f t="shared" si="146"/>
        <v/>
      </c>
      <c r="N1882" s="37" t="str">
        <f t="shared" si="147"/>
        <v/>
      </c>
      <c r="O1882" s="37" t="str">
        <f t="shared" si="149"/>
        <v/>
      </c>
      <c r="P1882" s="37" t="str">
        <f t="shared" si="148"/>
        <v>19年月日</v>
      </c>
    </row>
    <row r="1883" spans="12:16" x14ac:dyDescent="0.45">
      <c r="L1883" s="37" t="str">
        <f t="shared" si="145"/>
        <v/>
      </c>
      <c r="M1883" s="37" t="str">
        <f t="shared" si="146"/>
        <v/>
      </c>
      <c r="N1883" s="37" t="str">
        <f t="shared" si="147"/>
        <v/>
      </c>
      <c r="O1883" s="37" t="str">
        <f t="shared" si="149"/>
        <v/>
      </c>
      <c r="P1883" s="37" t="str">
        <f t="shared" si="148"/>
        <v>19年月日</v>
      </c>
    </row>
    <row r="1884" spans="12:16" x14ac:dyDescent="0.45">
      <c r="L1884" s="37" t="str">
        <f t="shared" si="145"/>
        <v/>
      </c>
      <c r="M1884" s="37" t="str">
        <f t="shared" si="146"/>
        <v/>
      </c>
      <c r="N1884" s="37" t="str">
        <f t="shared" si="147"/>
        <v/>
      </c>
      <c r="O1884" s="37" t="str">
        <f t="shared" si="149"/>
        <v/>
      </c>
      <c r="P1884" s="37" t="str">
        <f t="shared" si="148"/>
        <v>19年月日</v>
      </c>
    </row>
    <row r="1885" spans="12:16" x14ac:dyDescent="0.45">
      <c r="L1885" s="37" t="str">
        <f t="shared" si="145"/>
        <v/>
      </c>
      <c r="M1885" s="37" t="str">
        <f t="shared" si="146"/>
        <v/>
      </c>
      <c r="N1885" s="37" t="str">
        <f t="shared" si="147"/>
        <v/>
      </c>
      <c r="O1885" s="37" t="str">
        <f t="shared" si="149"/>
        <v/>
      </c>
      <c r="P1885" s="37" t="str">
        <f t="shared" si="148"/>
        <v>19年月日</v>
      </c>
    </row>
    <row r="1886" spans="12:16" x14ac:dyDescent="0.45">
      <c r="L1886" s="37" t="str">
        <f t="shared" si="145"/>
        <v/>
      </c>
      <c r="M1886" s="37" t="str">
        <f t="shared" si="146"/>
        <v/>
      </c>
      <c r="N1886" s="37" t="str">
        <f t="shared" si="147"/>
        <v/>
      </c>
      <c r="O1886" s="37" t="str">
        <f t="shared" si="149"/>
        <v/>
      </c>
      <c r="P1886" s="37" t="str">
        <f t="shared" si="148"/>
        <v>19年月日</v>
      </c>
    </row>
    <row r="1887" spans="12:16" x14ac:dyDescent="0.45">
      <c r="L1887" s="37" t="str">
        <f t="shared" si="145"/>
        <v/>
      </c>
      <c r="M1887" s="37" t="str">
        <f t="shared" si="146"/>
        <v/>
      </c>
      <c r="N1887" s="37" t="str">
        <f t="shared" si="147"/>
        <v/>
      </c>
      <c r="O1887" s="37" t="str">
        <f t="shared" si="149"/>
        <v/>
      </c>
      <c r="P1887" s="37" t="str">
        <f t="shared" si="148"/>
        <v>19年月日</v>
      </c>
    </row>
    <row r="1888" spans="12:16" x14ac:dyDescent="0.45">
      <c r="L1888" s="37" t="str">
        <f t="shared" si="145"/>
        <v/>
      </c>
      <c r="M1888" s="37" t="str">
        <f t="shared" si="146"/>
        <v/>
      </c>
      <c r="N1888" s="37" t="str">
        <f t="shared" si="147"/>
        <v/>
      </c>
      <c r="O1888" s="37" t="str">
        <f t="shared" si="149"/>
        <v/>
      </c>
      <c r="P1888" s="37" t="str">
        <f t="shared" si="148"/>
        <v>19年月日</v>
      </c>
    </row>
    <row r="1889" spans="12:16" x14ac:dyDescent="0.45">
      <c r="L1889" s="37" t="str">
        <f t="shared" si="145"/>
        <v/>
      </c>
      <c r="M1889" s="37" t="str">
        <f t="shared" si="146"/>
        <v/>
      </c>
      <c r="N1889" s="37" t="str">
        <f t="shared" si="147"/>
        <v/>
      </c>
      <c r="O1889" s="37" t="str">
        <f t="shared" si="149"/>
        <v/>
      </c>
      <c r="P1889" s="37" t="str">
        <f t="shared" si="148"/>
        <v>19年月日</v>
      </c>
    </row>
    <row r="1890" spans="12:16" x14ac:dyDescent="0.45">
      <c r="L1890" s="37" t="str">
        <f t="shared" si="145"/>
        <v/>
      </c>
      <c r="M1890" s="37" t="str">
        <f t="shared" si="146"/>
        <v/>
      </c>
      <c r="N1890" s="37" t="str">
        <f t="shared" si="147"/>
        <v/>
      </c>
      <c r="O1890" s="37" t="str">
        <f t="shared" si="149"/>
        <v/>
      </c>
      <c r="P1890" s="37" t="str">
        <f t="shared" si="148"/>
        <v>19年月日</v>
      </c>
    </row>
    <row r="1891" spans="12:16" x14ac:dyDescent="0.45">
      <c r="L1891" s="37" t="str">
        <f t="shared" si="145"/>
        <v/>
      </c>
      <c r="M1891" s="37" t="str">
        <f t="shared" si="146"/>
        <v/>
      </c>
      <c r="N1891" s="37" t="str">
        <f t="shared" si="147"/>
        <v/>
      </c>
      <c r="O1891" s="37" t="str">
        <f t="shared" si="149"/>
        <v/>
      </c>
      <c r="P1891" s="37" t="str">
        <f t="shared" si="148"/>
        <v>19年月日</v>
      </c>
    </row>
    <row r="1892" spans="12:16" x14ac:dyDescent="0.45">
      <c r="L1892" s="37" t="str">
        <f t="shared" si="145"/>
        <v/>
      </c>
      <c r="M1892" s="37" t="str">
        <f t="shared" si="146"/>
        <v/>
      </c>
      <c r="N1892" s="37" t="str">
        <f t="shared" si="147"/>
        <v/>
      </c>
      <c r="O1892" s="37" t="str">
        <f t="shared" si="149"/>
        <v/>
      </c>
      <c r="P1892" s="37" t="str">
        <f t="shared" si="148"/>
        <v>19年月日</v>
      </c>
    </row>
    <row r="1893" spans="12:16" x14ac:dyDescent="0.45">
      <c r="L1893" s="37" t="str">
        <f t="shared" si="145"/>
        <v/>
      </c>
      <c r="M1893" s="37" t="str">
        <f t="shared" si="146"/>
        <v/>
      </c>
      <c r="N1893" s="37" t="str">
        <f t="shared" si="147"/>
        <v/>
      </c>
      <c r="O1893" s="37" t="str">
        <f t="shared" si="149"/>
        <v/>
      </c>
      <c r="P1893" s="37" t="str">
        <f t="shared" si="148"/>
        <v>19年月日</v>
      </c>
    </row>
    <row r="1894" spans="12:16" x14ac:dyDescent="0.45">
      <c r="L1894" s="37" t="str">
        <f t="shared" si="145"/>
        <v/>
      </c>
      <c r="M1894" s="37" t="str">
        <f t="shared" si="146"/>
        <v/>
      </c>
      <c r="N1894" s="37" t="str">
        <f t="shared" si="147"/>
        <v/>
      </c>
      <c r="O1894" s="37" t="str">
        <f t="shared" si="149"/>
        <v/>
      </c>
      <c r="P1894" s="37" t="str">
        <f t="shared" si="148"/>
        <v>19年月日</v>
      </c>
    </row>
    <row r="1895" spans="12:16" x14ac:dyDescent="0.45">
      <c r="L1895" s="37" t="str">
        <f t="shared" si="145"/>
        <v/>
      </c>
      <c r="M1895" s="37" t="str">
        <f t="shared" si="146"/>
        <v/>
      </c>
      <c r="N1895" s="37" t="str">
        <f t="shared" si="147"/>
        <v/>
      </c>
      <c r="O1895" s="37" t="str">
        <f t="shared" si="149"/>
        <v/>
      </c>
      <c r="P1895" s="37" t="str">
        <f t="shared" si="148"/>
        <v>19年月日</v>
      </c>
    </row>
    <row r="1896" spans="12:16" x14ac:dyDescent="0.45">
      <c r="L1896" s="37" t="str">
        <f t="shared" si="145"/>
        <v/>
      </c>
      <c r="M1896" s="37" t="str">
        <f t="shared" si="146"/>
        <v/>
      </c>
      <c r="N1896" s="37" t="str">
        <f t="shared" si="147"/>
        <v/>
      </c>
      <c r="O1896" s="37" t="str">
        <f t="shared" si="149"/>
        <v/>
      </c>
      <c r="P1896" s="37" t="str">
        <f t="shared" si="148"/>
        <v>19年月日</v>
      </c>
    </row>
    <row r="1897" spans="12:16" x14ac:dyDescent="0.45">
      <c r="L1897" s="37" t="str">
        <f t="shared" si="145"/>
        <v/>
      </c>
      <c r="M1897" s="37" t="str">
        <f t="shared" si="146"/>
        <v/>
      </c>
      <c r="N1897" s="37" t="str">
        <f t="shared" si="147"/>
        <v/>
      </c>
      <c r="O1897" s="37" t="str">
        <f t="shared" si="149"/>
        <v/>
      </c>
      <c r="P1897" s="37" t="str">
        <f t="shared" si="148"/>
        <v>19年月日</v>
      </c>
    </row>
    <row r="1898" spans="12:16" x14ac:dyDescent="0.45">
      <c r="L1898" s="37" t="str">
        <f t="shared" si="145"/>
        <v/>
      </c>
      <c r="M1898" s="37" t="str">
        <f t="shared" si="146"/>
        <v/>
      </c>
      <c r="N1898" s="37" t="str">
        <f t="shared" si="147"/>
        <v/>
      </c>
      <c r="O1898" s="37" t="str">
        <f t="shared" si="149"/>
        <v/>
      </c>
      <c r="P1898" s="37" t="str">
        <f t="shared" si="148"/>
        <v>19年月日</v>
      </c>
    </row>
    <row r="1899" spans="12:16" x14ac:dyDescent="0.45">
      <c r="L1899" s="37" t="str">
        <f t="shared" si="145"/>
        <v/>
      </c>
      <c r="M1899" s="37" t="str">
        <f t="shared" si="146"/>
        <v/>
      </c>
      <c r="N1899" s="37" t="str">
        <f t="shared" si="147"/>
        <v/>
      </c>
      <c r="O1899" s="37" t="str">
        <f t="shared" si="149"/>
        <v/>
      </c>
      <c r="P1899" s="37" t="str">
        <f t="shared" si="148"/>
        <v>19年月日</v>
      </c>
    </row>
    <row r="1900" spans="12:16" x14ac:dyDescent="0.45">
      <c r="L1900" s="37" t="str">
        <f t="shared" si="145"/>
        <v/>
      </c>
      <c r="M1900" s="37" t="str">
        <f t="shared" si="146"/>
        <v/>
      </c>
      <c r="N1900" s="37" t="str">
        <f t="shared" si="147"/>
        <v/>
      </c>
      <c r="O1900" s="37" t="str">
        <f t="shared" si="149"/>
        <v/>
      </c>
      <c r="P1900" s="37" t="str">
        <f t="shared" si="148"/>
        <v>19年月日</v>
      </c>
    </row>
    <row r="1901" spans="12:16" x14ac:dyDescent="0.45">
      <c r="L1901" s="37" t="str">
        <f t="shared" si="145"/>
        <v/>
      </c>
      <c r="M1901" s="37" t="str">
        <f t="shared" si="146"/>
        <v/>
      </c>
      <c r="N1901" s="37" t="str">
        <f t="shared" si="147"/>
        <v/>
      </c>
      <c r="O1901" s="37" t="str">
        <f t="shared" si="149"/>
        <v/>
      </c>
      <c r="P1901" s="37" t="str">
        <f t="shared" si="148"/>
        <v>19年月日</v>
      </c>
    </row>
    <row r="1902" spans="12:16" x14ac:dyDescent="0.45">
      <c r="L1902" s="37" t="str">
        <f t="shared" si="145"/>
        <v/>
      </c>
      <c r="M1902" s="37" t="str">
        <f t="shared" si="146"/>
        <v/>
      </c>
      <c r="N1902" s="37" t="str">
        <f t="shared" si="147"/>
        <v/>
      </c>
      <c r="O1902" s="37" t="str">
        <f t="shared" si="149"/>
        <v/>
      </c>
      <c r="P1902" s="37" t="str">
        <f t="shared" si="148"/>
        <v>19年月日</v>
      </c>
    </row>
    <row r="1903" spans="12:16" x14ac:dyDescent="0.45">
      <c r="L1903" s="37" t="str">
        <f t="shared" si="145"/>
        <v/>
      </c>
      <c r="M1903" s="37" t="str">
        <f t="shared" si="146"/>
        <v/>
      </c>
      <c r="N1903" s="37" t="str">
        <f t="shared" si="147"/>
        <v/>
      </c>
      <c r="O1903" s="37" t="str">
        <f t="shared" si="149"/>
        <v/>
      </c>
      <c r="P1903" s="37" t="str">
        <f t="shared" si="148"/>
        <v>19年月日</v>
      </c>
    </row>
    <row r="1904" spans="12:16" x14ac:dyDescent="0.45">
      <c r="L1904" s="37" t="str">
        <f t="shared" si="145"/>
        <v/>
      </c>
      <c r="M1904" s="37" t="str">
        <f t="shared" si="146"/>
        <v/>
      </c>
      <c r="N1904" s="37" t="str">
        <f t="shared" si="147"/>
        <v/>
      </c>
      <c r="O1904" s="37" t="str">
        <f t="shared" si="149"/>
        <v/>
      </c>
      <c r="P1904" s="37" t="str">
        <f t="shared" si="148"/>
        <v>19年月日</v>
      </c>
    </row>
    <row r="1905" spans="12:16" x14ac:dyDescent="0.45">
      <c r="L1905" s="37" t="str">
        <f t="shared" si="145"/>
        <v/>
      </c>
      <c r="M1905" s="37" t="str">
        <f t="shared" si="146"/>
        <v/>
      </c>
      <c r="N1905" s="37" t="str">
        <f t="shared" si="147"/>
        <v/>
      </c>
      <c r="O1905" s="37" t="str">
        <f t="shared" si="149"/>
        <v/>
      </c>
      <c r="P1905" s="37" t="str">
        <f t="shared" si="148"/>
        <v>19年月日</v>
      </c>
    </row>
    <row r="1906" spans="12:16" x14ac:dyDescent="0.45">
      <c r="L1906" s="37" t="str">
        <f t="shared" si="145"/>
        <v/>
      </c>
      <c r="M1906" s="37" t="str">
        <f t="shared" si="146"/>
        <v/>
      </c>
      <c r="N1906" s="37" t="str">
        <f t="shared" si="147"/>
        <v/>
      </c>
      <c r="O1906" s="37" t="str">
        <f t="shared" si="149"/>
        <v/>
      </c>
      <c r="P1906" s="37" t="str">
        <f t="shared" si="148"/>
        <v>19年月日</v>
      </c>
    </row>
    <row r="1907" spans="12:16" x14ac:dyDescent="0.45">
      <c r="L1907" s="37" t="str">
        <f t="shared" si="145"/>
        <v/>
      </c>
      <c r="M1907" s="37" t="str">
        <f t="shared" si="146"/>
        <v/>
      </c>
      <c r="N1907" s="37" t="str">
        <f t="shared" si="147"/>
        <v/>
      </c>
      <c r="O1907" s="37" t="str">
        <f t="shared" si="149"/>
        <v/>
      </c>
      <c r="P1907" s="37" t="str">
        <f t="shared" si="148"/>
        <v>19年月日</v>
      </c>
    </row>
    <row r="1908" spans="12:16" x14ac:dyDescent="0.45">
      <c r="L1908" s="37" t="str">
        <f t="shared" si="145"/>
        <v/>
      </c>
      <c r="M1908" s="37" t="str">
        <f t="shared" si="146"/>
        <v/>
      </c>
      <c r="N1908" s="37" t="str">
        <f t="shared" si="147"/>
        <v/>
      </c>
      <c r="O1908" s="37" t="str">
        <f t="shared" si="149"/>
        <v/>
      </c>
      <c r="P1908" s="37" t="str">
        <f t="shared" si="148"/>
        <v>19年月日</v>
      </c>
    </row>
    <row r="1909" spans="12:16" x14ac:dyDescent="0.45">
      <c r="L1909" s="37" t="str">
        <f t="shared" si="145"/>
        <v/>
      </c>
      <c r="M1909" s="37" t="str">
        <f t="shared" si="146"/>
        <v/>
      </c>
      <c r="N1909" s="37" t="str">
        <f t="shared" si="147"/>
        <v/>
      </c>
      <c r="O1909" s="37" t="str">
        <f t="shared" si="149"/>
        <v/>
      </c>
      <c r="P1909" s="37" t="str">
        <f t="shared" si="148"/>
        <v>19年月日</v>
      </c>
    </row>
    <row r="1910" spans="12:16" x14ac:dyDescent="0.45">
      <c r="L1910" s="37" t="str">
        <f t="shared" si="145"/>
        <v/>
      </c>
      <c r="M1910" s="37" t="str">
        <f t="shared" si="146"/>
        <v/>
      </c>
      <c r="N1910" s="37" t="str">
        <f t="shared" si="147"/>
        <v/>
      </c>
      <c r="O1910" s="37" t="str">
        <f t="shared" si="149"/>
        <v/>
      </c>
      <c r="P1910" s="37" t="str">
        <f t="shared" si="148"/>
        <v>19年月日</v>
      </c>
    </row>
    <row r="1911" spans="12:16" x14ac:dyDescent="0.45">
      <c r="L1911" s="37" t="str">
        <f t="shared" si="145"/>
        <v/>
      </c>
      <c r="M1911" s="37" t="str">
        <f t="shared" si="146"/>
        <v/>
      </c>
      <c r="N1911" s="37" t="str">
        <f t="shared" si="147"/>
        <v/>
      </c>
      <c r="O1911" s="37" t="str">
        <f t="shared" si="149"/>
        <v/>
      </c>
      <c r="P1911" s="37" t="str">
        <f t="shared" si="148"/>
        <v>19年月日</v>
      </c>
    </row>
    <row r="1912" spans="12:16" x14ac:dyDescent="0.45">
      <c r="L1912" s="37" t="str">
        <f t="shared" si="145"/>
        <v/>
      </c>
      <c r="M1912" s="37" t="str">
        <f t="shared" si="146"/>
        <v/>
      </c>
      <c r="N1912" s="37" t="str">
        <f t="shared" si="147"/>
        <v/>
      </c>
      <c r="O1912" s="37" t="str">
        <f t="shared" si="149"/>
        <v/>
      </c>
      <c r="P1912" s="37" t="str">
        <f t="shared" si="148"/>
        <v>19年月日</v>
      </c>
    </row>
    <row r="1913" spans="12:16" x14ac:dyDescent="0.45">
      <c r="L1913" s="37" t="str">
        <f t="shared" si="145"/>
        <v/>
      </c>
      <c r="M1913" s="37" t="str">
        <f t="shared" si="146"/>
        <v/>
      </c>
      <c r="N1913" s="37" t="str">
        <f t="shared" si="147"/>
        <v/>
      </c>
      <c r="O1913" s="37" t="str">
        <f t="shared" si="149"/>
        <v/>
      </c>
      <c r="P1913" s="37" t="str">
        <f t="shared" si="148"/>
        <v>19年月日</v>
      </c>
    </row>
    <row r="1914" spans="12:16" x14ac:dyDescent="0.45">
      <c r="L1914" s="37" t="str">
        <f t="shared" si="145"/>
        <v/>
      </c>
      <c r="M1914" s="37" t="str">
        <f t="shared" si="146"/>
        <v/>
      </c>
      <c r="N1914" s="37" t="str">
        <f t="shared" si="147"/>
        <v/>
      </c>
      <c r="O1914" s="37" t="str">
        <f t="shared" si="149"/>
        <v/>
      </c>
      <c r="P1914" s="37" t="str">
        <f t="shared" si="148"/>
        <v>19年月日</v>
      </c>
    </row>
    <row r="1915" spans="12:16" x14ac:dyDescent="0.45">
      <c r="L1915" s="37" t="str">
        <f t="shared" si="145"/>
        <v/>
      </c>
      <c r="M1915" s="37" t="str">
        <f t="shared" si="146"/>
        <v/>
      </c>
      <c r="N1915" s="37" t="str">
        <f t="shared" si="147"/>
        <v/>
      </c>
      <c r="O1915" s="37" t="str">
        <f t="shared" si="149"/>
        <v/>
      </c>
      <c r="P1915" s="37" t="str">
        <f t="shared" si="148"/>
        <v>19年月日</v>
      </c>
    </row>
    <row r="1916" spans="12:16" x14ac:dyDescent="0.45">
      <c r="L1916" s="37" t="str">
        <f t="shared" si="145"/>
        <v/>
      </c>
      <c r="M1916" s="37" t="str">
        <f t="shared" si="146"/>
        <v/>
      </c>
      <c r="N1916" s="37" t="str">
        <f t="shared" si="147"/>
        <v/>
      </c>
      <c r="O1916" s="37" t="str">
        <f t="shared" si="149"/>
        <v/>
      </c>
      <c r="P1916" s="37" t="str">
        <f t="shared" si="148"/>
        <v>19年月日</v>
      </c>
    </row>
    <row r="1917" spans="12:16" x14ac:dyDescent="0.45">
      <c r="L1917" s="37" t="str">
        <f t="shared" si="145"/>
        <v/>
      </c>
      <c r="M1917" s="37" t="str">
        <f t="shared" si="146"/>
        <v/>
      </c>
      <c r="N1917" s="37" t="str">
        <f t="shared" si="147"/>
        <v/>
      </c>
      <c r="O1917" s="37" t="str">
        <f t="shared" si="149"/>
        <v/>
      </c>
      <c r="P1917" s="37" t="str">
        <f t="shared" si="148"/>
        <v>19年月日</v>
      </c>
    </row>
    <row r="1918" spans="12:16" x14ac:dyDescent="0.45">
      <c r="L1918" s="37" t="str">
        <f t="shared" si="145"/>
        <v/>
      </c>
      <c r="M1918" s="37" t="str">
        <f t="shared" si="146"/>
        <v/>
      </c>
      <c r="N1918" s="37" t="str">
        <f t="shared" si="147"/>
        <v/>
      </c>
      <c r="O1918" s="37" t="str">
        <f t="shared" si="149"/>
        <v/>
      </c>
      <c r="P1918" s="37" t="str">
        <f t="shared" si="148"/>
        <v>19年月日</v>
      </c>
    </row>
    <row r="1919" spans="12:16" x14ac:dyDescent="0.45">
      <c r="L1919" s="37" t="str">
        <f t="shared" si="145"/>
        <v/>
      </c>
      <c r="M1919" s="37" t="str">
        <f t="shared" si="146"/>
        <v/>
      </c>
      <c r="N1919" s="37" t="str">
        <f t="shared" si="147"/>
        <v/>
      </c>
      <c r="O1919" s="37" t="str">
        <f t="shared" si="149"/>
        <v/>
      </c>
      <c r="P1919" s="37" t="str">
        <f t="shared" si="148"/>
        <v>19年月日</v>
      </c>
    </row>
    <row r="1920" spans="12:16" x14ac:dyDescent="0.45">
      <c r="L1920" s="37" t="str">
        <f t="shared" si="145"/>
        <v/>
      </c>
      <c r="M1920" s="37" t="str">
        <f t="shared" si="146"/>
        <v/>
      </c>
      <c r="N1920" s="37" t="str">
        <f t="shared" si="147"/>
        <v/>
      </c>
      <c r="O1920" s="37" t="str">
        <f t="shared" si="149"/>
        <v/>
      </c>
      <c r="P1920" s="37" t="str">
        <f t="shared" si="148"/>
        <v>19年月日</v>
      </c>
    </row>
    <row r="1921" spans="12:16" x14ac:dyDescent="0.45">
      <c r="L1921" s="37" t="str">
        <f t="shared" si="145"/>
        <v/>
      </c>
      <c r="M1921" s="37" t="str">
        <f t="shared" si="146"/>
        <v/>
      </c>
      <c r="N1921" s="37" t="str">
        <f t="shared" si="147"/>
        <v/>
      </c>
      <c r="O1921" s="37" t="str">
        <f t="shared" si="149"/>
        <v/>
      </c>
      <c r="P1921" s="37" t="str">
        <f t="shared" si="148"/>
        <v>19年月日</v>
      </c>
    </row>
    <row r="1922" spans="12:16" x14ac:dyDescent="0.45">
      <c r="L1922" s="37" t="str">
        <f t="shared" si="145"/>
        <v/>
      </c>
      <c r="M1922" s="37" t="str">
        <f t="shared" si="146"/>
        <v/>
      </c>
      <c r="N1922" s="37" t="str">
        <f t="shared" si="147"/>
        <v/>
      </c>
      <c r="O1922" s="37" t="str">
        <f t="shared" si="149"/>
        <v/>
      </c>
      <c r="P1922" s="37" t="str">
        <f t="shared" si="148"/>
        <v>19年月日</v>
      </c>
    </row>
    <row r="1923" spans="12:16" x14ac:dyDescent="0.45">
      <c r="L1923" s="37" t="str">
        <f t="shared" ref="L1923:L1986" si="150">IF($A1923="","",$D1923&amp;" ("&amp;$G1923&amp;")")</f>
        <v/>
      </c>
      <c r="M1923" s="37" t="str">
        <f t="shared" ref="M1923:M1986" si="151">IF($A1923="","",LEFT($F1923,2))</f>
        <v/>
      </c>
      <c r="N1923" s="37" t="str">
        <f t="shared" ref="N1923:N1986" si="152">IF($A1923="","",$J1923&amp;" "&amp;$I1923&amp;" ("&amp;$M1923&amp;")")</f>
        <v/>
      </c>
      <c r="O1923" s="37" t="str">
        <f t="shared" si="149"/>
        <v/>
      </c>
      <c r="P1923" s="37" t="str">
        <f t="shared" ref="P1923:P1986" si="153">IF(LEFT($F1923,1)="0","20","19")&amp;LEFT($F1923,2)&amp;"年"&amp;MID($F1923,3,2)&amp;"月"&amp;RIGHT($F1923,2)&amp;"日"</f>
        <v>19年月日</v>
      </c>
    </row>
    <row r="1924" spans="12:16" x14ac:dyDescent="0.45">
      <c r="L1924" s="37" t="str">
        <f t="shared" si="150"/>
        <v/>
      </c>
      <c r="M1924" s="37" t="str">
        <f t="shared" si="151"/>
        <v/>
      </c>
      <c r="N1924" s="37" t="str">
        <f t="shared" si="152"/>
        <v/>
      </c>
      <c r="O1924" s="37" t="str">
        <f t="shared" ref="O1924:O1987" si="154">IF($A1924="","",$O1923+1)</f>
        <v/>
      </c>
      <c r="P1924" s="37" t="str">
        <f t="shared" si="153"/>
        <v>19年月日</v>
      </c>
    </row>
    <row r="1925" spans="12:16" x14ac:dyDescent="0.45">
      <c r="L1925" s="37" t="str">
        <f t="shared" si="150"/>
        <v/>
      </c>
      <c r="M1925" s="37" t="str">
        <f t="shared" si="151"/>
        <v/>
      </c>
      <c r="N1925" s="37" t="str">
        <f t="shared" si="152"/>
        <v/>
      </c>
      <c r="O1925" s="37" t="str">
        <f t="shared" si="154"/>
        <v/>
      </c>
      <c r="P1925" s="37" t="str">
        <f t="shared" si="153"/>
        <v>19年月日</v>
      </c>
    </row>
    <row r="1926" spans="12:16" x14ac:dyDescent="0.45">
      <c r="L1926" s="37" t="str">
        <f t="shared" si="150"/>
        <v/>
      </c>
      <c r="M1926" s="37" t="str">
        <f t="shared" si="151"/>
        <v/>
      </c>
      <c r="N1926" s="37" t="str">
        <f t="shared" si="152"/>
        <v/>
      </c>
      <c r="O1926" s="37" t="str">
        <f t="shared" si="154"/>
        <v/>
      </c>
      <c r="P1926" s="37" t="str">
        <f t="shared" si="153"/>
        <v>19年月日</v>
      </c>
    </row>
    <row r="1927" spans="12:16" x14ac:dyDescent="0.45">
      <c r="L1927" s="37" t="str">
        <f t="shared" si="150"/>
        <v/>
      </c>
      <c r="M1927" s="37" t="str">
        <f t="shared" si="151"/>
        <v/>
      </c>
      <c r="N1927" s="37" t="str">
        <f t="shared" si="152"/>
        <v/>
      </c>
      <c r="O1927" s="37" t="str">
        <f t="shared" si="154"/>
        <v/>
      </c>
      <c r="P1927" s="37" t="str">
        <f t="shared" si="153"/>
        <v>19年月日</v>
      </c>
    </row>
    <row r="1928" spans="12:16" x14ac:dyDescent="0.45">
      <c r="L1928" s="37" t="str">
        <f t="shared" si="150"/>
        <v/>
      </c>
      <c r="M1928" s="37" t="str">
        <f t="shared" si="151"/>
        <v/>
      </c>
      <c r="N1928" s="37" t="str">
        <f t="shared" si="152"/>
        <v/>
      </c>
      <c r="O1928" s="37" t="str">
        <f t="shared" si="154"/>
        <v/>
      </c>
      <c r="P1928" s="37" t="str">
        <f t="shared" si="153"/>
        <v>19年月日</v>
      </c>
    </row>
    <row r="1929" spans="12:16" x14ac:dyDescent="0.45">
      <c r="L1929" s="37" t="str">
        <f t="shared" si="150"/>
        <v/>
      </c>
      <c r="M1929" s="37" t="str">
        <f t="shared" si="151"/>
        <v/>
      </c>
      <c r="N1929" s="37" t="str">
        <f t="shared" si="152"/>
        <v/>
      </c>
      <c r="O1929" s="37" t="str">
        <f t="shared" si="154"/>
        <v/>
      </c>
      <c r="P1929" s="37" t="str">
        <f t="shared" si="153"/>
        <v>19年月日</v>
      </c>
    </row>
    <row r="1930" spans="12:16" x14ac:dyDescent="0.45">
      <c r="L1930" s="37" t="str">
        <f t="shared" si="150"/>
        <v/>
      </c>
      <c r="M1930" s="37" t="str">
        <f t="shared" si="151"/>
        <v/>
      </c>
      <c r="N1930" s="37" t="str">
        <f t="shared" si="152"/>
        <v/>
      </c>
      <c r="O1930" s="37" t="str">
        <f t="shared" si="154"/>
        <v/>
      </c>
      <c r="P1930" s="37" t="str">
        <f t="shared" si="153"/>
        <v>19年月日</v>
      </c>
    </row>
    <row r="1931" spans="12:16" x14ac:dyDescent="0.45">
      <c r="L1931" s="37" t="str">
        <f t="shared" si="150"/>
        <v/>
      </c>
      <c r="M1931" s="37" t="str">
        <f t="shared" si="151"/>
        <v/>
      </c>
      <c r="N1931" s="37" t="str">
        <f t="shared" si="152"/>
        <v/>
      </c>
      <c r="O1931" s="37" t="str">
        <f t="shared" si="154"/>
        <v/>
      </c>
      <c r="P1931" s="37" t="str">
        <f t="shared" si="153"/>
        <v>19年月日</v>
      </c>
    </row>
    <row r="1932" spans="12:16" x14ac:dyDescent="0.45">
      <c r="L1932" s="37" t="str">
        <f t="shared" si="150"/>
        <v/>
      </c>
      <c r="M1932" s="37" t="str">
        <f t="shared" si="151"/>
        <v/>
      </c>
      <c r="N1932" s="37" t="str">
        <f t="shared" si="152"/>
        <v/>
      </c>
      <c r="O1932" s="37" t="str">
        <f t="shared" si="154"/>
        <v/>
      </c>
      <c r="P1932" s="37" t="str">
        <f t="shared" si="153"/>
        <v>19年月日</v>
      </c>
    </row>
    <row r="1933" spans="12:16" x14ac:dyDescent="0.45">
      <c r="L1933" s="37" t="str">
        <f t="shared" si="150"/>
        <v/>
      </c>
      <c r="M1933" s="37" t="str">
        <f t="shared" si="151"/>
        <v/>
      </c>
      <c r="N1933" s="37" t="str">
        <f t="shared" si="152"/>
        <v/>
      </c>
      <c r="O1933" s="37" t="str">
        <f t="shared" si="154"/>
        <v/>
      </c>
      <c r="P1933" s="37" t="str">
        <f t="shared" si="153"/>
        <v>19年月日</v>
      </c>
    </row>
    <row r="1934" spans="12:16" x14ac:dyDescent="0.45">
      <c r="L1934" s="37" t="str">
        <f t="shared" si="150"/>
        <v/>
      </c>
      <c r="M1934" s="37" t="str">
        <f t="shared" si="151"/>
        <v/>
      </c>
      <c r="N1934" s="37" t="str">
        <f t="shared" si="152"/>
        <v/>
      </c>
      <c r="O1934" s="37" t="str">
        <f t="shared" si="154"/>
        <v/>
      </c>
      <c r="P1934" s="37" t="str">
        <f t="shared" si="153"/>
        <v>19年月日</v>
      </c>
    </row>
    <row r="1935" spans="12:16" x14ac:dyDescent="0.45">
      <c r="L1935" s="37" t="str">
        <f t="shared" si="150"/>
        <v/>
      </c>
      <c r="M1935" s="37" t="str">
        <f t="shared" si="151"/>
        <v/>
      </c>
      <c r="N1935" s="37" t="str">
        <f t="shared" si="152"/>
        <v/>
      </c>
      <c r="O1935" s="37" t="str">
        <f t="shared" si="154"/>
        <v/>
      </c>
      <c r="P1935" s="37" t="str">
        <f t="shared" si="153"/>
        <v>19年月日</v>
      </c>
    </row>
    <row r="1936" spans="12:16" x14ac:dyDescent="0.45">
      <c r="L1936" s="37" t="str">
        <f t="shared" si="150"/>
        <v/>
      </c>
      <c r="M1936" s="37" t="str">
        <f t="shared" si="151"/>
        <v/>
      </c>
      <c r="N1936" s="37" t="str">
        <f t="shared" si="152"/>
        <v/>
      </c>
      <c r="O1936" s="37" t="str">
        <f t="shared" si="154"/>
        <v/>
      </c>
      <c r="P1936" s="37" t="str">
        <f t="shared" si="153"/>
        <v>19年月日</v>
      </c>
    </row>
    <row r="1937" spans="12:16" x14ac:dyDescent="0.45">
      <c r="L1937" s="37" t="str">
        <f t="shared" si="150"/>
        <v/>
      </c>
      <c r="M1937" s="37" t="str">
        <f t="shared" si="151"/>
        <v/>
      </c>
      <c r="N1937" s="37" t="str">
        <f t="shared" si="152"/>
        <v/>
      </c>
      <c r="O1937" s="37" t="str">
        <f t="shared" si="154"/>
        <v/>
      </c>
      <c r="P1937" s="37" t="str">
        <f t="shared" si="153"/>
        <v>19年月日</v>
      </c>
    </row>
    <row r="1938" spans="12:16" x14ac:dyDescent="0.45">
      <c r="L1938" s="37" t="str">
        <f t="shared" si="150"/>
        <v/>
      </c>
      <c r="M1938" s="37" t="str">
        <f t="shared" si="151"/>
        <v/>
      </c>
      <c r="N1938" s="37" t="str">
        <f t="shared" si="152"/>
        <v/>
      </c>
      <c r="O1938" s="37" t="str">
        <f t="shared" si="154"/>
        <v/>
      </c>
      <c r="P1938" s="37" t="str">
        <f t="shared" si="153"/>
        <v>19年月日</v>
      </c>
    </row>
    <row r="1939" spans="12:16" x14ac:dyDescent="0.45">
      <c r="L1939" s="37" t="str">
        <f t="shared" si="150"/>
        <v/>
      </c>
      <c r="M1939" s="37" t="str">
        <f t="shared" si="151"/>
        <v/>
      </c>
      <c r="N1939" s="37" t="str">
        <f t="shared" si="152"/>
        <v/>
      </c>
      <c r="O1939" s="37" t="str">
        <f t="shared" si="154"/>
        <v/>
      </c>
      <c r="P1939" s="37" t="str">
        <f t="shared" si="153"/>
        <v>19年月日</v>
      </c>
    </row>
    <row r="1940" spans="12:16" x14ac:dyDescent="0.45">
      <c r="L1940" s="37" t="str">
        <f t="shared" si="150"/>
        <v/>
      </c>
      <c r="M1940" s="37" t="str">
        <f t="shared" si="151"/>
        <v/>
      </c>
      <c r="N1940" s="37" t="str">
        <f t="shared" si="152"/>
        <v/>
      </c>
      <c r="O1940" s="37" t="str">
        <f t="shared" si="154"/>
        <v/>
      </c>
      <c r="P1940" s="37" t="str">
        <f t="shared" si="153"/>
        <v>19年月日</v>
      </c>
    </row>
    <row r="1941" spans="12:16" x14ac:dyDescent="0.45">
      <c r="L1941" s="37" t="str">
        <f t="shared" si="150"/>
        <v/>
      </c>
      <c r="M1941" s="37" t="str">
        <f t="shared" si="151"/>
        <v/>
      </c>
      <c r="N1941" s="37" t="str">
        <f t="shared" si="152"/>
        <v/>
      </c>
      <c r="O1941" s="37" t="str">
        <f t="shared" si="154"/>
        <v/>
      </c>
      <c r="P1941" s="37" t="str">
        <f t="shared" si="153"/>
        <v>19年月日</v>
      </c>
    </row>
    <row r="1942" spans="12:16" x14ac:dyDescent="0.45">
      <c r="L1942" s="37" t="str">
        <f t="shared" si="150"/>
        <v/>
      </c>
      <c r="M1942" s="37" t="str">
        <f t="shared" si="151"/>
        <v/>
      </c>
      <c r="N1942" s="37" t="str">
        <f t="shared" si="152"/>
        <v/>
      </c>
      <c r="O1942" s="37" t="str">
        <f t="shared" si="154"/>
        <v/>
      </c>
      <c r="P1942" s="37" t="str">
        <f t="shared" si="153"/>
        <v>19年月日</v>
      </c>
    </row>
    <row r="1943" spans="12:16" x14ac:dyDescent="0.45">
      <c r="L1943" s="37" t="str">
        <f t="shared" si="150"/>
        <v/>
      </c>
      <c r="M1943" s="37" t="str">
        <f t="shared" si="151"/>
        <v/>
      </c>
      <c r="N1943" s="37" t="str">
        <f t="shared" si="152"/>
        <v/>
      </c>
      <c r="O1943" s="37" t="str">
        <f t="shared" si="154"/>
        <v/>
      </c>
      <c r="P1943" s="37" t="str">
        <f t="shared" si="153"/>
        <v>19年月日</v>
      </c>
    </row>
    <row r="1944" spans="12:16" x14ac:dyDescent="0.45">
      <c r="L1944" s="37" t="str">
        <f t="shared" si="150"/>
        <v/>
      </c>
      <c r="M1944" s="37" t="str">
        <f t="shared" si="151"/>
        <v/>
      </c>
      <c r="N1944" s="37" t="str">
        <f t="shared" si="152"/>
        <v/>
      </c>
      <c r="O1944" s="37" t="str">
        <f t="shared" si="154"/>
        <v/>
      </c>
      <c r="P1944" s="37" t="str">
        <f t="shared" si="153"/>
        <v>19年月日</v>
      </c>
    </row>
    <row r="1945" spans="12:16" x14ac:dyDescent="0.45">
      <c r="L1945" s="37" t="str">
        <f t="shared" si="150"/>
        <v/>
      </c>
      <c r="M1945" s="37" t="str">
        <f t="shared" si="151"/>
        <v/>
      </c>
      <c r="N1945" s="37" t="str">
        <f t="shared" si="152"/>
        <v/>
      </c>
      <c r="O1945" s="37" t="str">
        <f t="shared" si="154"/>
        <v/>
      </c>
      <c r="P1945" s="37" t="str">
        <f t="shared" si="153"/>
        <v>19年月日</v>
      </c>
    </row>
    <row r="1946" spans="12:16" x14ac:dyDescent="0.45">
      <c r="L1946" s="37" t="str">
        <f t="shared" si="150"/>
        <v/>
      </c>
      <c r="M1946" s="37" t="str">
        <f t="shared" si="151"/>
        <v/>
      </c>
      <c r="N1946" s="37" t="str">
        <f t="shared" si="152"/>
        <v/>
      </c>
      <c r="O1946" s="37" t="str">
        <f t="shared" si="154"/>
        <v/>
      </c>
      <c r="P1946" s="37" t="str">
        <f t="shared" si="153"/>
        <v>19年月日</v>
      </c>
    </row>
    <row r="1947" spans="12:16" x14ac:dyDescent="0.45">
      <c r="L1947" s="37" t="str">
        <f t="shared" si="150"/>
        <v/>
      </c>
      <c r="M1947" s="37" t="str">
        <f t="shared" si="151"/>
        <v/>
      </c>
      <c r="N1947" s="37" t="str">
        <f t="shared" si="152"/>
        <v/>
      </c>
      <c r="O1947" s="37" t="str">
        <f t="shared" si="154"/>
        <v/>
      </c>
      <c r="P1947" s="37" t="str">
        <f t="shared" si="153"/>
        <v>19年月日</v>
      </c>
    </row>
    <row r="1948" spans="12:16" x14ac:dyDescent="0.45">
      <c r="L1948" s="37" t="str">
        <f t="shared" si="150"/>
        <v/>
      </c>
      <c r="M1948" s="37" t="str">
        <f t="shared" si="151"/>
        <v/>
      </c>
      <c r="N1948" s="37" t="str">
        <f t="shared" si="152"/>
        <v/>
      </c>
      <c r="O1948" s="37" t="str">
        <f t="shared" si="154"/>
        <v/>
      </c>
      <c r="P1948" s="37" t="str">
        <f t="shared" si="153"/>
        <v>19年月日</v>
      </c>
    </row>
    <row r="1949" spans="12:16" x14ac:dyDescent="0.45">
      <c r="L1949" s="37" t="str">
        <f t="shared" si="150"/>
        <v/>
      </c>
      <c r="M1949" s="37" t="str">
        <f t="shared" si="151"/>
        <v/>
      </c>
      <c r="N1949" s="37" t="str">
        <f t="shared" si="152"/>
        <v/>
      </c>
      <c r="O1949" s="37" t="str">
        <f t="shared" si="154"/>
        <v/>
      </c>
      <c r="P1949" s="37" t="str">
        <f t="shared" si="153"/>
        <v>19年月日</v>
      </c>
    </row>
    <row r="1950" spans="12:16" x14ac:dyDescent="0.45">
      <c r="L1950" s="37" t="str">
        <f t="shared" si="150"/>
        <v/>
      </c>
      <c r="M1950" s="37" t="str">
        <f t="shared" si="151"/>
        <v/>
      </c>
      <c r="N1950" s="37" t="str">
        <f t="shared" si="152"/>
        <v/>
      </c>
      <c r="O1950" s="37" t="str">
        <f t="shared" si="154"/>
        <v/>
      </c>
      <c r="P1950" s="37" t="str">
        <f t="shared" si="153"/>
        <v>19年月日</v>
      </c>
    </row>
    <row r="1951" spans="12:16" x14ac:dyDescent="0.45">
      <c r="L1951" s="37" t="str">
        <f t="shared" si="150"/>
        <v/>
      </c>
      <c r="M1951" s="37" t="str">
        <f t="shared" si="151"/>
        <v/>
      </c>
      <c r="N1951" s="37" t="str">
        <f t="shared" si="152"/>
        <v/>
      </c>
      <c r="O1951" s="37" t="str">
        <f t="shared" si="154"/>
        <v/>
      </c>
      <c r="P1951" s="37" t="str">
        <f t="shared" si="153"/>
        <v>19年月日</v>
      </c>
    </row>
    <row r="1952" spans="12:16" x14ac:dyDescent="0.45">
      <c r="L1952" s="37" t="str">
        <f t="shared" si="150"/>
        <v/>
      </c>
      <c r="M1952" s="37" t="str">
        <f t="shared" si="151"/>
        <v/>
      </c>
      <c r="N1952" s="37" t="str">
        <f t="shared" si="152"/>
        <v/>
      </c>
      <c r="O1952" s="37" t="str">
        <f t="shared" si="154"/>
        <v/>
      </c>
      <c r="P1952" s="37" t="str">
        <f t="shared" si="153"/>
        <v>19年月日</v>
      </c>
    </row>
    <row r="1953" spans="12:16" x14ac:dyDescent="0.45">
      <c r="L1953" s="37" t="str">
        <f t="shared" si="150"/>
        <v/>
      </c>
      <c r="M1953" s="37" t="str">
        <f t="shared" si="151"/>
        <v/>
      </c>
      <c r="N1953" s="37" t="str">
        <f t="shared" si="152"/>
        <v/>
      </c>
      <c r="O1953" s="37" t="str">
        <f t="shared" si="154"/>
        <v/>
      </c>
      <c r="P1953" s="37" t="str">
        <f t="shared" si="153"/>
        <v>19年月日</v>
      </c>
    </row>
    <row r="1954" spans="12:16" x14ac:dyDescent="0.45">
      <c r="L1954" s="37" t="str">
        <f t="shared" si="150"/>
        <v/>
      </c>
      <c r="M1954" s="37" t="str">
        <f t="shared" si="151"/>
        <v/>
      </c>
      <c r="N1954" s="37" t="str">
        <f t="shared" si="152"/>
        <v/>
      </c>
      <c r="O1954" s="37" t="str">
        <f t="shared" si="154"/>
        <v/>
      </c>
      <c r="P1954" s="37" t="str">
        <f t="shared" si="153"/>
        <v>19年月日</v>
      </c>
    </row>
    <row r="1955" spans="12:16" x14ac:dyDescent="0.45">
      <c r="L1955" s="37" t="str">
        <f t="shared" si="150"/>
        <v/>
      </c>
      <c r="M1955" s="37" t="str">
        <f t="shared" si="151"/>
        <v/>
      </c>
      <c r="N1955" s="37" t="str">
        <f t="shared" si="152"/>
        <v/>
      </c>
      <c r="O1955" s="37" t="str">
        <f t="shared" si="154"/>
        <v/>
      </c>
      <c r="P1955" s="37" t="str">
        <f t="shared" si="153"/>
        <v>19年月日</v>
      </c>
    </row>
    <row r="1956" spans="12:16" x14ac:dyDescent="0.45">
      <c r="L1956" s="37" t="str">
        <f t="shared" si="150"/>
        <v/>
      </c>
      <c r="M1956" s="37" t="str">
        <f t="shared" si="151"/>
        <v/>
      </c>
      <c r="N1956" s="37" t="str">
        <f t="shared" si="152"/>
        <v/>
      </c>
      <c r="O1956" s="37" t="str">
        <f t="shared" si="154"/>
        <v/>
      </c>
      <c r="P1956" s="37" t="str">
        <f t="shared" si="153"/>
        <v>19年月日</v>
      </c>
    </row>
    <row r="1957" spans="12:16" x14ac:dyDescent="0.45">
      <c r="L1957" s="37" t="str">
        <f t="shared" si="150"/>
        <v/>
      </c>
      <c r="M1957" s="37" t="str">
        <f t="shared" si="151"/>
        <v/>
      </c>
      <c r="N1957" s="37" t="str">
        <f t="shared" si="152"/>
        <v/>
      </c>
      <c r="O1957" s="37" t="str">
        <f t="shared" si="154"/>
        <v/>
      </c>
      <c r="P1957" s="37" t="str">
        <f t="shared" si="153"/>
        <v>19年月日</v>
      </c>
    </row>
    <row r="1958" spans="12:16" x14ac:dyDescent="0.45">
      <c r="L1958" s="37" t="str">
        <f t="shared" si="150"/>
        <v/>
      </c>
      <c r="M1958" s="37" t="str">
        <f t="shared" si="151"/>
        <v/>
      </c>
      <c r="N1958" s="37" t="str">
        <f t="shared" si="152"/>
        <v/>
      </c>
      <c r="O1958" s="37" t="str">
        <f t="shared" si="154"/>
        <v/>
      </c>
      <c r="P1958" s="37" t="str">
        <f t="shared" si="153"/>
        <v>19年月日</v>
      </c>
    </row>
    <row r="1959" spans="12:16" x14ac:dyDescent="0.45">
      <c r="L1959" s="37" t="str">
        <f t="shared" si="150"/>
        <v/>
      </c>
      <c r="M1959" s="37" t="str">
        <f t="shared" si="151"/>
        <v/>
      </c>
      <c r="N1959" s="37" t="str">
        <f t="shared" si="152"/>
        <v/>
      </c>
      <c r="O1959" s="37" t="str">
        <f t="shared" si="154"/>
        <v/>
      </c>
      <c r="P1959" s="37" t="str">
        <f t="shared" si="153"/>
        <v>19年月日</v>
      </c>
    </row>
    <row r="1960" spans="12:16" x14ac:dyDescent="0.45">
      <c r="L1960" s="37" t="str">
        <f t="shared" si="150"/>
        <v/>
      </c>
      <c r="M1960" s="37" t="str">
        <f t="shared" si="151"/>
        <v/>
      </c>
      <c r="N1960" s="37" t="str">
        <f t="shared" si="152"/>
        <v/>
      </c>
      <c r="O1960" s="37" t="str">
        <f t="shared" si="154"/>
        <v/>
      </c>
      <c r="P1960" s="37" t="str">
        <f t="shared" si="153"/>
        <v>19年月日</v>
      </c>
    </row>
    <row r="1961" spans="12:16" x14ac:dyDescent="0.45">
      <c r="L1961" s="37" t="str">
        <f t="shared" si="150"/>
        <v/>
      </c>
      <c r="M1961" s="37" t="str">
        <f t="shared" si="151"/>
        <v/>
      </c>
      <c r="N1961" s="37" t="str">
        <f t="shared" si="152"/>
        <v/>
      </c>
      <c r="O1961" s="37" t="str">
        <f t="shared" si="154"/>
        <v/>
      </c>
      <c r="P1961" s="37" t="str">
        <f t="shared" si="153"/>
        <v>19年月日</v>
      </c>
    </row>
    <row r="1962" spans="12:16" x14ac:dyDescent="0.45">
      <c r="L1962" s="37" t="str">
        <f t="shared" si="150"/>
        <v/>
      </c>
      <c r="M1962" s="37" t="str">
        <f t="shared" si="151"/>
        <v/>
      </c>
      <c r="N1962" s="37" t="str">
        <f t="shared" si="152"/>
        <v/>
      </c>
      <c r="O1962" s="37" t="str">
        <f t="shared" si="154"/>
        <v/>
      </c>
      <c r="P1962" s="37" t="str">
        <f t="shared" si="153"/>
        <v>19年月日</v>
      </c>
    </row>
    <row r="1963" spans="12:16" x14ac:dyDescent="0.45">
      <c r="L1963" s="37" t="str">
        <f t="shared" si="150"/>
        <v/>
      </c>
      <c r="M1963" s="37" t="str">
        <f t="shared" si="151"/>
        <v/>
      </c>
      <c r="N1963" s="37" t="str">
        <f t="shared" si="152"/>
        <v/>
      </c>
      <c r="O1963" s="37" t="str">
        <f t="shared" si="154"/>
        <v/>
      </c>
      <c r="P1963" s="37" t="str">
        <f t="shared" si="153"/>
        <v>19年月日</v>
      </c>
    </row>
    <row r="1964" spans="12:16" x14ac:dyDescent="0.45">
      <c r="L1964" s="37" t="str">
        <f t="shared" si="150"/>
        <v/>
      </c>
      <c r="M1964" s="37" t="str">
        <f t="shared" si="151"/>
        <v/>
      </c>
      <c r="N1964" s="37" t="str">
        <f t="shared" si="152"/>
        <v/>
      </c>
      <c r="O1964" s="37" t="str">
        <f t="shared" si="154"/>
        <v/>
      </c>
      <c r="P1964" s="37" t="str">
        <f t="shared" si="153"/>
        <v>19年月日</v>
      </c>
    </row>
    <row r="1965" spans="12:16" x14ac:dyDescent="0.45">
      <c r="L1965" s="37" t="str">
        <f t="shared" si="150"/>
        <v/>
      </c>
      <c r="M1965" s="37" t="str">
        <f t="shared" si="151"/>
        <v/>
      </c>
      <c r="N1965" s="37" t="str">
        <f t="shared" si="152"/>
        <v/>
      </c>
      <c r="O1965" s="37" t="str">
        <f t="shared" si="154"/>
        <v/>
      </c>
      <c r="P1965" s="37" t="str">
        <f t="shared" si="153"/>
        <v>19年月日</v>
      </c>
    </row>
    <row r="1966" spans="12:16" x14ac:dyDescent="0.45">
      <c r="L1966" s="37" t="str">
        <f t="shared" si="150"/>
        <v/>
      </c>
      <c r="M1966" s="37" t="str">
        <f t="shared" si="151"/>
        <v/>
      </c>
      <c r="N1966" s="37" t="str">
        <f t="shared" si="152"/>
        <v/>
      </c>
      <c r="O1966" s="37" t="str">
        <f t="shared" si="154"/>
        <v/>
      </c>
      <c r="P1966" s="37" t="str">
        <f t="shared" si="153"/>
        <v>19年月日</v>
      </c>
    </row>
    <row r="1967" spans="12:16" x14ac:dyDescent="0.45">
      <c r="L1967" s="37" t="str">
        <f t="shared" si="150"/>
        <v/>
      </c>
      <c r="M1967" s="37" t="str">
        <f t="shared" si="151"/>
        <v/>
      </c>
      <c r="N1967" s="37" t="str">
        <f t="shared" si="152"/>
        <v/>
      </c>
      <c r="O1967" s="37" t="str">
        <f t="shared" si="154"/>
        <v/>
      </c>
      <c r="P1967" s="37" t="str">
        <f t="shared" si="153"/>
        <v>19年月日</v>
      </c>
    </row>
    <row r="1968" spans="12:16" x14ac:dyDescent="0.45">
      <c r="L1968" s="37" t="str">
        <f t="shared" si="150"/>
        <v/>
      </c>
      <c r="M1968" s="37" t="str">
        <f t="shared" si="151"/>
        <v/>
      </c>
      <c r="N1968" s="37" t="str">
        <f t="shared" si="152"/>
        <v/>
      </c>
      <c r="O1968" s="37" t="str">
        <f t="shared" si="154"/>
        <v/>
      </c>
      <c r="P1968" s="37" t="str">
        <f t="shared" si="153"/>
        <v>19年月日</v>
      </c>
    </row>
    <row r="1969" spans="12:16" x14ac:dyDescent="0.45">
      <c r="L1969" s="37" t="str">
        <f t="shared" si="150"/>
        <v/>
      </c>
      <c r="M1969" s="37" t="str">
        <f t="shared" si="151"/>
        <v/>
      </c>
      <c r="N1969" s="37" t="str">
        <f t="shared" si="152"/>
        <v/>
      </c>
      <c r="O1969" s="37" t="str">
        <f t="shared" si="154"/>
        <v/>
      </c>
      <c r="P1969" s="37" t="str">
        <f t="shared" si="153"/>
        <v>19年月日</v>
      </c>
    </row>
    <row r="1970" spans="12:16" x14ac:dyDescent="0.45">
      <c r="L1970" s="37" t="str">
        <f t="shared" si="150"/>
        <v/>
      </c>
      <c r="M1970" s="37" t="str">
        <f t="shared" si="151"/>
        <v/>
      </c>
      <c r="N1970" s="37" t="str">
        <f t="shared" si="152"/>
        <v/>
      </c>
      <c r="O1970" s="37" t="str">
        <f t="shared" si="154"/>
        <v/>
      </c>
      <c r="P1970" s="37" t="str">
        <f t="shared" si="153"/>
        <v>19年月日</v>
      </c>
    </row>
    <row r="1971" spans="12:16" x14ac:dyDescent="0.45">
      <c r="L1971" s="37" t="str">
        <f t="shared" si="150"/>
        <v/>
      </c>
      <c r="M1971" s="37" t="str">
        <f t="shared" si="151"/>
        <v/>
      </c>
      <c r="N1971" s="37" t="str">
        <f t="shared" si="152"/>
        <v/>
      </c>
      <c r="O1971" s="37" t="str">
        <f t="shared" si="154"/>
        <v/>
      </c>
      <c r="P1971" s="37" t="str">
        <f t="shared" si="153"/>
        <v>19年月日</v>
      </c>
    </row>
    <row r="1972" spans="12:16" x14ac:dyDescent="0.45">
      <c r="L1972" s="37" t="str">
        <f t="shared" si="150"/>
        <v/>
      </c>
      <c r="M1972" s="37" t="str">
        <f t="shared" si="151"/>
        <v/>
      </c>
      <c r="N1972" s="37" t="str">
        <f t="shared" si="152"/>
        <v/>
      </c>
      <c r="O1972" s="37" t="str">
        <f t="shared" si="154"/>
        <v/>
      </c>
      <c r="P1972" s="37" t="str">
        <f t="shared" si="153"/>
        <v>19年月日</v>
      </c>
    </row>
    <row r="1973" spans="12:16" x14ac:dyDescent="0.45">
      <c r="L1973" s="37" t="str">
        <f t="shared" si="150"/>
        <v/>
      </c>
      <c r="M1973" s="37" t="str">
        <f t="shared" si="151"/>
        <v/>
      </c>
      <c r="N1973" s="37" t="str">
        <f t="shared" si="152"/>
        <v/>
      </c>
      <c r="O1973" s="37" t="str">
        <f t="shared" si="154"/>
        <v/>
      </c>
      <c r="P1973" s="37" t="str">
        <f t="shared" si="153"/>
        <v>19年月日</v>
      </c>
    </row>
    <row r="1974" spans="12:16" x14ac:dyDescent="0.45">
      <c r="L1974" s="37" t="str">
        <f t="shared" si="150"/>
        <v/>
      </c>
      <c r="M1974" s="37" t="str">
        <f t="shared" si="151"/>
        <v/>
      </c>
      <c r="N1974" s="37" t="str">
        <f t="shared" si="152"/>
        <v/>
      </c>
      <c r="O1974" s="37" t="str">
        <f t="shared" si="154"/>
        <v/>
      </c>
      <c r="P1974" s="37" t="str">
        <f t="shared" si="153"/>
        <v>19年月日</v>
      </c>
    </row>
    <row r="1975" spans="12:16" x14ac:dyDescent="0.45">
      <c r="L1975" s="37" t="str">
        <f t="shared" si="150"/>
        <v/>
      </c>
      <c r="M1975" s="37" t="str">
        <f t="shared" si="151"/>
        <v/>
      </c>
      <c r="N1975" s="37" t="str">
        <f t="shared" si="152"/>
        <v/>
      </c>
      <c r="O1975" s="37" t="str">
        <f t="shared" si="154"/>
        <v/>
      </c>
      <c r="P1975" s="37" t="str">
        <f t="shared" si="153"/>
        <v>19年月日</v>
      </c>
    </row>
    <row r="1976" spans="12:16" x14ac:dyDescent="0.45">
      <c r="L1976" s="37" t="str">
        <f t="shared" si="150"/>
        <v/>
      </c>
      <c r="M1976" s="37" t="str">
        <f t="shared" si="151"/>
        <v/>
      </c>
      <c r="N1976" s="37" t="str">
        <f t="shared" si="152"/>
        <v/>
      </c>
      <c r="O1976" s="37" t="str">
        <f t="shared" si="154"/>
        <v/>
      </c>
      <c r="P1976" s="37" t="str">
        <f t="shared" si="153"/>
        <v>19年月日</v>
      </c>
    </row>
    <row r="1977" spans="12:16" x14ac:dyDescent="0.45">
      <c r="L1977" s="37" t="str">
        <f t="shared" si="150"/>
        <v/>
      </c>
      <c r="M1977" s="37" t="str">
        <f t="shared" si="151"/>
        <v/>
      </c>
      <c r="N1977" s="37" t="str">
        <f t="shared" si="152"/>
        <v/>
      </c>
      <c r="O1977" s="37" t="str">
        <f t="shared" si="154"/>
        <v/>
      </c>
      <c r="P1977" s="37" t="str">
        <f t="shared" si="153"/>
        <v>19年月日</v>
      </c>
    </row>
    <row r="1978" spans="12:16" x14ac:dyDescent="0.45">
      <c r="L1978" s="37" t="str">
        <f t="shared" si="150"/>
        <v/>
      </c>
      <c r="M1978" s="37" t="str">
        <f t="shared" si="151"/>
        <v/>
      </c>
      <c r="N1978" s="37" t="str">
        <f t="shared" si="152"/>
        <v/>
      </c>
      <c r="O1978" s="37" t="str">
        <f t="shared" si="154"/>
        <v/>
      </c>
      <c r="P1978" s="37" t="str">
        <f t="shared" si="153"/>
        <v>19年月日</v>
      </c>
    </row>
    <row r="1979" spans="12:16" x14ac:dyDescent="0.45">
      <c r="L1979" s="37" t="str">
        <f t="shared" si="150"/>
        <v/>
      </c>
      <c r="M1979" s="37" t="str">
        <f t="shared" si="151"/>
        <v/>
      </c>
      <c r="N1979" s="37" t="str">
        <f t="shared" si="152"/>
        <v/>
      </c>
      <c r="O1979" s="37" t="str">
        <f t="shared" si="154"/>
        <v/>
      </c>
      <c r="P1979" s="37" t="str">
        <f t="shared" si="153"/>
        <v>19年月日</v>
      </c>
    </row>
    <row r="1980" spans="12:16" x14ac:dyDescent="0.45">
      <c r="L1980" s="37" t="str">
        <f t="shared" si="150"/>
        <v/>
      </c>
      <c r="M1980" s="37" t="str">
        <f t="shared" si="151"/>
        <v/>
      </c>
      <c r="N1980" s="37" t="str">
        <f t="shared" si="152"/>
        <v/>
      </c>
      <c r="O1980" s="37" t="str">
        <f t="shared" si="154"/>
        <v/>
      </c>
      <c r="P1980" s="37" t="str">
        <f t="shared" si="153"/>
        <v>19年月日</v>
      </c>
    </row>
    <row r="1981" spans="12:16" x14ac:dyDescent="0.45">
      <c r="L1981" s="37" t="str">
        <f t="shared" si="150"/>
        <v/>
      </c>
      <c r="M1981" s="37" t="str">
        <f t="shared" si="151"/>
        <v/>
      </c>
      <c r="N1981" s="37" t="str">
        <f t="shared" si="152"/>
        <v/>
      </c>
      <c r="O1981" s="37" t="str">
        <f t="shared" si="154"/>
        <v/>
      </c>
      <c r="P1981" s="37" t="str">
        <f t="shared" si="153"/>
        <v>19年月日</v>
      </c>
    </row>
    <row r="1982" spans="12:16" x14ac:dyDescent="0.45">
      <c r="L1982" s="37" t="str">
        <f t="shared" si="150"/>
        <v/>
      </c>
      <c r="M1982" s="37" t="str">
        <f t="shared" si="151"/>
        <v/>
      </c>
      <c r="N1982" s="37" t="str">
        <f t="shared" si="152"/>
        <v/>
      </c>
      <c r="O1982" s="37" t="str">
        <f t="shared" si="154"/>
        <v/>
      </c>
      <c r="P1982" s="37" t="str">
        <f t="shared" si="153"/>
        <v>19年月日</v>
      </c>
    </row>
    <row r="1983" spans="12:16" x14ac:dyDescent="0.45">
      <c r="L1983" s="37" t="str">
        <f t="shared" si="150"/>
        <v/>
      </c>
      <c r="M1983" s="37" t="str">
        <f t="shared" si="151"/>
        <v/>
      </c>
      <c r="N1983" s="37" t="str">
        <f t="shared" si="152"/>
        <v/>
      </c>
      <c r="O1983" s="37" t="str">
        <f t="shared" si="154"/>
        <v/>
      </c>
      <c r="P1983" s="37" t="str">
        <f t="shared" si="153"/>
        <v>19年月日</v>
      </c>
    </row>
    <row r="1984" spans="12:16" x14ac:dyDescent="0.45">
      <c r="L1984" s="37" t="str">
        <f t="shared" si="150"/>
        <v/>
      </c>
      <c r="M1984" s="37" t="str">
        <f t="shared" si="151"/>
        <v/>
      </c>
      <c r="N1984" s="37" t="str">
        <f t="shared" si="152"/>
        <v/>
      </c>
      <c r="O1984" s="37" t="str">
        <f t="shared" si="154"/>
        <v/>
      </c>
      <c r="P1984" s="37" t="str">
        <f t="shared" si="153"/>
        <v>19年月日</v>
      </c>
    </row>
    <row r="1985" spans="12:16" x14ac:dyDescent="0.45">
      <c r="L1985" s="37" t="str">
        <f t="shared" si="150"/>
        <v/>
      </c>
      <c r="M1985" s="37" t="str">
        <f t="shared" si="151"/>
        <v/>
      </c>
      <c r="N1985" s="37" t="str">
        <f t="shared" si="152"/>
        <v/>
      </c>
      <c r="O1985" s="37" t="str">
        <f t="shared" si="154"/>
        <v/>
      </c>
      <c r="P1985" s="37" t="str">
        <f t="shared" si="153"/>
        <v>19年月日</v>
      </c>
    </row>
    <row r="1986" spans="12:16" x14ac:dyDescent="0.45">
      <c r="L1986" s="37" t="str">
        <f t="shared" si="150"/>
        <v/>
      </c>
      <c r="M1986" s="37" t="str">
        <f t="shared" si="151"/>
        <v/>
      </c>
      <c r="N1986" s="37" t="str">
        <f t="shared" si="152"/>
        <v/>
      </c>
      <c r="O1986" s="37" t="str">
        <f t="shared" si="154"/>
        <v/>
      </c>
      <c r="P1986" s="37" t="str">
        <f t="shared" si="153"/>
        <v>19年月日</v>
      </c>
    </row>
    <row r="1987" spans="12:16" x14ac:dyDescent="0.45">
      <c r="L1987" s="37" t="str">
        <f t="shared" ref="L1987:L2000" si="155">IF($A1987="","",$D1987&amp;" ("&amp;$G1987&amp;")")</f>
        <v/>
      </c>
      <c r="M1987" s="37" t="str">
        <f t="shared" ref="M1987:M2000" si="156">IF($A1987="","",LEFT($F1987,2))</f>
        <v/>
      </c>
      <c r="N1987" s="37" t="str">
        <f t="shared" ref="N1987:N2000" si="157">IF($A1987="","",$J1987&amp;" "&amp;$I1987&amp;" ("&amp;$M1987&amp;")")</f>
        <v/>
      </c>
      <c r="O1987" s="37" t="str">
        <f t="shared" si="154"/>
        <v/>
      </c>
      <c r="P1987" s="37" t="str">
        <f t="shared" ref="P1987:P2000" si="158">IF(LEFT($F1987,1)="0","20","19")&amp;LEFT($F1987,2)&amp;"年"&amp;MID($F1987,3,2)&amp;"月"&amp;RIGHT($F1987,2)&amp;"日"</f>
        <v>19年月日</v>
      </c>
    </row>
    <row r="1988" spans="12:16" x14ac:dyDescent="0.45">
      <c r="L1988" s="37" t="str">
        <f t="shared" si="155"/>
        <v/>
      </c>
      <c r="M1988" s="37" t="str">
        <f t="shared" si="156"/>
        <v/>
      </c>
      <c r="N1988" s="37" t="str">
        <f t="shared" si="157"/>
        <v/>
      </c>
      <c r="O1988" s="37" t="str">
        <f t="shared" ref="O1988:O2000" si="159">IF($A1988="","",$O1987+1)</f>
        <v/>
      </c>
      <c r="P1988" s="37" t="str">
        <f t="shared" si="158"/>
        <v>19年月日</v>
      </c>
    </row>
    <row r="1989" spans="12:16" x14ac:dyDescent="0.45">
      <c r="L1989" s="37" t="str">
        <f t="shared" si="155"/>
        <v/>
      </c>
      <c r="M1989" s="37" t="str">
        <f t="shared" si="156"/>
        <v/>
      </c>
      <c r="N1989" s="37" t="str">
        <f t="shared" si="157"/>
        <v/>
      </c>
      <c r="O1989" s="37" t="str">
        <f t="shared" si="159"/>
        <v/>
      </c>
      <c r="P1989" s="37" t="str">
        <f t="shared" si="158"/>
        <v>19年月日</v>
      </c>
    </row>
    <row r="1990" spans="12:16" x14ac:dyDescent="0.45">
      <c r="L1990" s="37" t="str">
        <f t="shared" si="155"/>
        <v/>
      </c>
      <c r="M1990" s="37" t="str">
        <f t="shared" si="156"/>
        <v/>
      </c>
      <c r="N1990" s="37" t="str">
        <f t="shared" si="157"/>
        <v/>
      </c>
      <c r="O1990" s="37" t="str">
        <f t="shared" si="159"/>
        <v/>
      </c>
      <c r="P1990" s="37" t="str">
        <f t="shared" si="158"/>
        <v>19年月日</v>
      </c>
    </row>
    <row r="1991" spans="12:16" x14ac:dyDescent="0.45">
      <c r="L1991" s="37" t="str">
        <f t="shared" si="155"/>
        <v/>
      </c>
      <c r="M1991" s="37" t="str">
        <f t="shared" si="156"/>
        <v/>
      </c>
      <c r="N1991" s="37" t="str">
        <f t="shared" si="157"/>
        <v/>
      </c>
      <c r="O1991" s="37" t="str">
        <f t="shared" si="159"/>
        <v/>
      </c>
      <c r="P1991" s="37" t="str">
        <f t="shared" si="158"/>
        <v>19年月日</v>
      </c>
    </row>
    <row r="1992" spans="12:16" x14ac:dyDescent="0.45">
      <c r="L1992" s="37" t="str">
        <f t="shared" si="155"/>
        <v/>
      </c>
      <c r="M1992" s="37" t="str">
        <f t="shared" si="156"/>
        <v/>
      </c>
      <c r="N1992" s="37" t="str">
        <f t="shared" si="157"/>
        <v/>
      </c>
      <c r="O1992" s="37" t="str">
        <f t="shared" si="159"/>
        <v/>
      </c>
      <c r="P1992" s="37" t="str">
        <f t="shared" si="158"/>
        <v>19年月日</v>
      </c>
    </row>
    <row r="1993" spans="12:16" x14ac:dyDescent="0.45">
      <c r="L1993" s="37" t="str">
        <f t="shared" si="155"/>
        <v/>
      </c>
      <c r="M1993" s="37" t="str">
        <f t="shared" si="156"/>
        <v/>
      </c>
      <c r="N1993" s="37" t="str">
        <f t="shared" si="157"/>
        <v/>
      </c>
      <c r="O1993" s="37" t="str">
        <f t="shared" si="159"/>
        <v/>
      </c>
      <c r="P1993" s="37" t="str">
        <f t="shared" si="158"/>
        <v>19年月日</v>
      </c>
    </row>
    <row r="1994" spans="12:16" x14ac:dyDescent="0.45">
      <c r="L1994" s="37" t="str">
        <f t="shared" si="155"/>
        <v/>
      </c>
      <c r="M1994" s="37" t="str">
        <f t="shared" si="156"/>
        <v/>
      </c>
      <c r="N1994" s="37" t="str">
        <f t="shared" si="157"/>
        <v/>
      </c>
      <c r="O1994" s="37" t="str">
        <f t="shared" si="159"/>
        <v/>
      </c>
      <c r="P1994" s="37" t="str">
        <f t="shared" si="158"/>
        <v>19年月日</v>
      </c>
    </row>
    <row r="1995" spans="12:16" x14ac:dyDescent="0.45">
      <c r="L1995" s="37" t="str">
        <f t="shared" si="155"/>
        <v/>
      </c>
      <c r="M1995" s="37" t="str">
        <f t="shared" si="156"/>
        <v/>
      </c>
      <c r="N1995" s="37" t="str">
        <f t="shared" si="157"/>
        <v/>
      </c>
      <c r="O1995" s="37" t="str">
        <f t="shared" si="159"/>
        <v/>
      </c>
      <c r="P1995" s="37" t="str">
        <f t="shared" si="158"/>
        <v>19年月日</v>
      </c>
    </row>
    <row r="1996" spans="12:16" x14ac:dyDescent="0.45">
      <c r="L1996" s="37" t="str">
        <f t="shared" si="155"/>
        <v/>
      </c>
      <c r="M1996" s="37" t="str">
        <f t="shared" si="156"/>
        <v/>
      </c>
      <c r="N1996" s="37" t="str">
        <f t="shared" si="157"/>
        <v/>
      </c>
      <c r="O1996" s="37" t="str">
        <f t="shared" si="159"/>
        <v/>
      </c>
      <c r="P1996" s="37" t="str">
        <f t="shared" si="158"/>
        <v>19年月日</v>
      </c>
    </row>
    <row r="1997" spans="12:16" x14ac:dyDescent="0.45">
      <c r="L1997" s="37" t="str">
        <f t="shared" si="155"/>
        <v/>
      </c>
      <c r="M1997" s="37" t="str">
        <f t="shared" si="156"/>
        <v/>
      </c>
      <c r="N1997" s="37" t="str">
        <f t="shared" si="157"/>
        <v/>
      </c>
      <c r="O1997" s="37" t="str">
        <f t="shared" si="159"/>
        <v/>
      </c>
      <c r="P1997" s="37" t="str">
        <f t="shared" si="158"/>
        <v>19年月日</v>
      </c>
    </row>
    <row r="1998" spans="12:16" x14ac:dyDescent="0.45">
      <c r="L1998" s="37" t="str">
        <f t="shared" si="155"/>
        <v/>
      </c>
      <c r="M1998" s="37" t="str">
        <f t="shared" si="156"/>
        <v/>
      </c>
      <c r="N1998" s="37" t="str">
        <f t="shared" si="157"/>
        <v/>
      </c>
      <c r="O1998" s="37" t="str">
        <f t="shared" si="159"/>
        <v/>
      </c>
      <c r="P1998" s="37" t="str">
        <f t="shared" si="158"/>
        <v>19年月日</v>
      </c>
    </row>
    <row r="1999" spans="12:16" x14ac:dyDescent="0.45">
      <c r="L1999" s="37" t="str">
        <f t="shared" si="155"/>
        <v/>
      </c>
      <c r="M1999" s="37" t="str">
        <f t="shared" si="156"/>
        <v/>
      </c>
      <c r="N1999" s="37" t="str">
        <f t="shared" si="157"/>
        <v/>
      </c>
      <c r="O1999" s="37" t="str">
        <f t="shared" si="159"/>
        <v/>
      </c>
      <c r="P1999" s="37" t="str">
        <f t="shared" si="158"/>
        <v>19年月日</v>
      </c>
    </row>
    <row r="2000" spans="12:16" x14ac:dyDescent="0.45">
      <c r="L2000" s="37" t="str">
        <f t="shared" si="155"/>
        <v/>
      </c>
      <c r="M2000" s="37" t="str">
        <f t="shared" si="156"/>
        <v/>
      </c>
      <c r="N2000" s="37" t="str">
        <f t="shared" si="157"/>
        <v/>
      </c>
      <c r="O2000" s="37" t="str">
        <f t="shared" si="159"/>
        <v/>
      </c>
      <c r="P2000" s="37" t="str">
        <f t="shared" si="158"/>
        <v>19年月日</v>
      </c>
    </row>
  </sheetData>
  <phoneticPr fontId="2"/>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101"/>
  <sheetViews>
    <sheetView workbookViewId="0">
      <selection activeCell="A2" sqref="A2"/>
    </sheetView>
  </sheetViews>
  <sheetFormatPr defaultColWidth="8.59765625" defaultRowHeight="15" x14ac:dyDescent="0.45"/>
  <cols>
    <col min="1" max="1" width="8.59765625" style="9" bestFit="1" customWidth="1"/>
    <col min="2" max="2" width="12.59765625" style="9" bestFit="1" customWidth="1"/>
    <col min="3" max="3" width="9.09765625" style="9" bestFit="1" customWidth="1"/>
    <col min="4" max="4" width="22" style="9" bestFit="1" customWidth="1"/>
    <col min="5" max="5" width="3.8984375" style="9" bestFit="1" customWidth="1"/>
    <col min="6" max="6" width="3.09765625" style="9" bestFit="1" customWidth="1"/>
    <col min="7" max="7" width="6.59765625" style="9" bestFit="1" customWidth="1"/>
    <col min="8" max="8" width="6.59765625" style="9" customWidth="1"/>
    <col min="9" max="9" width="6.59765625" style="9" bestFit="1" customWidth="1"/>
    <col min="10" max="10" width="3" style="9" bestFit="1" customWidth="1"/>
    <col min="11" max="11" width="3.5" style="9" bestFit="1" customWidth="1"/>
    <col min="12" max="12" width="12.59765625" style="9" bestFit="1" customWidth="1"/>
    <col min="13" max="15" width="11.59765625" style="9" bestFit="1" customWidth="1"/>
    <col min="16" max="16384" width="8.59765625" style="9"/>
  </cols>
  <sheetData>
    <row r="1" spans="1:14" x14ac:dyDescent="0.45">
      <c r="A1" s="9" t="s">
        <v>22</v>
      </c>
      <c r="B1" s="9" t="s">
        <v>839</v>
      </c>
      <c r="C1" s="9" t="s">
        <v>840</v>
      </c>
      <c r="D1" s="9" t="s">
        <v>841</v>
      </c>
      <c r="E1" s="9" t="s">
        <v>842</v>
      </c>
      <c r="F1" s="9" t="s">
        <v>843</v>
      </c>
      <c r="G1" s="9" t="s">
        <v>844</v>
      </c>
      <c r="H1" s="9" t="s">
        <v>3203</v>
      </c>
      <c r="I1" s="9" t="s">
        <v>845</v>
      </c>
      <c r="J1" s="9" t="s">
        <v>846</v>
      </c>
      <c r="K1" s="9" t="s">
        <v>847</v>
      </c>
      <c r="L1" s="9" t="s">
        <v>848</v>
      </c>
      <c r="M1" s="9" t="s">
        <v>849</v>
      </c>
      <c r="N1" s="9" t="s">
        <v>850</v>
      </c>
    </row>
    <row r="2" spans="1:14" x14ac:dyDescent="0.45">
      <c r="A2" s="9" t="str" cm="1">
        <f t="array" ref="A2">IFERROR(INDEX(元マスター!$A:$A,SMALL(IF(元マスター!$A$1:$A$100&lt;&gt;"",ROW($A$1:$A$100)),ROW())),"")</f>
        <v/>
      </c>
      <c r="B2" s="9" t="str">
        <f>IFERROR(INDEX(男子登録情報!$M:$M,MATCH(完成マスター!$K2,男子登録情報!$B:$B,0)),"")</f>
        <v/>
      </c>
      <c r="C2" s="9" t="str">
        <f>IFERROR(INDEX(男子登録情報!$N:$N,MATCH(完成マスター!$K2,男子登録情報!$B:$B,0)),"")</f>
        <v/>
      </c>
      <c r="D2" s="9" t="str">
        <f>IFERROR(INDEX(男子登録情報!$O:$O,MATCH(完成マスター!$K2,男子登録情報!$B:$B,0)),"")</f>
        <v/>
      </c>
      <c r="E2" s="9" t="str">
        <f>IF($A2="","",1)</f>
        <v/>
      </c>
      <c r="F2" s="9" t="str">
        <f>IFERROR(INDEX(男子登録情報!$P:$P,MATCH(完成マスター!$K2,男子登録情報!$B:$B,0)),"")</f>
        <v/>
      </c>
      <c r="G2" s="9" t="str">
        <f>IFERROR(INDEX(男子登録情報!$L:$L,MATCH(完成マスター!$K2,男子登録情報!$B:$B,0)),"")</f>
        <v/>
      </c>
      <c r="H2" s="9" t="str">
        <f>IFERROR(INDEX(男子登録情報!$Q:$Q,MATCH(完成マスター!$E2,男子登録情報!$B:$B,0)),"")</f>
        <v/>
      </c>
      <c r="I2" s="9" t="str">
        <f>IFERROR(INDEX(男子登録情報!$L:$L,MATCH(完成マスター!$F2,男子登録情報!$B:$B,0)),"")</f>
        <v/>
      </c>
      <c r="K2" s="9" t="str">
        <f>IF(元マスター!$B2="","",元マスター!$B2)</f>
        <v/>
      </c>
      <c r="L2" s="9" t="str">
        <f>IF($A2="","",INDEX(元マスター!$C:$C,MATCH($A2,元マスター!$A:$A,0)))&amp;""</f>
        <v/>
      </c>
    </row>
    <row r="3" spans="1:14" x14ac:dyDescent="0.45">
      <c r="A3" s="9" t="str" cm="1">
        <f t="array" ref="A3">IFERROR(INDEX(元マスター!$A:$A,SMALL(IF(元マスター!$A$1:$A$100&lt;&gt;"",ROW($A$1:$A$100)),ROW())),"")</f>
        <v/>
      </c>
      <c r="B3" s="9" t="str">
        <f>IFERROR(INDEX(男子登録情報!$M:$M,MATCH(完成マスター!$K3,男子登録情報!$B:$B,0)),"")</f>
        <v/>
      </c>
      <c r="C3" s="9" t="str">
        <f>IFERROR(INDEX(男子登録情報!$N:$N,MATCH(完成マスター!$K3,男子登録情報!$B:$B,0)),"")</f>
        <v/>
      </c>
      <c r="D3" s="9" t="str">
        <f>IFERROR(INDEX(男子登録情報!$O:$O,MATCH(完成マスター!$K3,男子登録情報!$B:$B,0)),"")</f>
        <v/>
      </c>
      <c r="E3" s="9" t="str">
        <f t="shared" ref="E3:E4" si="0">IF($A3="","",1)</f>
        <v/>
      </c>
      <c r="F3" s="9" t="str">
        <f>IFERROR(INDEX(男子登録情報!$P:$P,MATCH(完成マスター!$K3,男子登録情報!$B:$B,0)),"")</f>
        <v/>
      </c>
      <c r="G3" s="9" t="str">
        <f>IFERROR(INDEX(男子登録情報!$L:$L,MATCH(完成マスター!$K3,男子登録情報!$B:$B,0)),"")</f>
        <v/>
      </c>
      <c r="H3" s="9" t="str">
        <f>IFERROR(INDEX(男子登録情報!$Q:$Q,MATCH(完成マスター!$E3,男子登録情報!$B:$B,0)),"")</f>
        <v/>
      </c>
      <c r="I3" s="9" t="str">
        <f>IFERROR(INDEX(男子登録情報!$L:$L,MATCH(完成マスター!$F3,男子登録情報!$B:$B,0)),"")</f>
        <v/>
      </c>
      <c r="K3" s="9" t="str">
        <f>IF(元マスター!$B3="","",元マスター!$B3)</f>
        <v/>
      </c>
      <c r="L3" s="9" t="str">
        <f>IF($A3="","",INDEX(元マスター!$C:$C,MATCH($A3,元マスター!$A:$A,0)))&amp;""</f>
        <v/>
      </c>
    </row>
    <row r="4" spans="1:14" x14ac:dyDescent="0.45">
      <c r="A4" s="9" t="str" cm="1">
        <f t="array" ref="A4">IFERROR(INDEX(元マスター!$A:$A,SMALL(IF(元マスター!$A$1:$A$100&lt;&gt;"",ROW($A$1:$A$100)),ROW())),"")</f>
        <v/>
      </c>
      <c r="B4" s="9" t="str">
        <f>IFERROR(INDEX(男子登録情報!$M:$M,MATCH(完成マスター!$K4,男子登録情報!$B:$B,0)),"")</f>
        <v/>
      </c>
      <c r="C4" s="9" t="str">
        <f>IFERROR(INDEX(男子登録情報!$N:$N,MATCH(完成マスター!$K4,男子登録情報!$B:$B,0)),"")</f>
        <v/>
      </c>
      <c r="D4" s="9" t="str">
        <f>IFERROR(INDEX(男子登録情報!$O:$O,MATCH(完成マスター!$K4,男子登録情報!$B:$B,0)),"")</f>
        <v/>
      </c>
      <c r="E4" s="9" t="str">
        <f t="shared" si="0"/>
        <v/>
      </c>
      <c r="F4" s="9" t="str">
        <f>IFERROR(INDEX(男子登録情報!$P:$P,MATCH(完成マスター!$K4,男子登録情報!$B:$B,0)),"")</f>
        <v/>
      </c>
      <c r="G4" s="9" t="str">
        <f>IFERROR(INDEX(男子登録情報!$L:$L,MATCH(完成マスター!$K4,男子登録情報!$B:$B,0)),"")</f>
        <v/>
      </c>
      <c r="H4" s="9" t="str">
        <f>IFERROR(INDEX(男子登録情報!$Q:$Q,MATCH(完成マスター!$E4,男子登録情報!$B:$B,0)),"")</f>
        <v/>
      </c>
      <c r="I4" s="9" t="str">
        <f>IFERROR(INDEX(男子登録情報!$L:$L,MATCH(完成マスター!$F4,男子登録情報!$B:$B,0)),"")</f>
        <v/>
      </c>
      <c r="K4" s="9" t="str">
        <f>IF(元マスター!$B4="","",元マスター!$B4)</f>
        <v/>
      </c>
      <c r="L4" s="9" t="str">
        <f>IF($A4="","",INDEX(元マスター!$C:$C,MATCH($A4,元マスター!$A:$A,0)))&amp;""</f>
        <v/>
      </c>
    </row>
    <row r="5" spans="1:14" x14ac:dyDescent="0.45">
      <c r="A5" s="9" t="str" cm="1">
        <f t="array" ref="A5">IFERROR(INDEX(元マスター!$A:$A,SMALL(IF(元マスター!$A$1:$A$100&lt;&gt;"",ROW($A$1:$A$100)),ROW())),"")</f>
        <v/>
      </c>
      <c r="D5" s="9" t="str">
        <f>IF($A5="","",IF($A5&lt;200000000,INDEX(男子登録情報!$N:$N,MATCH($A5,男子登録情報!$O:$O,0)),INDEX(女子登録情報!$N:$N,MATCH($A5,女子登録情報!$O:$O,0))))</f>
        <v/>
      </c>
      <c r="F5" s="9" t="str">
        <f t="shared" ref="F5:F66" si="1">IF($A5="","",IF($A5&lt;200000000,1,2))</f>
        <v/>
      </c>
      <c r="I5" s="9" t="str">
        <f>IF($A5="","",IF($A5&lt;200000000,INDEX(男子登録情報!#REF!,MATCH($A5,男子登録情報!$O:$O,0)),INDEX(女子登録情報!$B:$B,MATCH($A5,女子登録情報!$O:$O,0))))</f>
        <v/>
      </c>
      <c r="M5" s="9" t="str">
        <f>IF($A5="","",INDEX(元マスター!$C:$C,MATCH($A5,元マスター!$A:$A,0)))&amp;""</f>
        <v/>
      </c>
    </row>
    <row r="6" spans="1:14" x14ac:dyDescent="0.45">
      <c r="A6" s="9" t="str" cm="1">
        <f t="array" ref="A6">IFERROR(INDEX(元マスター!$A:$A,SMALL(IF(元マスター!$A$1:$A$100&lt;&gt;"",ROW($A$1:$A$100)),ROW())),"")</f>
        <v/>
      </c>
      <c r="D6" s="9" t="str">
        <f>IF($A6="","",IF($A6&lt;200000000,INDEX(男子登録情報!$N:$N,MATCH($A6,男子登録情報!$O:$O,0)),INDEX(女子登録情報!$N:$N,MATCH($A6,女子登録情報!$O:$O,0))))</f>
        <v/>
      </c>
      <c r="F6" s="9" t="str">
        <f t="shared" si="1"/>
        <v/>
      </c>
      <c r="I6" s="9" t="str">
        <f>IF($A6="","",IF($A6&lt;200000000,INDEX(男子登録情報!#REF!,MATCH($A6,男子登録情報!$O:$O,0)),INDEX(女子登録情報!$B:$B,MATCH($A6,女子登録情報!$O:$O,0))))</f>
        <v/>
      </c>
      <c r="M6" s="9" t="str">
        <f>IF($A6="","",INDEX(元マスター!$C:$C,MATCH($A6,元マスター!$A:$A,0)))&amp;""</f>
        <v/>
      </c>
    </row>
    <row r="7" spans="1:14" x14ac:dyDescent="0.45">
      <c r="A7" s="9" t="str" cm="1">
        <f t="array" ref="A7">IFERROR(INDEX(元マスター!$A:$A,SMALL(IF(元マスター!$A$1:$A$100&lt;&gt;"",ROW($A$1:$A$100)),ROW())),"")</f>
        <v/>
      </c>
      <c r="D7" s="9" t="str">
        <f>IF($A7="","",IF($A7&lt;200000000,INDEX(男子登録情報!$N:$N,MATCH($A7,男子登録情報!$O:$O,0)),INDEX(女子登録情報!$N:$N,MATCH($A7,女子登録情報!$O:$O,0))))</f>
        <v/>
      </c>
      <c r="F7" s="9" t="str">
        <f t="shared" si="1"/>
        <v/>
      </c>
      <c r="I7" s="9" t="str">
        <f>IF($A7="","",IF($A7&lt;200000000,INDEX(男子登録情報!#REF!,MATCH($A7,男子登録情報!$O:$O,0)),INDEX(女子登録情報!$B:$B,MATCH($A7,女子登録情報!$O:$O,0))))</f>
        <v/>
      </c>
      <c r="M7" s="9" t="str">
        <f>IF($A7="","",INDEX(元マスター!$C:$C,MATCH($A7,元マスター!$A:$A,0)))&amp;""</f>
        <v/>
      </c>
    </row>
    <row r="8" spans="1:14" x14ac:dyDescent="0.45">
      <c r="A8" s="9" t="str" cm="1">
        <f t="array" ref="A8">IFERROR(INDEX(元マスター!$A:$A,SMALL(IF(元マスター!$A$1:$A$100&lt;&gt;"",ROW($A$1:$A$100)),ROW())),"")</f>
        <v/>
      </c>
      <c r="D8" s="9" t="str">
        <f>IF($A8="","",IF($A8&lt;200000000,INDEX(男子登録情報!$N:$N,MATCH($A8,男子登録情報!$O:$O,0)),INDEX(女子登録情報!$N:$N,MATCH($A8,女子登録情報!$O:$O,0))))</f>
        <v/>
      </c>
      <c r="F8" s="9" t="str">
        <f t="shared" si="1"/>
        <v/>
      </c>
      <c r="I8" s="9" t="str">
        <f>IF($A8="","",IF($A8&lt;200000000,INDEX(男子登録情報!#REF!,MATCH($A8,男子登録情報!$O:$O,0)),INDEX(女子登録情報!$B:$B,MATCH($A8,女子登録情報!$O:$O,0))))</f>
        <v/>
      </c>
      <c r="M8" s="9" t="str">
        <f>IF($A8="","",INDEX(元マスター!$C:$C,MATCH($A8,元マスター!$A:$A,0)))&amp;""</f>
        <v/>
      </c>
    </row>
    <row r="9" spans="1:14" x14ac:dyDescent="0.45">
      <c r="A9" s="9" t="str" cm="1">
        <f t="array" ref="A9">IFERROR(INDEX(元マスター!$A:$A,SMALL(IF(元マスター!$A$1:$A$100&lt;&gt;"",ROW($A$1:$A$100)),ROW())),"")</f>
        <v/>
      </c>
      <c r="D9" s="9" t="str">
        <f>IF($A9="","",IF($A9&lt;200000000,INDEX(男子登録情報!$N:$N,MATCH($A9,男子登録情報!$O:$O,0)),INDEX(女子登録情報!$N:$N,MATCH($A9,女子登録情報!$O:$O,0))))</f>
        <v/>
      </c>
      <c r="F9" s="9" t="str">
        <f t="shared" si="1"/>
        <v/>
      </c>
      <c r="I9" s="9" t="str">
        <f>IF($A9="","",IF($A9&lt;200000000,INDEX(男子登録情報!#REF!,MATCH($A9,男子登録情報!$O:$O,0)),INDEX(女子登録情報!$B:$B,MATCH($A9,女子登録情報!$O:$O,0))))</f>
        <v/>
      </c>
      <c r="M9" s="9" t="str">
        <f>IF($A9="","",INDEX(元マスター!$C:$C,MATCH($A9,元マスター!$A:$A,0)))&amp;""</f>
        <v/>
      </c>
    </row>
    <row r="10" spans="1:14" x14ac:dyDescent="0.45">
      <c r="A10" s="9" t="str" cm="1">
        <f t="array" ref="A10">IFERROR(INDEX(元マスター!$A:$A,SMALL(IF(元マスター!$A$1:$A$100&lt;&gt;"",ROW($A$1:$A$100)),ROW())),"")</f>
        <v/>
      </c>
      <c r="D10" s="9" t="str">
        <f>IF($A10="","",IF($A10&lt;200000000,INDEX(男子登録情報!$N:$N,MATCH($A10,男子登録情報!$O:$O,0)),INDEX(女子登録情報!$N:$N,MATCH($A10,女子登録情報!$O:$O,0))))</f>
        <v/>
      </c>
      <c r="F10" s="9" t="str">
        <f t="shared" si="1"/>
        <v/>
      </c>
      <c r="I10" s="9" t="str">
        <f>IF($A10="","",IF($A10&lt;200000000,INDEX(男子登録情報!#REF!,MATCH($A10,男子登録情報!$O:$O,0)),INDEX(女子登録情報!$B:$B,MATCH($A10,女子登録情報!$O:$O,0))))</f>
        <v/>
      </c>
      <c r="M10" s="9" t="str">
        <f>IF($A10="","",INDEX(元マスター!$C:$C,MATCH($A10,元マスター!$A:$A,0)))&amp;""</f>
        <v/>
      </c>
    </row>
    <row r="11" spans="1:14" x14ac:dyDescent="0.45">
      <c r="A11" s="9" t="str" cm="1">
        <f t="array" ref="A11">IFERROR(INDEX(元マスター!$A:$A,SMALL(IF(元マスター!$A$1:$A$100&lt;&gt;"",ROW($A$1:$A$100)),ROW())),"")</f>
        <v/>
      </c>
      <c r="D11" s="9" t="str">
        <f>IF($A11="","",IF($A11&lt;200000000,INDEX(男子登録情報!$N:$N,MATCH($A11,男子登録情報!$O:$O,0)),INDEX(女子登録情報!$N:$N,MATCH($A11,女子登録情報!$O:$O,0))))</f>
        <v/>
      </c>
      <c r="F11" s="9" t="str">
        <f t="shared" si="1"/>
        <v/>
      </c>
      <c r="I11" s="9" t="str">
        <f>IF($A11="","",IF($A11&lt;200000000,INDEX(男子登録情報!#REF!,MATCH($A11,男子登録情報!$O:$O,0)),INDEX(女子登録情報!$B:$B,MATCH($A11,女子登録情報!$O:$O,0))))</f>
        <v/>
      </c>
      <c r="M11" s="9" t="str">
        <f>IF($A11="","",INDEX(元マスター!$C:$C,MATCH($A11,元マスター!$A:$A,0)))&amp;""</f>
        <v/>
      </c>
    </row>
    <row r="12" spans="1:14" x14ac:dyDescent="0.45">
      <c r="A12" s="9" t="str" cm="1">
        <f t="array" ref="A12">IFERROR(INDEX(元マスター!$A:$A,SMALL(IF(元マスター!$A$1:$A$100&lt;&gt;"",ROW($A$1:$A$100)),ROW())),"")</f>
        <v/>
      </c>
      <c r="D12" s="9" t="str">
        <f>IF($A12="","",IF($A12&lt;200000000,INDEX(男子登録情報!$N:$N,MATCH($A12,男子登録情報!$O:$O,0)),INDEX(女子登録情報!$N:$N,MATCH($A12,女子登録情報!$O:$O,0))))</f>
        <v/>
      </c>
      <c r="F12" s="9" t="str">
        <f t="shared" si="1"/>
        <v/>
      </c>
      <c r="I12" s="9" t="str">
        <f>IF($A12="","",IF($A12&lt;200000000,INDEX(男子登録情報!#REF!,MATCH($A12,男子登録情報!$O:$O,0)),INDEX(女子登録情報!$B:$B,MATCH($A12,女子登録情報!$O:$O,0))))</f>
        <v/>
      </c>
      <c r="M12" s="9" t="str">
        <f>IF($A12="","",INDEX(元マスター!$C:$C,MATCH($A12,元マスター!$A:$A,0)))&amp;""</f>
        <v/>
      </c>
    </row>
    <row r="13" spans="1:14" x14ac:dyDescent="0.45">
      <c r="A13" s="9" t="str" cm="1">
        <f t="array" ref="A13">IFERROR(INDEX(元マスター!$A:$A,SMALL(IF(元マスター!$A$1:$A$100&lt;&gt;"",ROW($A$1:$A$100)),ROW())),"")</f>
        <v/>
      </c>
      <c r="D13" s="9" t="str">
        <f>IF($A13="","",IF($A13&lt;200000000,INDEX(男子登録情報!$N:$N,MATCH($A13,男子登録情報!$O:$O,0)),INDEX(女子登録情報!$N:$N,MATCH($A13,女子登録情報!$O:$O,0))))</f>
        <v/>
      </c>
      <c r="F13" s="9" t="str">
        <f t="shared" si="1"/>
        <v/>
      </c>
      <c r="I13" s="9" t="str">
        <f>IF($A13="","",IF($A13&lt;200000000,INDEX(男子登録情報!#REF!,MATCH($A13,男子登録情報!$O:$O,0)),INDEX(女子登録情報!$B:$B,MATCH($A13,女子登録情報!$O:$O,0))))</f>
        <v/>
      </c>
      <c r="M13" s="9" t="str">
        <f>IF($A13="","",INDEX(元マスター!$C:$C,MATCH($A13,元マスター!$A:$A,0)))&amp;""</f>
        <v/>
      </c>
    </row>
    <row r="14" spans="1:14" x14ac:dyDescent="0.45">
      <c r="A14" s="9" t="str" cm="1">
        <f t="array" ref="A14">IFERROR(INDEX(元マスター!$A:$A,SMALL(IF(元マスター!$A$1:$A$100&lt;&gt;"",ROW($A$1:$A$100)),ROW())),"")</f>
        <v/>
      </c>
      <c r="D14" s="9" t="str">
        <f>IF($A14="","",IF($A14&lt;200000000,INDEX(男子登録情報!$N:$N,MATCH($A14,男子登録情報!$O:$O,0)),INDEX(女子登録情報!$N:$N,MATCH($A14,女子登録情報!$O:$O,0))))</f>
        <v/>
      </c>
      <c r="F14" s="9" t="str">
        <f t="shared" si="1"/>
        <v/>
      </c>
      <c r="I14" s="9" t="str">
        <f>IF($A14="","",IF($A14&lt;200000000,INDEX(男子登録情報!#REF!,MATCH($A14,男子登録情報!$O:$O,0)),INDEX(女子登録情報!$B:$B,MATCH($A14,女子登録情報!$O:$O,0))))</f>
        <v/>
      </c>
      <c r="M14" s="9" t="str">
        <f>IF($A14="","",INDEX(元マスター!$C:$C,MATCH($A14,元マスター!$A:$A,0)))&amp;""</f>
        <v/>
      </c>
    </row>
    <row r="15" spans="1:14" x14ac:dyDescent="0.45">
      <c r="A15" s="9" t="str" cm="1">
        <f t="array" ref="A15">IFERROR(INDEX(元マスター!$A:$A,SMALL(IF(元マスター!$A$1:$A$100&lt;&gt;"",ROW($A$1:$A$100)),ROW())),"")</f>
        <v/>
      </c>
      <c r="D15" s="9" t="str">
        <f>IF($A15="","",IF($A15&lt;200000000,INDEX(男子登録情報!$N:$N,MATCH($A15,男子登録情報!$O:$O,0)),INDEX(女子登録情報!$N:$N,MATCH($A15,女子登録情報!$O:$O,0))))</f>
        <v/>
      </c>
      <c r="F15" s="9" t="str">
        <f t="shared" si="1"/>
        <v/>
      </c>
      <c r="I15" s="9" t="str">
        <f>IF($A15="","",IF($A15&lt;200000000,INDEX(男子登録情報!#REF!,MATCH($A15,男子登録情報!$O:$O,0)),INDEX(女子登録情報!$B:$B,MATCH($A15,女子登録情報!$O:$O,0))))</f>
        <v/>
      </c>
      <c r="M15" s="9" t="str">
        <f>IF($A15="","",INDEX(元マスター!$C:$C,MATCH($A15,元マスター!$A:$A,0)))&amp;""</f>
        <v/>
      </c>
    </row>
    <row r="16" spans="1:14" x14ac:dyDescent="0.45">
      <c r="A16" s="9" t="str" cm="1">
        <f t="array" ref="A16">IFERROR(INDEX(元マスター!$A:$A,SMALL(IF(元マスター!$A$1:$A$100&lt;&gt;"",ROW($A$1:$A$100)),ROW())),"")</f>
        <v/>
      </c>
      <c r="D16" s="9" t="str">
        <f>IF($A16="","",IF($A16&lt;200000000,INDEX(男子登録情報!$N:$N,MATCH($A16,男子登録情報!$O:$O,0)),INDEX(女子登録情報!$N:$N,MATCH($A16,女子登録情報!$O:$O,0))))</f>
        <v/>
      </c>
      <c r="F16" s="9" t="str">
        <f t="shared" si="1"/>
        <v/>
      </c>
      <c r="I16" s="9" t="str">
        <f>IF($A16="","",IF($A16&lt;200000000,INDEX(男子登録情報!#REF!,MATCH($A16,男子登録情報!$O:$O,0)),INDEX(女子登録情報!$B:$B,MATCH($A16,女子登録情報!$O:$O,0))))</f>
        <v/>
      </c>
      <c r="M16" s="9" t="str">
        <f>IF($A16="","",INDEX(元マスター!$C:$C,MATCH($A16,元マスター!$A:$A,0)))&amp;""</f>
        <v/>
      </c>
    </row>
    <row r="17" spans="1:13" x14ac:dyDescent="0.45">
      <c r="A17" s="9" t="str" cm="1">
        <f t="array" ref="A17">IFERROR(INDEX(元マスター!$A:$A,SMALL(IF(元マスター!$A$1:$A$100&lt;&gt;"",ROW($A$1:$A$100)),ROW())),"")</f>
        <v/>
      </c>
      <c r="D17" s="9" t="str">
        <f>IF($A17="","",IF($A17&lt;200000000,INDEX(男子登録情報!$N:$N,MATCH($A17,男子登録情報!$O:$O,0)),INDEX(女子登録情報!$N:$N,MATCH($A17,女子登録情報!$O:$O,0))))</f>
        <v/>
      </c>
      <c r="F17" s="9" t="str">
        <f t="shared" si="1"/>
        <v/>
      </c>
      <c r="I17" s="9" t="str">
        <f>IF($A17="","",IF($A17&lt;200000000,INDEX(男子登録情報!#REF!,MATCH($A17,男子登録情報!$O:$O,0)),INDEX(女子登録情報!$B:$B,MATCH($A17,女子登録情報!$O:$O,0))))</f>
        <v/>
      </c>
      <c r="M17" s="9" t="str">
        <f>IF($A17="","",INDEX(元マスター!$C:$C,MATCH($A17,元マスター!$A:$A,0)))&amp;""</f>
        <v/>
      </c>
    </row>
    <row r="18" spans="1:13" x14ac:dyDescent="0.45">
      <c r="A18" s="9" t="str" cm="1">
        <f t="array" ref="A18">IFERROR(INDEX(元マスター!$A:$A,SMALL(IF(元マスター!$A$1:$A$100&lt;&gt;"",ROW($A$1:$A$100)),ROW())),"")</f>
        <v/>
      </c>
      <c r="D18" s="9" t="str">
        <f>IF($A18="","",IF($A18&lt;200000000,INDEX(男子登録情報!$N:$N,MATCH($A18,男子登録情報!$O:$O,0)),INDEX(女子登録情報!$N:$N,MATCH($A18,女子登録情報!$O:$O,0))))</f>
        <v/>
      </c>
      <c r="F18" s="9" t="str">
        <f t="shared" si="1"/>
        <v/>
      </c>
      <c r="I18" s="9" t="str">
        <f>IF($A18="","",IF($A18&lt;200000000,INDEX(男子登録情報!#REF!,MATCH($A18,男子登録情報!$O:$O,0)),INDEX(女子登録情報!$B:$B,MATCH($A18,女子登録情報!$O:$O,0))))</f>
        <v/>
      </c>
      <c r="M18" s="9" t="str">
        <f>IF($A18="","",INDEX(元マスター!$C:$C,MATCH($A18,元マスター!$A:$A,0)))&amp;""</f>
        <v/>
      </c>
    </row>
    <row r="19" spans="1:13" x14ac:dyDescent="0.45">
      <c r="A19" s="9" t="str" cm="1">
        <f t="array" ref="A19">IFERROR(INDEX(元マスター!$A:$A,SMALL(IF(元マスター!$A$1:$A$100&lt;&gt;"",ROW($A$1:$A$100)),ROW())),"")</f>
        <v/>
      </c>
      <c r="D19" s="9" t="str">
        <f>IF($A19="","",IF($A19&lt;200000000,INDEX(男子登録情報!$N:$N,MATCH($A19,男子登録情報!$O:$O,0)),INDEX(女子登録情報!$N:$N,MATCH($A19,女子登録情報!$O:$O,0))))</f>
        <v/>
      </c>
      <c r="F19" s="9" t="str">
        <f t="shared" si="1"/>
        <v/>
      </c>
      <c r="I19" s="9" t="str">
        <f>IF($A19="","",IF($A19&lt;200000000,INDEX(男子登録情報!#REF!,MATCH($A19,男子登録情報!$O:$O,0)),INDEX(女子登録情報!$B:$B,MATCH($A19,女子登録情報!$O:$O,0))))</f>
        <v/>
      </c>
      <c r="M19" s="9" t="str">
        <f>IF($A19="","",INDEX(元マスター!$C:$C,MATCH($A19,元マスター!$A:$A,0)))&amp;""</f>
        <v/>
      </c>
    </row>
    <row r="20" spans="1:13" x14ac:dyDescent="0.45">
      <c r="A20" s="9" t="str" cm="1">
        <f t="array" ref="A20">IFERROR(INDEX(元マスター!$A:$A,SMALL(IF(元マスター!$A$1:$A$100&lt;&gt;"",ROW($A$1:$A$100)),ROW())),"")</f>
        <v/>
      </c>
      <c r="D20" s="9" t="str">
        <f>IF($A20="","",IF($A20&lt;200000000,INDEX(男子登録情報!$N:$N,MATCH($A20,男子登録情報!$O:$O,0)),INDEX(女子登録情報!$N:$N,MATCH($A20,女子登録情報!$O:$O,0))))</f>
        <v/>
      </c>
      <c r="F20" s="9" t="str">
        <f t="shared" si="1"/>
        <v/>
      </c>
      <c r="I20" s="9" t="str">
        <f>IF($A20="","",IF($A20&lt;200000000,INDEX(男子登録情報!#REF!,MATCH($A20,男子登録情報!$O:$O,0)),INDEX(女子登録情報!$B:$B,MATCH($A20,女子登録情報!$O:$O,0))))</f>
        <v/>
      </c>
      <c r="M20" s="9" t="str">
        <f>IF($A20="","",INDEX(元マスター!$C:$C,MATCH($A20,元マスター!$A:$A,0)))&amp;""</f>
        <v/>
      </c>
    </row>
    <row r="21" spans="1:13" x14ac:dyDescent="0.45">
      <c r="A21" s="9" t="str" cm="1">
        <f t="array" ref="A21">IFERROR(INDEX(元マスター!$A:$A,SMALL(IF(元マスター!$A$1:$A$100&lt;&gt;"",ROW($A$1:$A$100)),ROW())),"")</f>
        <v/>
      </c>
      <c r="D21" s="9" t="str">
        <f>IF($A21="","",IF($A21&lt;200000000,INDEX(男子登録情報!$N:$N,MATCH($A21,男子登録情報!$O:$O,0)),INDEX(女子登録情報!$N:$N,MATCH($A21,女子登録情報!$O:$O,0))))</f>
        <v/>
      </c>
      <c r="F21" s="9" t="str">
        <f t="shared" si="1"/>
        <v/>
      </c>
      <c r="I21" s="9" t="str">
        <f>IF($A21="","",IF($A21&lt;200000000,INDEX(男子登録情報!#REF!,MATCH($A21,男子登録情報!$O:$O,0)),INDEX(女子登録情報!$B:$B,MATCH($A21,女子登録情報!$O:$O,0))))</f>
        <v/>
      </c>
      <c r="M21" s="9" t="str">
        <f>IF($A21="","",INDEX(元マスター!$C:$C,MATCH($A21,元マスター!$A:$A,0)))&amp;""</f>
        <v/>
      </c>
    </row>
    <row r="22" spans="1:13" x14ac:dyDescent="0.45">
      <c r="A22" s="9" t="str" cm="1">
        <f t="array" ref="A22">IFERROR(INDEX(元マスター!$A:$A,SMALL(IF(元マスター!$A$1:$A$100&lt;&gt;"",ROW($A$1:$A$100)),ROW())),"")</f>
        <v/>
      </c>
      <c r="D22" s="9" t="str">
        <f>IF($A22="","",IF($A22&lt;200000000,INDEX(男子登録情報!$N:$N,MATCH($A22,男子登録情報!$O:$O,0)),INDEX(女子登録情報!$N:$N,MATCH($A22,女子登録情報!$O:$O,0))))</f>
        <v/>
      </c>
      <c r="F22" s="9" t="str">
        <f t="shared" si="1"/>
        <v/>
      </c>
      <c r="I22" s="9" t="str">
        <f>IF($A22="","",IF($A22&lt;200000000,INDEX(男子登録情報!#REF!,MATCH($A22,男子登録情報!$O:$O,0)),INDEX(女子登録情報!$B:$B,MATCH($A22,女子登録情報!$O:$O,0))))</f>
        <v/>
      </c>
      <c r="M22" s="9" t="str">
        <f>IF($A22="","",INDEX(元マスター!$C:$C,MATCH($A22,元マスター!$A:$A,0)))&amp;""</f>
        <v/>
      </c>
    </row>
    <row r="23" spans="1:13" x14ac:dyDescent="0.45">
      <c r="A23" s="9" t="str" cm="1">
        <f t="array" ref="A23">IFERROR(INDEX(元マスター!$A:$A,SMALL(IF(元マスター!$A$1:$A$100&lt;&gt;"",ROW($A$1:$A$100)),ROW())),"")</f>
        <v/>
      </c>
      <c r="D23" s="9" t="str">
        <f>IF($A23="","",IF($A23&lt;200000000,INDEX(男子登録情報!$N:$N,MATCH($A23,男子登録情報!$O:$O,0)),INDEX(女子登録情報!$N:$N,MATCH($A23,女子登録情報!$O:$O,0))))</f>
        <v/>
      </c>
      <c r="F23" s="9" t="str">
        <f t="shared" si="1"/>
        <v/>
      </c>
      <c r="I23" s="9" t="str">
        <f>IF($A23="","",IF($A23&lt;200000000,INDEX(男子登録情報!#REF!,MATCH($A23,男子登録情報!$O:$O,0)),INDEX(女子登録情報!$B:$B,MATCH($A23,女子登録情報!$O:$O,0))))</f>
        <v/>
      </c>
      <c r="M23" s="9" t="str">
        <f>IF($A23="","",INDEX(元マスター!$C:$C,MATCH($A23,元マスター!$A:$A,0)))&amp;""</f>
        <v/>
      </c>
    </row>
    <row r="24" spans="1:13" x14ac:dyDescent="0.45">
      <c r="A24" s="9" t="str" cm="1">
        <f t="array" ref="A24">IFERROR(INDEX(元マスター!$A:$A,SMALL(IF(元マスター!$A$1:$A$100&lt;&gt;"",ROW($A$1:$A$100)),ROW())),"")</f>
        <v/>
      </c>
      <c r="D24" s="9" t="str">
        <f>IF($A24="","",IF($A24&lt;200000000,INDEX(男子登録情報!$N:$N,MATCH($A24,男子登録情報!$O:$O,0)),INDEX(女子登録情報!$N:$N,MATCH($A24,女子登録情報!$O:$O,0))))</f>
        <v/>
      </c>
      <c r="F24" s="9" t="str">
        <f t="shared" si="1"/>
        <v/>
      </c>
      <c r="I24" s="9" t="str">
        <f>IF($A24="","",IF($A24&lt;200000000,INDEX(男子登録情報!#REF!,MATCH($A24,男子登録情報!$O:$O,0)),INDEX(女子登録情報!$B:$B,MATCH($A24,女子登録情報!$O:$O,0))))</f>
        <v/>
      </c>
      <c r="M24" s="9" t="str">
        <f>IF($A24="","",INDEX(元マスター!$C:$C,MATCH($A24,元マスター!$A:$A,0)))&amp;""</f>
        <v/>
      </c>
    </row>
    <row r="25" spans="1:13" x14ac:dyDescent="0.45">
      <c r="A25" s="9" t="str" cm="1">
        <f t="array" ref="A25">IFERROR(INDEX(元マスター!$A:$A,SMALL(IF(元マスター!$A$1:$A$100&lt;&gt;"",ROW($A$1:$A$100)),ROW())),"")</f>
        <v/>
      </c>
      <c r="D25" s="9" t="str">
        <f>IF($A25="","",IF($A25&lt;200000000,INDEX(男子登録情報!$N:$N,MATCH($A25,男子登録情報!$O:$O,0)),INDEX(女子登録情報!$N:$N,MATCH($A25,女子登録情報!$O:$O,0))))</f>
        <v/>
      </c>
      <c r="F25" s="9" t="str">
        <f t="shared" si="1"/>
        <v/>
      </c>
      <c r="I25" s="9" t="str">
        <f>IF($A25="","",IF($A25&lt;200000000,INDEX(男子登録情報!#REF!,MATCH($A25,男子登録情報!$O:$O,0)),INDEX(女子登録情報!$B:$B,MATCH($A25,女子登録情報!$O:$O,0))))</f>
        <v/>
      </c>
      <c r="M25" s="9" t="str">
        <f>IF($A25="","",INDEX(元マスター!$C:$C,MATCH($A25,元マスター!$A:$A,0)))&amp;""</f>
        <v/>
      </c>
    </row>
    <row r="26" spans="1:13" x14ac:dyDescent="0.45">
      <c r="A26" s="9" t="str" cm="1">
        <f t="array" ref="A26">IFERROR(INDEX(元マスター!$A:$A,SMALL(IF(元マスター!$A$1:$A$100&lt;&gt;"",ROW($A$1:$A$100)),ROW())),"")</f>
        <v/>
      </c>
      <c r="D26" s="9" t="str">
        <f>IF($A26="","",IF($A26&lt;200000000,INDEX(男子登録情報!$N:$N,MATCH($A26,男子登録情報!$O:$O,0)),INDEX(女子登録情報!$N:$N,MATCH($A26,女子登録情報!$O:$O,0))))</f>
        <v/>
      </c>
      <c r="F26" s="9" t="str">
        <f t="shared" si="1"/>
        <v/>
      </c>
      <c r="I26" s="9" t="str">
        <f>IF($A26="","",IF($A26&lt;200000000,INDEX(男子登録情報!#REF!,MATCH($A26,男子登録情報!$O:$O,0)),INDEX(女子登録情報!$B:$B,MATCH($A26,女子登録情報!$O:$O,0))))</f>
        <v/>
      </c>
      <c r="M26" s="9" t="str">
        <f>IF($A26="","",INDEX(元マスター!$C:$C,MATCH($A26,元マスター!$A:$A,0)))&amp;""</f>
        <v/>
      </c>
    </row>
    <row r="27" spans="1:13" x14ac:dyDescent="0.45">
      <c r="A27" s="9" t="str" cm="1">
        <f t="array" ref="A27">IFERROR(INDEX(元マスター!$A:$A,SMALL(IF(元マスター!$A$1:$A$100&lt;&gt;"",ROW($A$1:$A$100)),ROW())),"")</f>
        <v/>
      </c>
      <c r="D27" s="9" t="str">
        <f>IF($A27="","",IF($A27&lt;200000000,INDEX(男子登録情報!$N:$N,MATCH($A27,男子登録情報!$O:$O,0)),INDEX(女子登録情報!$N:$N,MATCH($A27,女子登録情報!$O:$O,0))))</f>
        <v/>
      </c>
      <c r="F27" s="9" t="str">
        <f t="shared" si="1"/>
        <v/>
      </c>
      <c r="I27" s="9" t="str">
        <f>IF($A27="","",IF($A27&lt;200000000,INDEX(男子登録情報!#REF!,MATCH($A27,男子登録情報!$O:$O,0)),INDEX(女子登録情報!$B:$B,MATCH($A27,女子登録情報!$O:$O,0))))</f>
        <v/>
      </c>
      <c r="M27" s="9" t="str">
        <f>IF($A27="","",INDEX(元マスター!$C:$C,MATCH($A27,元マスター!$A:$A,0)))&amp;""</f>
        <v/>
      </c>
    </row>
    <row r="28" spans="1:13" x14ac:dyDescent="0.45">
      <c r="A28" s="9" t="str" cm="1">
        <f t="array" ref="A28">IFERROR(INDEX(元マスター!$A:$A,SMALL(IF(元マスター!$A$1:$A$100&lt;&gt;"",ROW($A$1:$A$100)),ROW())),"")</f>
        <v/>
      </c>
      <c r="D28" s="9" t="str">
        <f>IF($A28="","",IF($A28&lt;200000000,INDEX(男子登録情報!$N:$N,MATCH($A28,男子登録情報!$O:$O,0)),INDEX(女子登録情報!$N:$N,MATCH($A28,女子登録情報!$O:$O,0))))</f>
        <v/>
      </c>
      <c r="F28" s="9" t="str">
        <f t="shared" si="1"/>
        <v/>
      </c>
      <c r="I28" s="9" t="str">
        <f>IF($A28="","",IF($A28&lt;200000000,INDEX(男子登録情報!#REF!,MATCH($A28,男子登録情報!$O:$O,0)),INDEX(女子登録情報!$B:$B,MATCH($A28,女子登録情報!$O:$O,0))))</f>
        <v/>
      </c>
      <c r="M28" s="9" t="str">
        <f>IF($A28="","",INDEX(元マスター!$C:$C,MATCH($A28,元マスター!$A:$A,0)))&amp;""</f>
        <v/>
      </c>
    </row>
    <row r="29" spans="1:13" x14ac:dyDescent="0.45">
      <c r="A29" s="9" t="str" cm="1">
        <f t="array" ref="A29">IFERROR(INDEX(元マスター!$A:$A,SMALL(IF(元マスター!$A$1:$A$100&lt;&gt;"",ROW($A$1:$A$100)),ROW())),"")</f>
        <v/>
      </c>
      <c r="D29" s="9" t="str">
        <f>IF($A29="","",IF($A29&lt;200000000,INDEX(男子登録情報!$N:$N,MATCH($A29,男子登録情報!$O:$O,0)),INDEX(女子登録情報!$N:$N,MATCH($A29,女子登録情報!$O:$O,0))))</f>
        <v/>
      </c>
      <c r="F29" s="9" t="str">
        <f t="shared" si="1"/>
        <v/>
      </c>
      <c r="I29" s="9" t="str">
        <f>IF($A29="","",IF($A29&lt;200000000,INDEX(男子登録情報!#REF!,MATCH($A29,男子登録情報!$O:$O,0)),INDEX(女子登録情報!$B:$B,MATCH($A29,女子登録情報!$O:$O,0))))</f>
        <v/>
      </c>
      <c r="M29" s="9" t="str">
        <f>IF($A29="","",INDEX(元マスター!$C:$C,MATCH($A29,元マスター!$A:$A,0)))&amp;""</f>
        <v/>
      </c>
    </row>
    <row r="30" spans="1:13" x14ac:dyDescent="0.45">
      <c r="A30" s="9" t="str" cm="1">
        <f t="array" ref="A30">IFERROR(INDEX(元マスター!$A:$A,SMALL(IF(元マスター!$A$1:$A$100&lt;&gt;"",ROW($A$1:$A$100)),ROW())),"")</f>
        <v/>
      </c>
      <c r="D30" s="9" t="str">
        <f>IF($A30="","",IF($A30&lt;200000000,INDEX(男子登録情報!$N:$N,MATCH($A30,男子登録情報!$O:$O,0)),INDEX(女子登録情報!$N:$N,MATCH($A30,女子登録情報!$O:$O,0))))</f>
        <v/>
      </c>
      <c r="F30" s="9" t="str">
        <f t="shared" si="1"/>
        <v/>
      </c>
      <c r="I30" s="9" t="str">
        <f>IF($A30="","",IF($A30&lt;200000000,INDEX(男子登録情報!#REF!,MATCH($A30,男子登録情報!$O:$O,0)),INDEX(女子登録情報!$B:$B,MATCH($A30,女子登録情報!$O:$O,0))))</f>
        <v/>
      </c>
      <c r="M30" s="9" t="str">
        <f>IF($A30="","",INDEX(元マスター!$C:$C,MATCH($A30,元マスター!$A:$A,0)))&amp;""</f>
        <v/>
      </c>
    </row>
    <row r="31" spans="1:13" x14ac:dyDescent="0.45">
      <c r="A31" s="9" t="str" cm="1">
        <f t="array" ref="A31">IFERROR(INDEX(元マスター!$A:$A,SMALL(IF(元マスター!$A$1:$A$100&lt;&gt;"",ROW($A$1:$A$100)),ROW())),"")</f>
        <v/>
      </c>
      <c r="D31" s="9" t="str">
        <f>IF($A31="","",IF($A31&lt;200000000,INDEX(男子登録情報!$N:$N,MATCH($A31,男子登録情報!$O:$O,0)),INDEX(女子登録情報!$N:$N,MATCH($A31,女子登録情報!$O:$O,0))))</f>
        <v/>
      </c>
      <c r="F31" s="9" t="str">
        <f t="shared" si="1"/>
        <v/>
      </c>
      <c r="I31" s="9" t="str">
        <f>IF($A31="","",IF($A31&lt;200000000,INDEX(男子登録情報!#REF!,MATCH($A31,男子登録情報!$O:$O,0)),INDEX(女子登録情報!$B:$B,MATCH($A31,女子登録情報!$O:$O,0))))</f>
        <v/>
      </c>
      <c r="M31" s="9" t="str">
        <f>IF($A31="","",INDEX(元マスター!$C:$C,MATCH($A31,元マスター!$A:$A,0)))&amp;""</f>
        <v/>
      </c>
    </row>
    <row r="32" spans="1:13" x14ac:dyDescent="0.45">
      <c r="A32" s="9" t="str" cm="1">
        <f t="array" ref="A32">IFERROR(INDEX(元マスター!$A:$A,SMALL(IF(元マスター!$A$1:$A$100&lt;&gt;"",ROW($A$1:$A$100)),ROW())),"")</f>
        <v/>
      </c>
      <c r="D32" s="9" t="str">
        <f>IF($A32="","",IF($A32&lt;200000000,INDEX(男子登録情報!$N:$N,MATCH($A32,男子登録情報!$O:$O,0)),INDEX(女子登録情報!$N:$N,MATCH($A32,女子登録情報!$O:$O,0))))</f>
        <v/>
      </c>
      <c r="F32" s="9" t="str">
        <f t="shared" si="1"/>
        <v/>
      </c>
      <c r="I32" s="9" t="str">
        <f>IF($A32="","",IF($A32&lt;200000000,INDEX(男子登録情報!#REF!,MATCH($A32,男子登録情報!$O:$O,0)),INDEX(女子登録情報!$B:$B,MATCH($A32,女子登録情報!$O:$O,0))))</f>
        <v/>
      </c>
      <c r="M32" s="9" t="str">
        <f>IF($A32="","",INDEX(元マスター!$C:$C,MATCH($A32,元マスター!$A:$A,0)))&amp;""</f>
        <v/>
      </c>
    </row>
    <row r="33" spans="1:13" x14ac:dyDescent="0.45">
      <c r="A33" s="9" t="str" cm="1">
        <f t="array" ref="A33">IFERROR(INDEX(元マスター!$A:$A,SMALL(IF(元マスター!$A$1:$A$100&lt;&gt;"",ROW($A$1:$A$100)),ROW())),"")</f>
        <v/>
      </c>
      <c r="D33" s="9" t="str">
        <f>IF($A33="","",IF($A33&lt;200000000,INDEX(男子登録情報!$N:$N,MATCH($A33,男子登録情報!$O:$O,0)),INDEX(女子登録情報!$N:$N,MATCH($A33,女子登録情報!$O:$O,0))))</f>
        <v/>
      </c>
      <c r="F33" s="9" t="str">
        <f t="shared" si="1"/>
        <v/>
      </c>
      <c r="I33" s="9" t="str">
        <f>IF($A33="","",IF($A33&lt;200000000,INDEX(男子登録情報!#REF!,MATCH($A33,男子登録情報!$O:$O,0)),INDEX(女子登録情報!$B:$B,MATCH($A33,女子登録情報!$O:$O,0))))</f>
        <v/>
      </c>
      <c r="M33" s="9" t="str">
        <f>IF($A33="","",INDEX(元マスター!$C:$C,MATCH($A33,元マスター!$A:$A,0)))&amp;""</f>
        <v/>
      </c>
    </row>
    <row r="34" spans="1:13" x14ac:dyDescent="0.45">
      <c r="A34" s="9" t="str" cm="1">
        <f t="array" ref="A34">IFERROR(INDEX(元マスター!$A:$A,SMALL(IF(元マスター!$A$1:$A$100&lt;&gt;"",ROW($A$1:$A$100)),ROW())),"")</f>
        <v/>
      </c>
      <c r="D34" s="9" t="str">
        <f>IF($A34="","",IF($A34&lt;200000000,INDEX(男子登録情報!$N:$N,MATCH($A34,男子登録情報!$O:$O,0)),INDEX(女子登録情報!$N:$N,MATCH($A34,女子登録情報!$O:$O,0))))</f>
        <v/>
      </c>
      <c r="F34" s="9" t="str">
        <f t="shared" si="1"/>
        <v/>
      </c>
      <c r="I34" s="9" t="str">
        <f>IF($A34="","",IF($A34&lt;200000000,INDEX(男子登録情報!#REF!,MATCH($A34,男子登録情報!$O:$O,0)),INDEX(女子登録情報!$B:$B,MATCH($A34,女子登録情報!$O:$O,0))))</f>
        <v/>
      </c>
      <c r="M34" s="9" t="str">
        <f>IF($A34="","",INDEX(元マスター!$C:$C,MATCH($A34,元マスター!$A:$A,0)))&amp;""</f>
        <v/>
      </c>
    </row>
    <row r="35" spans="1:13" x14ac:dyDescent="0.45">
      <c r="A35" s="9" t="str" cm="1">
        <f t="array" ref="A35">IFERROR(INDEX(元マスター!$A:$A,SMALL(IF(元マスター!$A$1:$A$100&lt;&gt;"",ROW($A$1:$A$100)),ROW())),"")</f>
        <v/>
      </c>
      <c r="D35" s="9" t="str">
        <f>IF($A35="","",IF($A35&lt;200000000,INDEX(男子登録情報!$N:$N,MATCH($A35,男子登録情報!$O:$O,0)),INDEX(女子登録情報!$N:$N,MATCH($A35,女子登録情報!$O:$O,0))))</f>
        <v/>
      </c>
      <c r="F35" s="9" t="str">
        <f t="shared" si="1"/>
        <v/>
      </c>
      <c r="I35" s="9" t="str">
        <f>IF($A35="","",IF($A35&lt;200000000,INDEX(男子登録情報!#REF!,MATCH($A35,男子登録情報!$O:$O,0)),INDEX(女子登録情報!$B:$B,MATCH($A35,女子登録情報!$O:$O,0))))</f>
        <v/>
      </c>
      <c r="M35" s="9" t="str">
        <f>IF($A35="","",INDEX(元マスター!$C:$C,MATCH($A35,元マスター!$A:$A,0)))&amp;""</f>
        <v/>
      </c>
    </row>
    <row r="36" spans="1:13" x14ac:dyDescent="0.45">
      <c r="A36" s="9" t="str" cm="1">
        <f t="array" ref="A36">IFERROR(INDEX(元マスター!$A:$A,SMALL(IF(元マスター!$A$1:$A$100&lt;&gt;"",ROW($A$1:$A$100)),ROW())),"")</f>
        <v/>
      </c>
      <c r="D36" s="9" t="str">
        <f>IF($A36="","",IF($A36&lt;200000000,INDEX(男子登録情報!$N:$N,MATCH($A36,男子登録情報!$O:$O,0)),INDEX(女子登録情報!$N:$N,MATCH($A36,女子登録情報!$O:$O,0))))</f>
        <v/>
      </c>
      <c r="F36" s="9" t="str">
        <f t="shared" si="1"/>
        <v/>
      </c>
      <c r="I36" s="9" t="str">
        <f>IF($A36="","",IF($A36&lt;200000000,INDEX(男子登録情報!#REF!,MATCH($A36,男子登録情報!$O:$O,0)),INDEX(女子登録情報!$B:$B,MATCH($A36,女子登録情報!$O:$O,0))))</f>
        <v/>
      </c>
      <c r="M36" s="9" t="str">
        <f>IF($A36="","",INDEX(元マスター!$C:$C,MATCH($A36,元マスター!$A:$A,0)))&amp;""</f>
        <v/>
      </c>
    </row>
    <row r="37" spans="1:13" x14ac:dyDescent="0.45">
      <c r="A37" s="9" t="str" cm="1">
        <f t="array" ref="A37">IFERROR(INDEX(元マスター!$A:$A,SMALL(IF(元マスター!$A$1:$A$100&lt;&gt;"",ROW($A$1:$A$100)),ROW())),"")</f>
        <v/>
      </c>
      <c r="D37" s="9" t="str">
        <f>IF($A37="","",IF($A37&lt;200000000,INDEX(男子登録情報!$N:$N,MATCH($A37,男子登録情報!$O:$O,0)),INDEX(女子登録情報!$N:$N,MATCH($A37,女子登録情報!$O:$O,0))))</f>
        <v/>
      </c>
      <c r="F37" s="9" t="str">
        <f t="shared" si="1"/>
        <v/>
      </c>
      <c r="I37" s="9" t="str">
        <f>IF($A37="","",IF($A37&lt;200000000,INDEX(男子登録情報!#REF!,MATCH($A37,男子登録情報!$O:$O,0)),INDEX(女子登録情報!$B:$B,MATCH($A37,女子登録情報!$O:$O,0))))</f>
        <v/>
      </c>
      <c r="M37" s="9" t="str">
        <f>IF($A37="","",INDEX(元マスター!$C:$C,MATCH($A37,元マスター!$A:$A,0)))&amp;""</f>
        <v/>
      </c>
    </row>
    <row r="38" spans="1:13" x14ac:dyDescent="0.45">
      <c r="A38" s="9" t="str" cm="1">
        <f t="array" ref="A38">IFERROR(INDEX(元マスター!$A:$A,SMALL(IF(元マスター!$A$1:$A$100&lt;&gt;"",ROW($A$1:$A$100)),ROW())),"")</f>
        <v/>
      </c>
      <c r="D38" s="9" t="str">
        <f>IF($A38="","",IF($A38&lt;200000000,INDEX(男子登録情報!$N:$N,MATCH($A38,男子登録情報!$O:$O,0)),INDEX(女子登録情報!$N:$N,MATCH($A38,女子登録情報!$O:$O,0))))</f>
        <v/>
      </c>
      <c r="F38" s="9" t="str">
        <f t="shared" si="1"/>
        <v/>
      </c>
      <c r="I38" s="9" t="str">
        <f>IF($A38="","",IF($A38&lt;200000000,INDEX(男子登録情報!#REF!,MATCH($A38,男子登録情報!$O:$O,0)),INDEX(女子登録情報!$B:$B,MATCH($A38,女子登録情報!$O:$O,0))))</f>
        <v/>
      </c>
      <c r="M38" s="9" t="str">
        <f>IF($A38="","",INDEX(元マスター!$C:$C,MATCH($A38,元マスター!$A:$A,0)))&amp;""</f>
        <v/>
      </c>
    </row>
    <row r="39" spans="1:13" x14ac:dyDescent="0.45">
      <c r="A39" s="9" t="str" cm="1">
        <f t="array" ref="A39">IFERROR(INDEX(元マスター!$A:$A,SMALL(IF(元マスター!$A$1:$A$100&lt;&gt;"",ROW($A$1:$A$100)),ROW())),"")</f>
        <v/>
      </c>
      <c r="D39" s="9" t="str">
        <f>IF($A39="","",IF($A39&lt;200000000,INDEX(男子登録情報!$N:$N,MATCH($A39,男子登録情報!$O:$O,0)),INDEX(女子登録情報!$N:$N,MATCH($A39,女子登録情報!$O:$O,0))))</f>
        <v/>
      </c>
      <c r="F39" s="9" t="str">
        <f t="shared" si="1"/>
        <v/>
      </c>
      <c r="I39" s="9" t="str">
        <f>IF($A39="","",IF($A39&lt;200000000,INDEX(男子登録情報!#REF!,MATCH($A39,男子登録情報!$O:$O,0)),INDEX(女子登録情報!$B:$B,MATCH($A39,女子登録情報!$O:$O,0))))</f>
        <v/>
      </c>
      <c r="M39" s="9" t="str">
        <f>IF($A39="","",INDEX(元マスター!$C:$C,MATCH($A39,元マスター!$A:$A,0)))&amp;""</f>
        <v/>
      </c>
    </row>
    <row r="40" spans="1:13" x14ac:dyDescent="0.45">
      <c r="A40" s="9" t="str" cm="1">
        <f t="array" ref="A40">IFERROR(INDEX(元マスター!$A:$A,SMALL(IF(元マスター!$A$1:$A$100&lt;&gt;"",ROW($A$1:$A$100)),ROW())),"")</f>
        <v/>
      </c>
      <c r="D40" s="9" t="str">
        <f>IF($A40="","",IF($A40&lt;200000000,INDEX(男子登録情報!$N:$N,MATCH($A40,男子登録情報!$O:$O,0)),INDEX(女子登録情報!$N:$N,MATCH($A40,女子登録情報!$O:$O,0))))</f>
        <v/>
      </c>
      <c r="F40" s="9" t="str">
        <f t="shared" si="1"/>
        <v/>
      </c>
      <c r="I40" s="9" t="str">
        <f>IF($A40="","",IF($A40&lt;200000000,INDEX(男子登録情報!#REF!,MATCH($A40,男子登録情報!$O:$O,0)),INDEX(女子登録情報!$B:$B,MATCH($A40,女子登録情報!$O:$O,0))))</f>
        <v/>
      </c>
      <c r="M40" s="9" t="str">
        <f>IF($A40="","",INDEX(元マスター!$C:$C,MATCH($A40,元マスター!$A:$A,0)))&amp;""</f>
        <v/>
      </c>
    </row>
    <row r="41" spans="1:13" x14ac:dyDescent="0.45">
      <c r="A41" s="9" t="str" cm="1">
        <f t="array" ref="A41">IFERROR(INDEX(元マスター!$A:$A,SMALL(IF(元マスター!$A$1:$A$100&lt;&gt;"",ROW($A$1:$A$100)),ROW())),"")</f>
        <v/>
      </c>
      <c r="D41" s="9" t="str">
        <f>IF($A41="","",IF($A41&lt;200000000,INDEX(男子登録情報!$N:$N,MATCH($A41,男子登録情報!$O:$O,0)),INDEX(女子登録情報!$N:$N,MATCH($A41,女子登録情報!$O:$O,0))))</f>
        <v/>
      </c>
      <c r="F41" s="9" t="str">
        <f t="shared" si="1"/>
        <v/>
      </c>
      <c r="I41" s="9" t="str">
        <f>IF($A41="","",IF($A41&lt;200000000,INDEX(男子登録情報!#REF!,MATCH($A41,男子登録情報!$O:$O,0)),INDEX(女子登録情報!$B:$B,MATCH($A41,女子登録情報!$O:$O,0))))</f>
        <v/>
      </c>
      <c r="M41" s="9" t="str">
        <f>IF($A41="","",INDEX(元マスター!$C:$C,MATCH($A41,元マスター!$A:$A,0)))&amp;""</f>
        <v/>
      </c>
    </row>
    <row r="42" spans="1:13" x14ac:dyDescent="0.45">
      <c r="A42" s="9" t="str" cm="1">
        <f t="array" ref="A42">IFERROR(INDEX(元マスター!$A:$A,SMALL(IF(元マスター!$A$1:$A$100&lt;&gt;"",ROW($A$1:$A$100)),ROW())),"")</f>
        <v/>
      </c>
      <c r="D42" s="9" t="str">
        <f>IF($A42="","",IF($A42&lt;200000000,INDEX(男子登録情報!$N:$N,MATCH($A42,男子登録情報!$O:$O,0)),INDEX(女子登録情報!$N:$N,MATCH($A42,女子登録情報!$O:$O,0))))</f>
        <v/>
      </c>
      <c r="F42" s="9" t="str">
        <f t="shared" si="1"/>
        <v/>
      </c>
      <c r="I42" s="9" t="str">
        <f>IF($A42="","",IF($A42&lt;200000000,INDEX(男子登録情報!#REF!,MATCH($A42,男子登録情報!$O:$O,0)),INDEX(女子登録情報!$B:$B,MATCH($A42,女子登録情報!$O:$O,0))))</f>
        <v/>
      </c>
      <c r="M42" s="9" t="str">
        <f>IF($A42="","",INDEX(元マスター!$C:$C,MATCH($A42,元マスター!$A:$A,0)))&amp;""</f>
        <v/>
      </c>
    </row>
    <row r="43" spans="1:13" x14ac:dyDescent="0.45">
      <c r="A43" s="9" t="str" cm="1">
        <f t="array" ref="A43">IFERROR(INDEX(元マスター!$A:$A,SMALL(IF(元マスター!$A$1:$A$100&lt;&gt;"",ROW($A$1:$A$100)),ROW())),"")</f>
        <v/>
      </c>
      <c r="D43" s="9" t="str">
        <f>IF($A43="","",IF($A43&lt;200000000,INDEX(男子登録情報!$N:$N,MATCH($A43,男子登録情報!$O:$O,0)),INDEX(女子登録情報!$N:$N,MATCH($A43,女子登録情報!$O:$O,0))))</f>
        <v/>
      </c>
      <c r="F43" s="9" t="str">
        <f t="shared" si="1"/>
        <v/>
      </c>
      <c r="I43" s="9" t="str">
        <f>IF($A43="","",IF($A43&lt;200000000,INDEX(男子登録情報!#REF!,MATCH($A43,男子登録情報!$O:$O,0)),INDEX(女子登録情報!$B:$B,MATCH($A43,女子登録情報!$O:$O,0))))</f>
        <v/>
      </c>
      <c r="M43" s="9" t="str">
        <f>IF($A43="","",INDEX(元マスター!$C:$C,MATCH($A43,元マスター!$A:$A,0)))&amp;""</f>
        <v/>
      </c>
    </row>
    <row r="44" spans="1:13" x14ac:dyDescent="0.45">
      <c r="A44" s="9" t="str" cm="1">
        <f t="array" ref="A44">IFERROR(INDEX(元マスター!$A:$A,SMALL(IF(元マスター!$A$1:$A$100&lt;&gt;"",ROW($A$1:$A$100)),ROW())),"")</f>
        <v/>
      </c>
      <c r="D44" s="9" t="str">
        <f>IF($A44="","",IF($A44&lt;200000000,INDEX(男子登録情報!$N:$N,MATCH($A44,男子登録情報!$O:$O,0)),INDEX(女子登録情報!$N:$N,MATCH($A44,女子登録情報!$O:$O,0))))</f>
        <v/>
      </c>
      <c r="F44" s="9" t="str">
        <f t="shared" si="1"/>
        <v/>
      </c>
      <c r="I44" s="9" t="str">
        <f>IF($A44="","",IF($A44&lt;200000000,INDEX(男子登録情報!#REF!,MATCH($A44,男子登録情報!$O:$O,0)),INDEX(女子登録情報!$B:$B,MATCH($A44,女子登録情報!$O:$O,0))))</f>
        <v/>
      </c>
      <c r="M44" s="9" t="str">
        <f>IF($A44="","",INDEX(元マスター!$C:$C,MATCH($A44,元マスター!$A:$A,0)))&amp;""</f>
        <v/>
      </c>
    </row>
    <row r="45" spans="1:13" x14ac:dyDescent="0.45">
      <c r="A45" s="9" t="str" cm="1">
        <f t="array" ref="A45">IFERROR(INDEX(元マスター!$A:$A,SMALL(IF(元マスター!$A$1:$A$100&lt;&gt;"",ROW($A$1:$A$100)),ROW())),"")</f>
        <v/>
      </c>
      <c r="D45" s="9" t="str">
        <f>IF($A45="","",IF($A45&lt;200000000,INDEX(男子登録情報!$N:$N,MATCH($A45,男子登録情報!$O:$O,0)),INDEX(女子登録情報!$N:$N,MATCH($A45,女子登録情報!$O:$O,0))))</f>
        <v/>
      </c>
      <c r="F45" s="9" t="str">
        <f t="shared" si="1"/>
        <v/>
      </c>
      <c r="I45" s="9" t="str">
        <f>IF($A45="","",IF($A45&lt;200000000,INDEX(男子登録情報!#REF!,MATCH($A45,男子登録情報!$O:$O,0)),INDEX(女子登録情報!$B:$B,MATCH($A45,女子登録情報!$O:$O,0))))</f>
        <v/>
      </c>
      <c r="M45" s="9" t="str">
        <f>IF($A45="","",INDEX(元マスター!$C:$C,MATCH($A45,元マスター!$A:$A,0)))&amp;""</f>
        <v/>
      </c>
    </row>
    <row r="46" spans="1:13" x14ac:dyDescent="0.45">
      <c r="A46" s="9" t="str" cm="1">
        <f t="array" ref="A46">IFERROR(INDEX(元マスター!$A:$A,SMALL(IF(元マスター!$A$1:$A$100&lt;&gt;"",ROW($A$1:$A$100)),ROW())),"")</f>
        <v/>
      </c>
      <c r="D46" s="9" t="str">
        <f>IF($A46="","",IF($A46&lt;200000000,INDEX(男子登録情報!$N:$N,MATCH($A46,男子登録情報!$O:$O,0)),INDEX(女子登録情報!$N:$N,MATCH($A46,女子登録情報!$O:$O,0))))</f>
        <v/>
      </c>
      <c r="F46" s="9" t="str">
        <f t="shared" si="1"/>
        <v/>
      </c>
      <c r="I46" s="9" t="str">
        <f>IF($A46="","",IF($A46&lt;200000000,INDEX(男子登録情報!#REF!,MATCH($A46,男子登録情報!$O:$O,0)),INDEX(女子登録情報!$B:$B,MATCH($A46,女子登録情報!$O:$O,0))))</f>
        <v/>
      </c>
      <c r="M46" s="9" t="str">
        <f>IF($A46="","",INDEX(元マスター!$C:$C,MATCH($A46,元マスター!$A:$A,0)))&amp;""</f>
        <v/>
      </c>
    </row>
    <row r="47" spans="1:13" x14ac:dyDescent="0.45">
      <c r="A47" s="9" t="str" cm="1">
        <f t="array" ref="A47">IFERROR(INDEX(元マスター!$A:$A,SMALL(IF(元マスター!$A$1:$A$100&lt;&gt;"",ROW($A$1:$A$100)),ROW())),"")</f>
        <v/>
      </c>
      <c r="D47" s="9" t="str">
        <f>IF($A47="","",IF($A47&lt;200000000,INDEX(男子登録情報!$N:$N,MATCH($A47,男子登録情報!$O:$O,0)),INDEX(女子登録情報!$N:$N,MATCH($A47,女子登録情報!$O:$O,0))))</f>
        <v/>
      </c>
      <c r="F47" s="9" t="str">
        <f t="shared" si="1"/>
        <v/>
      </c>
      <c r="I47" s="9" t="str">
        <f>IF($A47="","",IF($A47&lt;200000000,INDEX(男子登録情報!#REF!,MATCH($A47,男子登録情報!$O:$O,0)),INDEX(女子登録情報!$B:$B,MATCH($A47,女子登録情報!$O:$O,0))))</f>
        <v/>
      </c>
      <c r="M47" s="9" t="str">
        <f>IF($A47="","",INDEX(元マスター!$C:$C,MATCH($A47,元マスター!$A:$A,0)))&amp;""</f>
        <v/>
      </c>
    </row>
    <row r="48" spans="1:13" x14ac:dyDescent="0.45">
      <c r="A48" s="9" t="str" cm="1">
        <f t="array" ref="A48">IFERROR(INDEX(元マスター!$A:$A,SMALL(IF(元マスター!$A$1:$A$100&lt;&gt;"",ROW($A$1:$A$100)),ROW())),"")</f>
        <v/>
      </c>
      <c r="D48" s="9" t="str">
        <f>IF($A48="","",IF($A48&lt;200000000,INDEX(男子登録情報!$N:$N,MATCH($A48,男子登録情報!$O:$O,0)),INDEX(女子登録情報!$N:$N,MATCH($A48,女子登録情報!$O:$O,0))))</f>
        <v/>
      </c>
      <c r="F48" s="9" t="str">
        <f t="shared" si="1"/>
        <v/>
      </c>
      <c r="I48" s="9" t="str">
        <f>IF($A48="","",IF($A48&lt;200000000,INDEX(男子登録情報!#REF!,MATCH($A48,男子登録情報!$O:$O,0)),INDEX(女子登録情報!$B:$B,MATCH($A48,女子登録情報!$O:$O,0))))</f>
        <v/>
      </c>
      <c r="M48" s="9" t="str">
        <f>IF($A48="","",INDEX(元マスター!$C:$C,MATCH($A48,元マスター!$A:$A,0)))&amp;""</f>
        <v/>
      </c>
    </row>
    <row r="49" spans="1:13" x14ac:dyDescent="0.45">
      <c r="A49" s="9" t="str" cm="1">
        <f t="array" ref="A49">IFERROR(INDEX(元マスター!$A:$A,SMALL(IF(元マスター!$A$1:$A$100&lt;&gt;"",ROW($A$1:$A$100)),ROW())),"")</f>
        <v/>
      </c>
      <c r="D49" s="9" t="str">
        <f>IF($A49="","",IF($A49&lt;200000000,INDEX(男子登録情報!$N:$N,MATCH($A49,男子登録情報!$O:$O,0)),INDEX(女子登録情報!$N:$N,MATCH($A49,女子登録情報!$O:$O,0))))</f>
        <v/>
      </c>
      <c r="F49" s="9" t="str">
        <f t="shared" si="1"/>
        <v/>
      </c>
      <c r="I49" s="9" t="str">
        <f>IF($A49="","",IF($A49&lt;200000000,INDEX(男子登録情報!#REF!,MATCH($A49,男子登録情報!$O:$O,0)),INDEX(女子登録情報!$B:$B,MATCH($A49,女子登録情報!$O:$O,0))))</f>
        <v/>
      </c>
      <c r="M49" s="9" t="str">
        <f>IF($A49="","",INDEX(元マスター!$C:$C,MATCH($A49,元マスター!$A:$A,0)))&amp;""</f>
        <v/>
      </c>
    </row>
    <row r="50" spans="1:13" x14ac:dyDescent="0.45">
      <c r="A50" s="9" t="str" cm="1">
        <f t="array" ref="A50">IFERROR(INDEX(元マスター!$A:$A,SMALL(IF(元マスター!$A$1:$A$100&lt;&gt;"",ROW($A$1:$A$100)),ROW())),"")</f>
        <v/>
      </c>
      <c r="D50" s="9" t="str">
        <f>IF($A50="","",IF($A50&lt;200000000,INDEX(男子登録情報!$N:$N,MATCH($A50,男子登録情報!$O:$O,0)),INDEX(女子登録情報!$N:$N,MATCH($A50,女子登録情報!$O:$O,0))))</f>
        <v/>
      </c>
      <c r="F50" s="9" t="str">
        <f t="shared" si="1"/>
        <v/>
      </c>
      <c r="I50" s="9" t="str">
        <f>IF($A50="","",IF($A50&lt;200000000,INDEX(男子登録情報!#REF!,MATCH($A50,男子登録情報!$O:$O,0)),INDEX(女子登録情報!$B:$B,MATCH($A50,女子登録情報!$O:$O,0))))</f>
        <v/>
      </c>
      <c r="M50" s="9" t="str">
        <f>IF($A50="","",INDEX(元マスター!$C:$C,MATCH($A50,元マスター!$A:$A,0)))&amp;""</f>
        <v/>
      </c>
    </row>
    <row r="51" spans="1:13" x14ac:dyDescent="0.45">
      <c r="A51" s="9" t="str" cm="1">
        <f t="array" ref="A51">IFERROR(INDEX(元マスター!$A:$A,SMALL(IF(元マスター!$A$1:$A$100&lt;&gt;"",ROW($A$1:$A$100)),ROW())),"")</f>
        <v/>
      </c>
      <c r="D51" s="9" t="str">
        <f>IF($A51="","",IF($A51&lt;200000000,INDEX(男子登録情報!$N:$N,MATCH($A51,男子登録情報!$O:$O,0)),INDEX(女子登録情報!$N:$N,MATCH($A51,女子登録情報!$O:$O,0))))</f>
        <v/>
      </c>
      <c r="F51" s="9" t="str">
        <f t="shared" si="1"/>
        <v/>
      </c>
      <c r="I51" s="9" t="str">
        <f>IF($A51="","",IF($A51&lt;200000000,INDEX(男子登録情報!#REF!,MATCH($A51,男子登録情報!$O:$O,0)),INDEX(女子登録情報!$B:$B,MATCH($A51,女子登録情報!$O:$O,0))))</f>
        <v/>
      </c>
      <c r="M51" s="9" t="str">
        <f>IF($A51="","",INDEX(元マスター!$C:$C,MATCH($A51,元マスター!$A:$A,0)))&amp;""</f>
        <v/>
      </c>
    </row>
    <row r="52" spans="1:13" x14ac:dyDescent="0.45">
      <c r="A52" s="9" t="str" cm="1">
        <f t="array" ref="A52">IFERROR(INDEX(元マスター!$A:$A,SMALL(IF(元マスター!$A$1:$A$100&lt;&gt;"",ROW($A$1:$A$100)),ROW())),"")</f>
        <v/>
      </c>
      <c r="D52" s="9" t="str">
        <f>IF($A52="","",IF($A52&lt;200000000,INDEX(男子登録情報!$N:$N,MATCH($A52,男子登録情報!$O:$O,0)),INDEX(女子登録情報!$N:$N,MATCH($A52,女子登録情報!$O:$O,0))))</f>
        <v/>
      </c>
      <c r="F52" s="9" t="str">
        <f t="shared" si="1"/>
        <v/>
      </c>
      <c r="I52" s="9" t="str">
        <f>IF($A52="","",IF($A52&lt;200000000,INDEX(男子登録情報!#REF!,MATCH($A52,男子登録情報!$O:$O,0)),INDEX(女子登録情報!$B:$B,MATCH($A52,女子登録情報!$O:$O,0))))</f>
        <v/>
      </c>
      <c r="M52" s="9" t="str">
        <f>IF($A52="","",INDEX(元マスター!$C:$C,MATCH($A52,元マスター!$A:$A,0)))&amp;""</f>
        <v/>
      </c>
    </row>
    <row r="53" spans="1:13" x14ac:dyDescent="0.45">
      <c r="A53" s="9" t="str" cm="1">
        <f t="array" ref="A53">IFERROR(INDEX(元マスター!$A:$A,SMALL(IF(元マスター!$A$1:$A$100&lt;&gt;"",ROW($A$1:$A$100)),ROW())),"")</f>
        <v/>
      </c>
      <c r="D53" s="9" t="str">
        <f>IF($A53="","",IF($A53&lt;200000000,INDEX(男子登録情報!$N:$N,MATCH($A53,男子登録情報!$O:$O,0)),INDEX(女子登録情報!$N:$N,MATCH($A53,女子登録情報!$O:$O,0))))</f>
        <v/>
      </c>
      <c r="F53" s="9" t="str">
        <f t="shared" si="1"/>
        <v/>
      </c>
      <c r="I53" s="9" t="str">
        <f>IF($A53="","",IF($A53&lt;200000000,INDEX(男子登録情報!#REF!,MATCH($A53,男子登録情報!$O:$O,0)),INDEX(女子登録情報!$B:$B,MATCH($A53,女子登録情報!$O:$O,0))))</f>
        <v/>
      </c>
      <c r="M53" s="9" t="str">
        <f>IF($A53="","",INDEX(元マスター!$C:$C,MATCH($A53,元マスター!$A:$A,0)))&amp;""</f>
        <v/>
      </c>
    </row>
    <row r="54" spans="1:13" x14ac:dyDescent="0.45">
      <c r="A54" s="9" t="str" cm="1">
        <f t="array" ref="A54">IFERROR(INDEX(元マスター!$A:$A,SMALL(IF(元マスター!$A$1:$A$100&lt;&gt;"",ROW($A$1:$A$100)),ROW())),"")</f>
        <v/>
      </c>
      <c r="D54" s="9" t="str">
        <f>IF($A54="","",IF($A54&lt;200000000,INDEX(男子登録情報!$N:$N,MATCH($A54,男子登録情報!$O:$O,0)),INDEX(女子登録情報!$N:$N,MATCH($A54,女子登録情報!$O:$O,0))))</f>
        <v/>
      </c>
      <c r="F54" s="9" t="str">
        <f t="shared" si="1"/>
        <v/>
      </c>
      <c r="I54" s="9" t="str">
        <f>IF($A54="","",IF($A54&lt;200000000,INDEX(男子登録情報!#REF!,MATCH($A54,男子登録情報!$O:$O,0)),INDEX(女子登録情報!$B:$B,MATCH($A54,女子登録情報!$O:$O,0))))</f>
        <v/>
      </c>
      <c r="M54" s="9" t="str">
        <f>IF($A54="","",INDEX(元マスター!$C:$C,MATCH($A54,元マスター!$A:$A,0)))&amp;""</f>
        <v/>
      </c>
    </row>
    <row r="55" spans="1:13" x14ac:dyDescent="0.45">
      <c r="A55" s="9" t="str" cm="1">
        <f t="array" ref="A55">IFERROR(INDEX(元マスター!$A:$A,SMALL(IF(元マスター!$A$1:$A$100&lt;&gt;"",ROW($A$1:$A$100)),ROW())),"")</f>
        <v/>
      </c>
      <c r="D55" s="9" t="str">
        <f>IF($A55="","",IF($A55&lt;200000000,INDEX(男子登録情報!$N:$N,MATCH($A55,男子登録情報!$O:$O,0)),INDEX(女子登録情報!$N:$N,MATCH($A55,女子登録情報!$O:$O,0))))</f>
        <v/>
      </c>
      <c r="F55" s="9" t="str">
        <f t="shared" si="1"/>
        <v/>
      </c>
      <c r="I55" s="9" t="str">
        <f>IF($A55="","",IF($A55&lt;200000000,INDEX(男子登録情報!#REF!,MATCH($A55,男子登録情報!$O:$O,0)),INDEX(女子登録情報!$B:$B,MATCH($A55,女子登録情報!$O:$O,0))))</f>
        <v/>
      </c>
      <c r="M55" s="9" t="str">
        <f>IF($A55="","",INDEX(元マスター!$C:$C,MATCH($A55,元マスター!$A:$A,0)))&amp;""</f>
        <v/>
      </c>
    </row>
    <row r="56" spans="1:13" x14ac:dyDescent="0.45">
      <c r="A56" s="9" t="str" cm="1">
        <f t="array" ref="A56">IFERROR(INDEX(元マスター!$A:$A,SMALL(IF(元マスター!$A$1:$A$100&lt;&gt;"",ROW($A$1:$A$100)),ROW())),"")</f>
        <v/>
      </c>
      <c r="D56" s="9" t="str">
        <f>IF($A56="","",IF($A56&lt;200000000,INDEX(男子登録情報!$N:$N,MATCH($A56,男子登録情報!$O:$O,0)),INDEX(女子登録情報!$N:$N,MATCH($A56,女子登録情報!$O:$O,0))))</f>
        <v/>
      </c>
      <c r="F56" s="9" t="str">
        <f t="shared" si="1"/>
        <v/>
      </c>
      <c r="I56" s="9" t="str">
        <f>IF($A56="","",IF($A56&lt;200000000,INDEX(男子登録情報!#REF!,MATCH($A56,男子登録情報!$O:$O,0)),INDEX(女子登録情報!$B:$B,MATCH($A56,女子登録情報!$O:$O,0))))</f>
        <v/>
      </c>
      <c r="M56" s="9" t="str">
        <f>IF($A56="","",INDEX(元マスター!$C:$C,MATCH($A56,元マスター!$A:$A,0)))&amp;""</f>
        <v/>
      </c>
    </row>
    <row r="57" spans="1:13" x14ac:dyDescent="0.45">
      <c r="A57" s="9" t="str" cm="1">
        <f t="array" ref="A57">IFERROR(INDEX(元マスター!$A:$A,SMALL(IF(元マスター!$A$1:$A$100&lt;&gt;"",ROW($A$1:$A$100)),ROW())),"")</f>
        <v/>
      </c>
      <c r="D57" s="9" t="str">
        <f>IF($A57="","",IF($A57&lt;200000000,INDEX(男子登録情報!$N:$N,MATCH($A57,男子登録情報!$O:$O,0)),INDEX(女子登録情報!$N:$N,MATCH($A57,女子登録情報!$O:$O,0))))</f>
        <v/>
      </c>
      <c r="F57" s="9" t="str">
        <f t="shared" si="1"/>
        <v/>
      </c>
      <c r="I57" s="9" t="str">
        <f>IF($A57="","",IF($A57&lt;200000000,INDEX(男子登録情報!#REF!,MATCH($A57,男子登録情報!$O:$O,0)),INDEX(女子登録情報!$B:$B,MATCH($A57,女子登録情報!$O:$O,0))))</f>
        <v/>
      </c>
      <c r="M57" s="9" t="str">
        <f>IF($A57="","",INDEX(元マスター!$C:$C,MATCH($A57,元マスター!$A:$A,0)))&amp;""</f>
        <v/>
      </c>
    </row>
    <row r="58" spans="1:13" x14ac:dyDescent="0.45">
      <c r="A58" s="9" t="str" cm="1">
        <f t="array" ref="A58">IFERROR(INDEX(元マスター!$A:$A,SMALL(IF(元マスター!$A$1:$A$100&lt;&gt;"",ROW($A$1:$A$100)),ROW())),"")</f>
        <v/>
      </c>
      <c r="D58" s="9" t="str">
        <f>IF($A58="","",IF($A58&lt;200000000,INDEX(男子登録情報!$N:$N,MATCH($A58,男子登録情報!$O:$O,0)),INDEX(女子登録情報!$N:$N,MATCH($A58,女子登録情報!$O:$O,0))))</f>
        <v/>
      </c>
      <c r="F58" s="9" t="str">
        <f t="shared" si="1"/>
        <v/>
      </c>
      <c r="I58" s="9" t="str">
        <f>IF($A58="","",IF($A58&lt;200000000,INDEX(男子登録情報!#REF!,MATCH($A58,男子登録情報!$O:$O,0)),INDEX(女子登録情報!$B:$B,MATCH($A58,女子登録情報!$O:$O,0))))</f>
        <v/>
      </c>
      <c r="M58" s="9" t="str">
        <f>IF($A58="","",INDEX(元マスター!$C:$C,MATCH($A58,元マスター!$A:$A,0)))&amp;""</f>
        <v/>
      </c>
    </row>
    <row r="59" spans="1:13" x14ac:dyDescent="0.45">
      <c r="A59" s="9" t="str" cm="1">
        <f t="array" ref="A59">IFERROR(INDEX(元マスター!$A:$A,SMALL(IF(元マスター!$A$1:$A$100&lt;&gt;"",ROW($A$1:$A$100)),ROW())),"")</f>
        <v/>
      </c>
      <c r="D59" s="9" t="str">
        <f>IF($A59="","",IF($A59&lt;200000000,INDEX(男子登録情報!$N:$N,MATCH($A59,男子登録情報!$O:$O,0)),INDEX(女子登録情報!$N:$N,MATCH($A59,女子登録情報!$O:$O,0))))</f>
        <v/>
      </c>
      <c r="F59" s="9" t="str">
        <f t="shared" si="1"/>
        <v/>
      </c>
      <c r="I59" s="9" t="str">
        <f>IF($A59="","",IF($A59&lt;200000000,INDEX(男子登録情報!#REF!,MATCH($A59,男子登録情報!$O:$O,0)),INDEX(女子登録情報!$B:$B,MATCH($A59,女子登録情報!$O:$O,0))))</f>
        <v/>
      </c>
      <c r="M59" s="9" t="str">
        <f>IF($A59="","",INDEX(元マスター!$C:$C,MATCH($A59,元マスター!$A:$A,0)))&amp;""</f>
        <v/>
      </c>
    </row>
    <row r="60" spans="1:13" x14ac:dyDescent="0.45">
      <c r="A60" s="9" t="str" cm="1">
        <f t="array" ref="A60">IFERROR(INDEX(元マスター!$A:$A,SMALL(IF(元マスター!$A$1:$A$100&lt;&gt;"",ROW($A$1:$A$100)),ROW())),"")</f>
        <v/>
      </c>
      <c r="D60" s="9" t="str">
        <f>IF($A60="","",IF($A60&lt;200000000,INDEX(男子登録情報!$N:$N,MATCH($A60,男子登録情報!$O:$O,0)),INDEX(女子登録情報!$N:$N,MATCH($A60,女子登録情報!$O:$O,0))))</f>
        <v/>
      </c>
      <c r="F60" s="9" t="str">
        <f t="shared" si="1"/>
        <v/>
      </c>
      <c r="I60" s="9" t="str">
        <f>IF($A60="","",IF($A60&lt;200000000,INDEX(男子登録情報!#REF!,MATCH($A60,男子登録情報!$O:$O,0)),INDEX(女子登録情報!$B:$B,MATCH($A60,女子登録情報!$O:$O,0))))</f>
        <v/>
      </c>
      <c r="M60" s="9" t="str">
        <f>IF($A60="","",INDEX(元マスター!$C:$C,MATCH($A60,元マスター!$A:$A,0)))&amp;""</f>
        <v/>
      </c>
    </row>
    <row r="61" spans="1:13" x14ac:dyDescent="0.45">
      <c r="A61" s="9" t="str" cm="1">
        <f t="array" ref="A61">IFERROR(INDEX(元マスター!$A:$A,SMALL(IF(元マスター!$A$1:$A$100&lt;&gt;"",ROW($A$1:$A$100)),ROW())),"")</f>
        <v/>
      </c>
      <c r="D61" s="9" t="str">
        <f>IF($A61="","",IF($A61&lt;200000000,INDEX(男子登録情報!$N:$N,MATCH($A61,男子登録情報!$O:$O,0)),INDEX(女子登録情報!$N:$N,MATCH($A61,女子登録情報!$O:$O,0))))</f>
        <v/>
      </c>
      <c r="F61" s="9" t="str">
        <f t="shared" si="1"/>
        <v/>
      </c>
      <c r="I61" s="9" t="str">
        <f>IF($A61="","",IF($A61&lt;200000000,INDEX(男子登録情報!#REF!,MATCH($A61,男子登録情報!$O:$O,0)),INDEX(女子登録情報!$B:$B,MATCH($A61,女子登録情報!$O:$O,0))))</f>
        <v/>
      </c>
      <c r="M61" s="9" t="str">
        <f>IF($A61="","",INDEX(元マスター!$C:$C,MATCH($A61,元マスター!$A:$A,0)))&amp;""</f>
        <v/>
      </c>
    </row>
    <row r="62" spans="1:13" x14ac:dyDescent="0.45">
      <c r="A62" s="9" t="str" cm="1">
        <f t="array" ref="A62">IFERROR(INDEX(元マスター!$A:$A,SMALL(IF(元マスター!$A$1:$A$100&lt;&gt;"",ROW($A$1:$A$100)),ROW())),"")</f>
        <v/>
      </c>
      <c r="D62" s="9" t="str">
        <f>IF($A62="","",IF($A62&lt;200000000,INDEX(男子登録情報!$N:$N,MATCH($A62,男子登録情報!$O:$O,0)),INDEX(女子登録情報!$N:$N,MATCH($A62,女子登録情報!$O:$O,0))))</f>
        <v/>
      </c>
      <c r="F62" s="9" t="str">
        <f t="shared" si="1"/>
        <v/>
      </c>
      <c r="I62" s="9" t="str">
        <f>IF($A62="","",IF($A62&lt;200000000,INDEX(男子登録情報!#REF!,MATCH($A62,男子登録情報!$O:$O,0)),INDEX(女子登録情報!$B:$B,MATCH($A62,女子登録情報!$O:$O,0))))</f>
        <v/>
      </c>
      <c r="M62" s="9" t="str">
        <f>IF($A62="","",INDEX(元マスター!$C:$C,MATCH($A62,元マスター!$A:$A,0)))&amp;""</f>
        <v/>
      </c>
    </row>
    <row r="63" spans="1:13" x14ac:dyDescent="0.45">
      <c r="A63" s="9" t="str" cm="1">
        <f t="array" ref="A63">IFERROR(INDEX(元マスター!$A:$A,SMALL(IF(元マスター!$A$1:$A$100&lt;&gt;"",ROW($A$1:$A$100)),ROW())),"")</f>
        <v/>
      </c>
      <c r="D63" s="9" t="str">
        <f>IF($A63="","",IF($A63&lt;200000000,INDEX(男子登録情報!$N:$N,MATCH($A63,男子登録情報!$O:$O,0)),INDEX(女子登録情報!$N:$N,MATCH($A63,女子登録情報!$O:$O,0))))</f>
        <v/>
      </c>
      <c r="F63" s="9" t="str">
        <f t="shared" si="1"/>
        <v/>
      </c>
      <c r="I63" s="9" t="str">
        <f>IF($A63="","",IF($A63&lt;200000000,INDEX(男子登録情報!#REF!,MATCH($A63,男子登録情報!$O:$O,0)),INDEX(女子登録情報!$B:$B,MATCH($A63,女子登録情報!$O:$O,0))))</f>
        <v/>
      </c>
      <c r="M63" s="9" t="str">
        <f>IF($A63="","",INDEX(元マスター!$C:$C,MATCH($A63,元マスター!$A:$A,0)))&amp;""</f>
        <v/>
      </c>
    </row>
    <row r="64" spans="1:13" x14ac:dyDescent="0.45">
      <c r="A64" s="9" t="str" cm="1">
        <f t="array" ref="A64">IFERROR(INDEX(元マスター!$A:$A,SMALL(IF(元マスター!$A$1:$A$100&lt;&gt;"",ROW($A$1:$A$100)),ROW())),"")</f>
        <v/>
      </c>
      <c r="D64" s="9" t="str">
        <f>IF($A64="","",IF($A64&lt;200000000,INDEX(男子登録情報!$N:$N,MATCH($A64,男子登録情報!$O:$O,0)),INDEX(女子登録情報!$N:$N,MATCH($A64,女子登録情報!$O:$O,0))))</f>
        <v/>
      </c>
      <c r="F64" s="9" t="str">
        <f t="shared" si="1"/>
        <v/>
      </c>
      <c r="I64" s="9" t="str">
        <f>IF($A64="","",IF($A64&lt;200000000,INDEX(男子登録情報!#REF!,MATCH($A64,男子登録情報!$O:$O,0)),INDEX(女子登録情報!$B:$B,MATCH($A64,女子登録情報!$O:$O,0))))</f>
        <v/>
      </c>
      <c r="M64" s="9" t="str">
        <f>IF($A64="","",INDEX(元マスター!$C:$C,MATCH($A64,元マスター!$A:$A,0)))&amp;""</f>
        <v/>
      </c>
    </row>
    <row r="65" spans="1:13" x14ac:dyDescent="0.45">
      <c r="A65" s="9" t="str" cm="1">
        <f t="array" ref="A65">IFERROR(INDEX(元マスター!$A:$A,SMALL(IF(元マスター!$A$1:$A$100&lt;&gt;"",ROW($A$1:$A$100)),ROW())),"")</f>
        <v/>
      </c>
      <c r="D65" s="9" t="str">
        <f>IF($A65="","",IF($A65&lt;200000000,INDEX(男子登録情報!$N:$N,MATCH($A65,男子登録情報!$O:$O,0)),INDEX(女子登録情報!$N:$N,MATCH($A65,女子登録情報!$O:$O,0))))</f>
        <v/>
      </c>
      <c r="F65" s="9" t="str">
        <f t="shared" si="1"/>
        <v/>
      </c>
      <c r="I65" s="9" t="str">
        <f>IF($A65="","",IF($A65&lt;200000000,INDEX(男子登録情報!#REF!,MATCH($A65,男子登録情報!$O:$O,0)),INDEX(女子登録情報!$B:$B,MATCH($A65,女子登録情報!$O:$O,0))))</f>
        <v/>
      </c>
      <c r="M65" s="9" t="str">
        <f>IF($A65="","",INDEX(元マスター!$C:$C,MATCH($A65,元マスター!$A:$A,0)))&amp;""</f>
        <v/>
      </c>
    </row>
    <row r="66" spans="1:13" x14ac:dyDescent="0.45">
      <c r="A66" s="9" t="str" cm="1">
        <f t="array" ref="A66">IFERROR(INDEX(元マスター!$A:$A,SMALL(IF(元マスター!$A$1:$A$100&lt;&gt;"",ROW($A$1:$A$100)),ROW())),"")</f>
        <v/>
      </c>
      <c r="D66" s="9" t="str">
        <f>IF($A66="","",IF($A66&lt;200000000,INDEX(男子登録情報!$N:$N,MATCH($A66,男子登録情報!$O:$O,0)),INDEX(女子登録情報!$N:$N,MATCH($A66,女子登録情報!$O:$O,0))))</f>
        <v/>
      </c>
      <c r="F66" s="9" t="str">
        <f t="shared" si="1"/>
        <v/>
      </c>
      <c r="I66" s="9" t="str">
        <f>IF($A66="","",IF($A66&lt;200000000,INDEX(男子登録情報!#REF!,MATCH($A66,男子登録情報!$O:$O,0)),INDEX(女子登録情報!$B:$B,MATCH($A66,女子登録情報!$O:$O,0))))</f>
        <v/>
      </c>
      <c r="M66" s="9" t="str">
        <f>IF($A66="","",INDEX(元マスター!$C:$C,MATCH($A66,元マスター!$A:$A,0)))&amp;""</f>
        <v/>
      </c>
    </row>
    <row r="67" spans="1:13" x14ac:dyDescent="0.45">
      <c r="A67" s="9" t="str" cm="1">
        <f t="array" ref="A67">IFERROR(INDEX(元マスター!$A:$A,SMALL(IF(元マスター!$A$1:$A$100&lt;&gt;"",ROW($A$1:$A$100)),ROW())),"")</f>
        <v/>
      </c>
      <c r="D67" s="9" t="str">
        <f>IF($A67="","",IF($A67&lt;200000000,INDEX(男子登録情報!$N:$N,MATCH($A67,男子登録情報!$O:$O,0)),INDEX(女子登録情報!$N:$N,MATCH($A67,女子登録情報!$O:$O,0))))</f>
        <v/>
      </c>
      <c r="F67" s="9" t="str">
        <f t="shared" ref="F67:F100" si="2">IF($A67="","",IF($A67&lt;200000000,1,2))</f>
        <v/>
      </c>
      <c r="I67" s="9" t="str">
        <f>IF($A67="","",IF($A67&lt;200000000,INDEX(男子登録情報!#REF!,MATCH($A67,男子登録情報!$O:$O,0)),INDEX(女子登録情報!$B:$B,MATCH($A67,女子登録情報!$O:$O,0))))</f>
        <v/>
      </c>
      <c r="M67" s="9" t="str">
        <f>IF($A67="","",INDEX(元マスター!$C:$C,MATCH($A67,元マスター!$A:$A,0)))&amp;""</f>
        <v/>
      </c>
    </row>
    <row r="68" spans="1:13" x14ac:dyDescent="0.45">
      <c r="A68" s="9" t="str" cm="1">
        <f t="array" ref="A68">IFERROR(INDEX(元マスター!$A:$A,SMALL(IF(元マスター!$A$1:$A$100&lt;&gt;"",ROW($A$1:$A$100)),ROW())),"")</f>
        <v/>
      </c>
      <c r="D68" s="9" t="str">
        <f>IF($A68="","",IF($A68&lt;200000000,INDEX(男子登録情報!$N:$N,MATCH($A68,男子登録情報!$O:$O,0)),INDEX(女子登録情報!$N:$N,MATCH($A68,女子登録情報!$O:$O,0))))</f>
        <v/>
      </c>
      <c r="F68" s="9" t="str">
        <f t="shared" si="2"/>
        <v/>
      </c>
      <c r="I68" s="9" t="str">
        <f>IF($A68="","",IF($A68&lt;200000000,INDEX(男子登録情報!#REF!,MATCH($A68,男子登録情報!$O:$O,0)),INDEX(女子登録情報!$B:$B,MATCH($A68,女子登録情報!$O:$O,0))))</f>
        <v/>
      </c>
      <c r="M68" s="9" t="str">
        <f>IF($A68="","",INDEX(元マスター!$C:$C,MATCH($A68,元マスター!$A:$A,0)))&amp;""</f>
        <v/>
      </c>
    </row>
    <row r="69" spans="1:13" x14ac:dyDescent="0.45">
      <c r="A69" s="9" t="str" cm="1">
        <f t="array" ref="A69">IFERROR(INDEX(元マスター!$A:$A,SMALL(IF(元マスター!$A$1:$A$100&lt;&gt;"",ROW($A$1:$A$100)),ROW())),"")</f>
        <v/>
      </c>
      <c r="D69" s="9" t="str">
        <f>IF($A69="","",IF($A69&lt;200000000,INDEX(男子登録情報!$N:$N,MATCH($A69,男子登録情報!$O:$O,0)),INDEX(女子登録情報!$N:$N,MATCH($A69,女子登録情報!$O:$O,0))))</f>
        <v/>
      </c>
      <c r="F69" s="9" t="str">
        <f t="shared" si="2"/>
        <v/>
      </c>
      <c r="I69" s="9" t="str">
        <f>IF($A69="","",IF($A69&lt;200000000,INDEX(男子登録情報!#REF!,MATCH($A69,男子登録情報!$O:$O,0)),INDEX(女子登録情報!$B:$B,MATCH($A69,女子登録情報!$O:$O,0))))</f>
        <v/>
      </c>
      <c r="M69" s="9" t="str">
        <f>IF($A69="","",INDEX(元マスター!$C:$C,MATCH($A69,元マスター!$A:$A,0)))&amp;""</f>
        <v/>
      </c>
    </row>
    <row r="70" spans="1:13" x14ac:dyDescent="0.45">
      <c r="A70" s="9" t="str" cm="1">
        <f t="array" ref="A70">IFERROR(INDEX(元マスター!$A:$A,SMALL(IF(元マスター!$A$1:$A$100&lt;&gt;"",ROW($A$1:$A$100)),ROW())),"")</f>
        <v/>
      </c>
      <c r="D70" s="9" t="str">
        <f>IF($A70="","",IF($A70&lt;200000000,INDEX(男子登録情報!$N:$N,MATCH($A70,男子登録情報!$O:$O,0)),INDEX(女子登録情報!$N:$N,MATCH($A70,女子登録情報!$O:$O,0))))</f>
        <v/>
      </c>
      <c r="F70" s="9" t="str">
        <f t="shared" si="2"/>
        <v/>
      </c>
      <c r="I70" s="9" t="str">
        <f>IF($A70="","",IF($A70&lt;200000000,INDEX(男子登録情報!#REF!,MATCH($A70,男子登録情報!$O:$O,0)),INDEX(女子登録情報!$B:$B,MATCH($A70,女子登録情報!$O:$O,0))))</f>
        <v/>
      </c>
      <c r="M70" s="9" t="str">
        <f>IF($A70="","",INDEX(元マスター!$C:$C,MATCH($A70,元マスター!$A:$A,0)))&amp;""</f>
        <v/>
      </c>
    </row>
    <row r="71" spans="1:13" x14ac:dyDescent="0.45">
      <c r="A71" s="9" t="str" cm="1">
        <f t="array" ref="A71">IFERROR(INDEX(元マスター!$A:$A,SMALL(IF(元マスター!$A$1:$A$100&lt;&gt;"",ROW($A$1:$A$100)),ROW())),"")</f>
        <v/>
      </c>
      <c r="D71" s="9" t="str">
        <f>IF($A71="","",IF($A71&lt;200000000,INDEX(男子登録情報!$N:$N,MATCH($A71,男子登録情報!$O:$O,0)),INDEX(女子登録情報!$N:$N,MATCH($A71,女子登録情報!$O:$O,0))))</f>
        <v/>
      </c>
      <c r="F71" s="9" t="str">
        <f t="shared" si="2"/>
        <v/>
      </c>
      <c r="I71" s="9" t="str">
        <f>IF($A71="","",IF($A71&lt;200000000,INDEX(男子登録情報!#REF!,MATCH($A71,男子登録情報!$O:$O,0)),INDEX(女子登録情報!$B:$B,MATCH($A71,女子登録情報!$O:$O,0))))</f>
        <v/>
      </c>
      <c r="M71" s="9" t="str">
        <f>IF($A71="","",INDEX(元マスター!$C:$C,MATCH($A71,元マスター!$A:$A,0)))&amp;""</f>
        <v/>
      </c>
    </row>
    <row r="72" spans="1:13" x14ac:dyDescent="0.45">
      <c r="A72" s="9" t="str" cm="1">
        <f t="array" ref="A72">IFERROR(INDEX(元マスター!$A:$A,SMALL(IF(元マスター!$A$1:$A$100&lt;&gt;"",ROW($A$1:$A$100)),ROW())),"")</f>
        <v/>
      </c>
      <c r="D72" s="9" t="str">
        <f>IF($A72="","",IF($A72&lt;200000000,INDEX(男子登録情報!$N:$N,MATCH($A72,男子登録情報!$O:$O,0)),INDEX(女子登録情報!$N:$N,MATCH($A72,女子登録情報!$O:$O,0))))</f>
        <v/>
      </c>
      <c r="F72" s="9" t="str">
        <f t="shared" si="2"/>
        <v/>
      </c>
      <c r="I72" s="9" t="str">
        <f>IF($A72="","",IF($A72&lt;200000000,INDEX(男子登録情報!#REF!,MATCH($A72,男子登録情報!$O:$O,0)),INDEX(女子登録情報!$B:$B,MATCH($A72,女子登録情報!$O:$O,0))))</f>
        <v/>
      </c>
      <c r="M72" s="9" t="str">
        <f>IF($A72="","",INDEX(元マスター!$C:$C,MATCH($A72,元マスター!$A:$A,0)))&amp;""</f>
        <v/>
      </c>
    </row>
    <row r="73" spans="1:13" x14ac:dyDescent="0.45">
      <c r="A73" s="9" t="str" cm="1">
        <f t="array" ref="A73">IFERROR(INDEX(元マスター!$A:$A,SMALL(IF(元マスター!$A$1:$A$100&lt;&gt;"",ROW($A$1:$A$100)),ROW())),"")</f>
        <v/>
      </c>
      <c r="D73" s="9" t="str">
        <f>IF($A73="","",IF($A73&lt;200000000,INDEX(男子登録情報!$N:$N,MATCH($A73,男子登録情報!$O:$O,0)),INDEX(女子登録情報!$N:$N,MATCH($A73,女子登録情報!$O:$O,0))))</f>
        <v/>
      </c>
      <c r="F73" s="9" t="str">
        <f t="shared" si="2"/>
        <v/>
      </c>
      <c r="I73" s="9" t="str">
        <f>IF($A73="","",IF($A73&lt;200000000,INDEX(男子登録情報!#REF!,MATCH($A73,男子登録情報!$O:$O,0)),INDEX(女子登録情報!$B:$B,MATCH($A73,女子登録情報!$O:$O,0))))</f>
        <v/>
      </c>
      <c r="M73" s="9" t="str">
        <f>IF($A73="","",INDEX(元マスター!$C:$C,MATCH($A73,元マスター!$A:$A,0)))&amp;""</f>
        <v/>
      </c>
    </row>
    <row r="74" spans="1:13" x14ac:dyDescent="0.45">
      <c r="A74" s="9" t="str" cm="1">
        <f t="array" ref="A74">IFERROR(INDEX(元マスター!$A:$A,SMALL(IF(元マスター!$A$1:$A$100&lt;&gt;"",ROW($A$1:$A$100)),ROW())),"")</f>
        <v/>
      </c>
      <c r="D74" s="9" t="str">
        <f>IF($A74="","",IF($A74&lt;200000000,INDEX(男子登録情報!$N:$N,MATCH($A74,男子登録情報!$O:$O,0)),INDEX(女子登録情報!$N:$N,MATCH($A74,女子登録情報!$O:$O,0))))</f>
        <v/>
      </c>
      <c r="F74" s="9" t="str">
        <f t="shared" si="2"/>
        <v/>
      </c>
      <c r="I74" s="9" t="str">
        <f>IF($A74="","",IF($A74&lt;200000000,INDEX(男子登録情報!#REF!,MATCH($A74,男子登録情報!$O:$O,0)),INDEX(女子登録情報!$B:$B,MATCH($A74,女子登録情報!$O:$O,0))))</f>
        <v/>
      </c>
      <c r="M74" s="9" t="str">
        <f>IF($A74="","",INDEX(元マスター!$C:$C,MATCH($A74,元マスター!$A:$A,0)))&amp;""</f>
        <v/>
      </c>
    </row>
    <row r="75" spans="1:13" x14ac:dyDescent="0.45">
      <c r="A75" s="9" t="str" cm="1">
        <f t="array" ref="A75">IFERROR(INDEX(元マスター!$A:$A,SMALL(IF(元マスター!$A$1:$A$100&lt;&gt;"",ROW($A$1:$A$100)),ROW())),"")</f>
        <v/>
      </c>
      <c r="D75" s="9" t="str">
        <f>IF($A75="","",IF($A75&lt;200000000,INDEX(男子登録情報!$N:$N,MATCH($A75,男子登録情報!$O:$O,0)),INDEX(女子登録情報!$N:$N,MATCH($A75,女子登録情報!$O:$O,0))))</f>
        <v/>
      </c>
      <c r="F75" s="9" t="str">
        <f t="shared" si="2"/>
        <v/>
      </c>
      <c r="I75" s="9" t="str">
        <f>IF($A75="","",IF($A75&lt;200000000,INDEX(男子登録情報!#REF!,MATCH($A75,男子登録情報!$O:$O,0)),INDEX(女子登録情報!$B:$B,MATCH($A75,女子登録情報!$O:$O,0))))</f>
        <v/>
      </c>
      <c r="M75" s="9" t="str">
        <f>IF($A75="","",INDEX(元マスター!$C:$C,MATCH($A75,元マスター!$A:$A,0)))&amp;""</f>
        <v/>
      </c>
    </row>
    <row r="76" spans="1:13" x14ac:dyDescent="0.45">
      <c r="A76" s="9" t="str" cm="1">
        <f t="array" ref="A76">IFERROR(INDEX(元マスター!$A:$A,SMALL(IF(元マスター!$A$1:$A$100&lt;&gt;"",ROW($A$1:$A$100)),ROW())),"")</f>
        <v/>
      </c>
      <c r="D76" s="9" t="str">
        <f>IF($A76="","",IF($A76&lt;200000000,INDEX(男子登録情報!$N:$N,MATCH($A76,男子登録情報!$O:$O,0)),INDEX(女子登録情報!$N:$N,MATCH($A76,女子登録情報!$O:$O,0))))</f>
        <v/>
      </c>
      <c r="F76" s="9" t="str">
        <f t="shared" si="2"/>
        <v/>
      </c>
      <c r="I76" s="9" t="str">
        <f>IF($A76="","",IF($A76&lt;200000000,INDEX(男子登録情報!#REF!,MATCH($A76,男子登録情報!$O:$O,0)),INDEX(女子登録情報!$B:$B,MATCH($A76,女子登録情報!$O:$O,0))))</f>
        <v/>
      </c>
      <c r="M76" s="9" t="str">
        <f>IF($A76="","",INDEX(元マスター!$C:$C,MATCH($A76,元マスター!$A:$A,0)))&amp;""</f>
        <v/>
      </c>
    </row>
    <row r="77" spans="1:13" x14ac:dyDescent="0.45">
      <c r="A77" s="9" t="str" cm="1">
        <f t="array" ref="A77">IFERROR(INDEX(元マスター!$A:$A,SMALL(IF(元マスター!$A$1:$A$100&lt;&gt;"",ROW($A$1:$A$100)),ROW())),"")</f>
        <v/>
      </c>
      <c r="D77" s="9" t="str">
        <f>IF($A77="","",IF($A77&lt;200000000,INDEX(男子登録情報!$N:$N,MATCH($A77,男子登録情報!$O:$O,0)),INDEX(女子登録情報!$N:$N,MATCH($A77,女子登録情報!$O:$O,0))))</f>
        <v/>
      </c>
      <c r="F77" s="9" t="str">
        <f t="shared" si="2"/>
        <v/>
      </c>
      <c r="I77" s="9" t="str">
        <f>IF($A77="","",IF($A77&lt;200000000,INDEX(男子登録情報!#REF!,MATCH($A77,男子登録情報!$O:$O,0)),INDEX(女子登録情報!$B:$B,MATCH($A77,女子登録情報!$O:$O,0))))</f>
        <v/>
      </c>
      <c r="M77" s="9" t="str">
        <f>IF($A77="","",INDEX(元マスター!$C:$C,MATCH($A77,元マスター!$A:$A,0)))&amp;""</f>
        <v/>
      </c>
    </row>
    <row r="78" spans="1:13" x14ac:dyDescent="0.45">
      <c r="A78" s="9" t="str" cm="1">
        <f t="array" ref="A78">IFERROR(INDEX(元マスター!$A:$A,SMALL(IF(元マスター!$A$1:$A$100&lt;&gt;"",ROW($A$1:$A$100)),ROW())),"")</f>
        <v/>
      </c>
      <c r="D78" s="9" t="str">
        <f>IF($A78="","",IF($A78&lt;200000000,INDEX(男子登録情報!$N:$N,MATCH($A78,男子登録情報!$O:$O,0)),INDEX(女子登録情報!$N:$N,MATCH($A78,女子登録情報!$O:$O,0))))</f>
        <v/>
      </c>
      <c r="F78" s="9" t="str">
        <f t="shared" si="2"/>
        <v/>
      </c>
      <c r="I78" s="9" t="str">
        <f>IF($A78="","",IF($A78&lt;200000000,INDEX(男子登録情報!#REF!,MATCH($A78,男子登録情報!$O:$O,0)),INDEX(女子登録情報!$B:$B,MATCH($A78,女子登録情報!$O:$O,0))))</f>
        <v/>
      </c>
      <c r="M78" s="9" t="str">
        <f>IF($A78="","",INDEX(元マスター!$C:$C,MATCH($A78,元マスター!$A:$A,0)))&amp;""</f>
        <v/>
      </c>
    </row>
    <row r="79" spans="1:13" x14ac:dyDescent="0.45">
      <c r="A79" s="9" t="str" cm="1">
        <f t="array" ref="A79">IFERROR(INDEX(元マスター!$A:$A,SMALL(IF(元マスター!$A$1:$A$100&lt;&gt;"",ROW($A$1:$A$100)),ROW())),"")</f>
        <v/>
      </c>
      <c r="D79" s="9" t="str">
        <f>IF($A79="","",IF($A79&lt;200000000,INDEX(男子登録情報!$N:$N,MATCH($A79,男子登録情報!$O:$O,0)),INDEX(女子登録情報!$N:$N,MATCH($A79,女子登録情報!$O:$O,0))))</f>
        <v/>
      </c>
      <c r="F79" s="9" t="str">
        <f t="shared" si="2"/>
        <v/>
      </c>
      <c r="I79" s="9" t="str">
        <f>IF($A79="","",IF($A79&lt;200000000,INDEX(男子登録情報!#REF!,MATCH($A79,男子登録情報!$O:$O,0)),INDEX(女子登録情報!$B:$B,MATCH($A79,女子登録情報!$O:$O,0))))</f>
        <v/>
      </c>
      <c r="M79" s="9" t="str">
        <f>IF($A79="","",INDEX(元マスター!$C:$C,MATCH($A79,元マスター!$A:$A,0)))&amp;""</f>
        <v/>
      </c>
    </row>
    <row r="80" spans="1:13" x14ac:dyDescent="0.45">
      <c r="A80" s="9" t="str" cm="1">
        <f t="array" ref="A80">IFERROR(INDEX(元マスター!$A:$A,SMALL(IF(元マスター!$A$1:$A$100&lt;&gt;"",ROW($A$1:$A$100)),ROW())),"")</f>
        <v/>
      </c>
      <c r="D80" s="9" t="str">
        <f>IF($A80="","",IF($A80&lt;200000000,INDEX(男子登録情報!$N:$N,MATCH($A80,男子登録情報!$O:$O,0)),INDEX(女子登録情報!$N:$N,MATCH($A80,女子登録情報!$O:$O,0))))</f>
        <v/>
      </c>
      <c r="F80" s="9" t="str">
        <f t="shared" si="2"/>
        <v/>
      </c>
      <c r="I80" s="9" t="str">
        <f>IF($A80="","",IF($A80&lt;200000000,INDEX(男子登録情報!#REF!,MATCH($A80,男子登録情報!$O:$O,0)),INDEX(女子登録情報!$B:$B,MATCH($A80,女子登録情報!$O:$O,0))))</f>
        <v/>
      </c>
      <c r="M80" s="9" t="str">
        <f>IF($A80="","",INDEX(元マスター!$C:$C,MATCH($A80,元マスター!$A:$A,0)))&amp;""</f>
        <v/>
      </c>
    </row>
    <row r="81" spans="1:13" x14ac:dyDescent="0.45">
      <c r="A81" s="9" t="str" cm="1">
        <f t="array" ref="A81">IFERROR(INDEX(元マスター!$A:$A,SMALL(IF(元マスター!$A$1:$A$100&lt;&gt;"",ROW($A$1:$A$100)),ROW())),"")</f>
        <v/>
      </c>
      <c r="D81" s="9" t="str">
        <f>IF($A81="","",IF($A81&lt;200000000,INDEX(男子登録情報!$N:$N,MATCH($A81,男子登録情報!$O:$O,0)),INDEX(女子登録情報!$N:$N,MATCH($A81,女子登録情報!$O:$O,0))))</f>
        <v/>
      </c>
      <c r="F81" s="9" t="str">
        <f t="shared" si="2"/>
        <v/>
      </c>
      <c r="I81" s="9" t="str">
        <f>IF($A81="","",IF($A81&lt;200000000,INDEX(男子登録情報!#REF!,MATCH($A81,男子登録情報!$O:$O,0)),INDEX(女子登録情報!$B:$B,MATCH($A81,女子登録情報!$O:$O,0))))</f>
        <v/>
      </c>
      <c r="M81" s="9" t="str">
        <f>IF($A81="","",INDEX(元マスター!$C:$C,MATCH($A81,元マスター!$A:$A,0)))&amp;""</f>
        <v/>
      </c>
    </row>
    <row r="82" spans="1:13" x14ac:dyDescent="0.45">
      <c r="A82" s="9" t="str" cm="1">
        <f t="array" ref="A82">IFERROR(INDEX(元マスター!$A:$A,SMALL(IF(元マスター!$A$1:$A$100&lt;&gt;"",ROW($A$1:$A$100)),ROW())),"")</f>
        <v/>
      </c>
      <c r="D82" s="9" t="str">
        <f>IF($A82="","",IF($A82&lt;200000000,INDEX(男子登録情報!$N:$N,MATCH($A82,男子登録情報!$O:$O,0)),INDEX(女子登録情報!$N:$N,MATCH($A82,女子登録情報!$O:$O,0))))</f>
        <v/>
      </c>
      <c r="F82" s="9" t="str">
        <f t="shared" si="2"/>
        <v/>
      </c>
      <c r="I82" s="9" t="str">
        <f>IF($A82="","",IF($A82&lt;200000000,INDEX(男子登録情報!#REF!,MATCH($A82,男子登録情報!$O:$O,0)),INDEX(女子登録情報!$B:$B,MATCH($A82,女子登録情報!$O:$O,0))))</f>
        <v/>
      </c>
      <c r="M82" s="9" t="str">
        <f>IF($A82="","",INDEX(元マスター!$C:$C,MATCH($A82,元マスター!$A:$A,0)))&amp;""</f>
        <v/>
      </c>
    </row>
    <row r="83" spans="1:13" x14ac:dyDescent="0.45">
      <c r="A83" s="9" t="str" cm="1">
        <f t="array" ref="A83">IFERROR(INDEX(元マスター!$A:$A,SMALL(IF(元マスター!$A$1:$A$100&lt;&gt;"",ROW($A$1:$A$100)),ROW())),"")</f>
        <v/>
      </c>
      <c r="D83" s="9" t="str">
        <f>IF($A83="","",IF($A83&lt;200000000,INDEX(男子登録情報!$N:$N,MATCH($A83,男子登録情報!$O:$O,0)),INDEX(女子登録情報!$N:$N,MATCH($A83,女子登録情報!$O:$O,0))))</f>
        <v/>
      </c>
      <c r="F83" s="9" t="str">
        <f t="shared" si="2"/>
        <v/>
      </c>
      <c r="I83" s="9" t="str">
        <f>IF($A83="","",IF($A83&lt;200000000,INDEX(男子登録情報!#REF!,MATCH($A83,男子登録情報!$O:$O,0)),INDEX(女子登録情報!$B:$B,MATCH($A83,女子登録情報!$O:$O,0))))</f>
        <v/>
      </c>
      <c r="M83" s="9" t="str">
        <f>IF($A83="","",INDEX(元マスター!$C:$C,MATCH($A83,元マスター!$A:$A,0)))&amp;""</f>
        <v/>
      </c>
    </row>
    <row r="84" spans="1:13" x14ac:dyDescent="0.45">
      <c r="A84" s="9" t="str" cm="1">
        <f t="array" ref="A84">IFERROR(INDEX(元マスター!$A:$A,SMALL(IF(元マスター!$A$1:$A$100&lt;&gt;"",ROW($A$1:$A$100)),ROW())),"")</f>
        <v/>
      </c>
      <c r="D84" s="9" t="str">
        <f>IF($A84="","",IF($A84&lt;200000000,INDEX(男子登録情報!$N:$N,MATCH($A84,男子登録情報!$O:$O,0)),INDEX(女子登録情報!$N:$N,MATCH($A84,女子登録情報!$O:$O,0))))</f>
        <v/>
      </c>
      <c r="F84" s="9" t="str">
        <f t="shared" si="2"/>
        <v/>
      </c>
      <c r="I84" s="9" t="str">
        <f>IF($A84="","",IF($A84&lt;200000000,INDEX(男子登録情報!#REF!,MATCH($A84,男子登録情報!$O:$O,0)),INDEX(女子登録情報!$B:$B,MATCH($A84,女子登録情報!$O:$O,0))))</f>
        <v/>
      </c>
      <c r="M84" s="9" t="str">
        <f>IF($A84="","",INDEX(元マスター!$C:$C,MATCH($A84,元マスター!$A:$A,0)))&amp;""</f>
        <v/>
      </c>
    </row>
    <row r="85" spans="1:13" x14ac:dyDescent="0.45">
      <c r="A85" s="9" t="str" cm="1">
        <f t="array" ref="A85">IFERROR(INDEX(元マスター!$A:$A,SMALL(IF(元マスター!$A$1:$A$100&lt;&gt;"",ROW($A$1:$A$100)),ROW())),"")</f>
        <v/>
      </c>
      <c r="D85" s="9" t="str">
        <f>IF($A85="","",IF($A85&lt;200000000,INDEX(男子登録情報!$N:$N,MATCH($A85,男子登録情報!$O:$O,0)),INDEX(女子登録情報!$N:$N,MATCH($A85,女子登録情報!$O:$O,0))))</f>
        <v/>
      </c>
      <c r="F85" s="9" t="str">
        <f t="shared" si="2"/>
        <v/>
      </c>
      <c r="I85" s="9" t="str">
        <f>IF($A85="","",IF($A85&lt;200000000,INDEX(男子登録情報!#REF!,MATCH($A85,男子登録情報!$O:$O,0)),INDEX(女子登録情報!$B:$B,MATCH($A85,女子登録情報!$O:$O,0))))</f>
        <v/>
      </c>
      <c r="M85" s="9" t="str">
        <f>IF($A85="","",INDEX(元マスター!$C:$C,MATCH($A85,元マスター!$A:$A,0)))&amp;""</f>
        <v/>
      </c>
    </row>
    <row r="86" spans="1:13" x14ac:dyDescent="0.45">
      <c r="A86" s="9" t="str" cm="1">
        <f t="array" ref="A86">IFERROR(INDEX(元マスター!$A:$A,SMALL(IF(元マスター!$A$1:$A$100&lt;&gt;"",ROW($A$1:$A$100)),ROW())),"")</f>
        <v/>
      </c>
      <c r="D86" s="9" t="str">
        <f>IF($A86="","",IF($A86&lt;200000000,INDEX(男子登録情報!$N:$N,MATCH($A86,男子登録情報!$O:$O,0)),INDEX(女子登録情報!$N:$N,MATCH($A86,女子登録情報!$O:$O,0))))</f>
        <v/>
      </c>
      <c r="F86" s="9" t="str">
        <f t="shared" si="2"/>
        <v/>
      </c>
      <c r="I86" s="9" t="str">
        <f>IF($A86="","",IF($A86&lt;200000000,INDEX(男子登録情報!#REF!,MATCH($A86,男子登録情報!$O:$O,0)),INDEX(女子登録情報!$B:$B,MATCH($A86,女子登録情報!$O:$O,0))))</f>
        <v/>
      </c>
      <c r="M86" s="9" t="str">
        <f>IF($A86="","",INDEX(元マスター!$C:$C,MATCH($A86,元マスター!$A:$A,0)))&amp;""</f>
        <v/>
      </c>
    </row>
    <row r="87" spans="1:13" x14ac:dyDescent="0.45">
      <c r="A87" s="9" t="str" cm="1">
        <f t="array" ref="A87">IFERROR(INDEX(元マスター!$A:$A,SMALL(IF(元マスター!$A$1:$A$100&lt;&gt;"",ROW($A$1:$A$100)),ROW())),"")</f>
        <v/>
      </c>
      <c r="D87" s="9" t="str">
        <f>IF($A87="","",IF($A87&lt;200000000,INDEX(男子登録情報!$N:$N,MATCH($A87,男子登録情報!$O:$O,0)),INDEX(女子登録情報!$N:$N,MATCH($A87,女子登録情報!$O:$O,0))))</f>
        <v/>
      </c>
      <c r="F87" s="9" t="str">
        <f t="shared" si="2"/>
        <v/>
      </c>
      <c r="I87" s="9" t="str">
        <f>IF($A87="","",IF($A87&lt;200000000,INDEX(男子登録情報!#REF!,MATCH($A87,男子登録情報!$O:$O,0)),INDEX(女子登録情報!$B:$B,MATCH($A87,女子登録情報!$O:$O,0))))</f>
        <v/>
      </c>
      <c r="M87" s="9" t="str">
        <f>IF($A87="","",INDEX(元マスター!$C:$C,MATCH($A87,元マスター!$A:$A,0)))&amp;""</f>
        <v/>
      </c>
    </row>
    <row r="88" spans="1:13" x14ac:dyDescent="0.45">
      <c r="A88" s="9" t="str" cm="1">
        <f t="array" ref="A88">IFERROR(INDEX(元マスター!$A:$A,SMALL(IF(元マスター!$A$1:$A$100&lt;&gt;"",ROW($A$1:$A$100)),ROW())),"")</f>
        <v/>
      </c>
      <c r="D88" s="9" t="str">
        <f>IF($A88="","",IF($A88&lt;200000000,INDEX(男子登録情報!$N:$N,MATCH($A88,男子登録情報!$O:$O,0)),INDEX(女子登録情報!$N:$N,MATCH($A88,女子登録情報!$O:$O,0))))</f>
        <v/>
      </c>
      <c r="F88" s="9" t="str">
        <f t="shared" si="2"/>
        <v/>
      </c>
      <c r="I88" s="9" t="str">
        <f>IF($A88="","",IF($A88&lt;200000000,INDEX(男子登録情報!#REF!,MATCH($A88,男子登録情報!$O:$O,0)),INDEX(女子登録情報!$B:$B,MATCH($A88,女子登録情報!$O:$O,0))))</f>
        <v/>
      </c>
      <c r="M88" s="9" t="str">
        <f>IF($A88="","",INDEX(元マスター!$C:$C,MATCH($A88,元マスター!$A:$A,0)))&amp;""</f>
        <v/>
      </c>
    </row>
    <row r="89" spans="1:13" x14ac:dyDescent="0.45">
      <c r="A89" s="9" t="str" cm="1">
        <f t="array" ref="A89">IFERROR(INDEX(元マスター!$A:$A,SMALL(IF(元マスター!$A$1:$A$100&lt;&gt;"",ROW($A$1:$A$100)),ROW())),"")</f>
        <v/>
      </c>
      <c r="D89" s="9" t="str">
        <f>IF($A89="","",IF($A89&lt;200000000,INDEX(男子登録情報!$N:$N,MATCH($A89,男子登録情報!$O:$O,0)),INDEX(女子登録情報!$N:$N,MATCH($A89,女子登録情報!$O:$O,0))))</f>
        <v/>
      </c>
      <c r="F89" s="9" t="str">
        <f t="shared" si="2"/>
        <v/>
      </c>
      <c r="I89" s="9" t="str">
        <f>IF($A89="","",IF($A89&lt;200000000,INDEX(男子登録情報!#REF!,MATCH($A89,男子登録情報!$O:$O,0)),INDEX(女子登録情報!$B:$B,MATCH($A89,女子登録情報!$O:$O,0))))</f>
        <v/>
      </c>
      <c r="M89" s="9" t="str">
        <f>IF($A89="","",INDEX(元マスター!$C:$C,MATCH($A89,元マスター!$A:$A,0)))&amp;""</f>
        <v/>
      </c>
    </row>
    <row r="90" spans="1:13" x14ac:dyDescent="0.45">
      <c r="A90" s="9" t="str" cm="1">
        <f t="array" ref="A90">IFERROR(INDEX(元マスター!$A:$A,SMALL(IF(元マスター!$A$1:$A$100&lt;&gt;"",ROW($A$1:$A$100)),ROW())),"")</f>
        <v/>
      </c>
      <c r="D90" s="9" t="str">
        <f>IF($A90="","",IF($A90&lt;200000000,INDEX(男子登録情報!$N:$N,MATCH($A90,男子登録情報!$O:$O,0)),INDEX(女子登録情報!$N:$N,MATCH($A90,女子登録情報!$O:$O,0))))</f>
        <v/>
      </c>
      <c r="F90" s="9" t="str">
        <f t="shared" si="2"/>
        <v/>
      </c>
      <c r="I90" s="9" t="str">
        <f>IF($A90="","",IF($A90&lt;200000000,INDEX(男子登録情報!#REF!,MATCH($A90,男子登録情報!$O:$O,0)),INDEX(女子登録情報!$B:$B,MATCH($A90,女子登録情報!$O:$O,0))))</f>
        <v/>
      </c>
      <c r="M90" s="9" t="str">
        <f>IF($A90="","",INDEX(元マスター!$C:$C,MATCH($A90,元マスター!$A:$A,0)))&amp;""</f>
        <v/>
      </c>
    </row>
    <row r="91" spans="1:13" x14ac:dyDescent="0.45">
      <c r="A91" s="9" t="str" cm="1">
        <f t="array" ref="A91">IFERROR(INDEX(元マスター!$A:$A,SMALL(IF(元マスター!$A$1:$A$100&lt;&gt;"",ROW($A$1:$A$100)),ROW())),"")</f>
        <v/>
      </c>
      <c r="D91" s="9" t="str">
        <f>IF($A91="","",IF($A91&lt;200000000,INDEX(男子登録情報!$N:$N,MATCH($A91,男子登録情報!$O:$O,0)),INDEX(女子登録情報!$N:$N,MATCH($A91,女子登録情報!$O:$O,0))))</f>
        <v/>
      </c>
      <c r="F91" s="9" t="str">
        <f t="shared" si="2"/>
        <v/>
      </c>
      <c r="I91" s="9" t="str">
        <f>IF($A91="","",IF($A91&lt;200000000,INDEX(男子登録情報!#REF!,MATCH($A91,男子登録情報!$O:$O,0)),INDEX(女子登録情報!$B:$B,MATCH($A91,女子登録情報!$O:$O,0))))</f>
        <v/>
      </c>
      <c r="M91" s="9" t="str">
        <f>IF($A91="","",INDEX(元マスター!$C:$C,MATCH($A91,元マスター!$A:$A,0)))&amp;""</f>
        <v/>
      </c>
    </row>
    <row r="92" spans="1:13" x14ac:dyDescent="0.45">
      <c r="A92" s="9" t="str" cm="1">
        <f t="array" ref="A92">IFERROR(INDEX(元マスター!$A:$A,SMALL(IF(元マスター!$A$1:$A$100&lt;&gt;"",ROW($A$1:$A$100)),ROW())),"")</f>
        <v/>
      </c>
      <c r="D92" s="9" t="str">
        <f>IF($A92="","",IF($A92&lt;200000000,INDEX(男子登録情報!$N:$N,MATCH($A92,男子登録情報!$O:$O,0)),INDEX(女子登録情報!$N:$N,MATCH($A92,女子登録情報!$O:$O,0))))</f>
        <v/>
      </c>
      <c r="F92" s="9" t="str">
        <f t="shared" si="2"/>
        <v/>
      </c>
      <c r="I92" s="9" t="str">
        <f>IF($A92="","",IF($A92&lt;200000000,INDEX(男子登録情報!#REF!,MATCH($A92,男子登録情報!$O:$O,0)),INDEX(女子登録情報!$B:$B,MATCH($A92,女子登録情報!$O:$O,0))))</f>
        <v/>
      </c>
      <c r="M92" s="9" t="str">
        <f>IF($A92="","",INDEX(元マスター!$C:$C,MATCH($A92,元マスター!$A:$A,0)))&amp;""</f>
        <v/>
      </c>
    </row>
    <row r="93" spans="1:13" x14ac:dyDescent="0.45">
      <c r="A93" s="9" t="str" cm="1">
        <f t="array" ref="A93">IFERROR(INDEX(元マスター!$A:$A,SMALL(IF(元マスター!$A$1:$A$100&lt;&gt;"",ROW($A$1:$A$100)),ROW())),"")</f>
        <v/>
      </c>
      <c r="D93" s="9" t="str">
        <f>IF($A93="","",IF($A93&lt;200000000,INDEX(男子登録情報!$N:$N,MATCH($A93,男子登録情報!$O:$O,0)),INDEX(女子登録情報!$N:$N,MATCH($A93,女子登録情報!$O:$O,0))))</f>
        <v/>
      </c>
      <c r="F93" s="9" t="str">
        <f t="shared" si="2"/>
        <v/>
      </c>
      <c r="I93" s="9" t="str">
        <f>IF($A93="","",IF($A93&lt;200000000,INDEX(男子登録情報!#REF!,MATCH($A93,男子登録情報!$O:$O,0)),INDEX(女子登録情報!$B:$B,MATCH($A93,女子登録情報!$O:$O,0))))</f>
        <v/>
      </c>
      <c r="M93" s="9" t="str">
        <f>IF($A93="","",INDEX(元マスター!$C:$C,MATCH($A93,元マスター!$A:$A,0)))&amp;""</f>
        <v/>
      </c>
    </row>
    <row r="94" spans="1:13" x14ac:dyDescent="0.45">
      <c r="A94" s="9" t="str" cm="1">
        <f t="array" ref="A94">IFERROR(INDEX(元マスター!$A:$A,SMALL(IF(元マスター!$A$1:$A$100&lt;&gt;"",ROW($A$1:$A$100)),ROW())),"")</f>
        <v/>
      </c>
      <c r="D94" s="9" t="str">
        <f>IF($A94="","",IF($A94&lt;200000000,INDEX(男子登録情報!$N:$N,MATCH($A94,男子登録情報!$O:$O,0)),INDEX(女子登録情報!$N:$N,MATCH($A94,女子登録情報!$O:$O,0))))</f>
        <v/>
      </c>
      <c r="F94" s="9" t="str">
        <f t="shared" si="2"/>
        <v/>
      </c>
      <c r="I94" s="9" t="str">
        <f>IF($A94="","",IF($A94&lt;200000000,INDEX(男子登録情報!#REF!,MATCH($A94,男子登録情報!$O:$O,0)),INDEX(女子登録情報!$B:$B,MATCH($A94,女子登録情報!$O:$O,0))))</f>
        <v/>
      </c>
      <c r="M94" s="9" t="str">
        <f>IF($A94="","",INDEX(元マスター!$C:$C,MATCH($A94,元マスター!$A:$A,0)))&amp;""</f>
        <v/>
      </c>
    </row>
    <row r="95" spans="1:13" x14ac:dyDescent="0.45">
      <c r="A95" s="9" t="str" cm="1">
        <f t="array" ref="A95">IFERROR(INDEX(元マスター!$A:$A,SMALL(IF(元マスター!$A$1:$A$100&lt;&gt;"",ROW($A$1:$A$100)),ROW())),"")</f>
        <v/>
      </c>
      <c r="D95" s="9" t="str">
        <f>IF($A95="","",IF($A95&lt;200000000,INDEX(男子登録情報!$N:$N,MATCH($A95,男子登録情報!$O:$O,0)),INDEX(女子登録情報!$N:$N,MATCH($A95,女子登録情報!$O:$O,0))))</f>
        <v/>
      </c>
      <c r="F95" s="9" t="str">
        <f t="shared" si="2"/>
        <v/>
      </c>
      <c r="I95" s="9" t="str">
        <f>IF($A95="","",IF($A95&lt;200000000,INDEX(男子登録情報!#REF!,MATCH($A95,男子登録情報!$O:$O,0)),INDEX(女子登録情報!$B:$B,MATCH($A95,女子登録情報!$O:$O,0))))</f>
        <v/>
      </c>
      <c r="M95" s="9" t="str">
        <f>IF($A95="","",INDEX(元マスター!$C:$C,MATCH($A95,元マスター!$A:$A,0)))&amp;""</f>
        <v/>
      </c>
    </row>
    <row r="96" spans="1:13" x14ac:dyDescent="0.45">
      <c r="A96" s="9" t="str" cm="1">
        <f t="array" ref="A96">IFERROR(INDEX(元マスター!$A:$A,SMALL(IF(元マスター!$A$1:$A$100&lt;&gt;"",ROW($A$1:$A$100)),ROW())),"")</f>
        <v/>
      </c>
      <c r="D96" s="9" t="str">
        <f>IF($A96="","",IF($A96&lt;200000000,INDEX(男子登録情報!$N:$N,MATCH($A96,男子登録情報!$O:$O,0)),INDEX(女子登録情報!$N:$N,MATCH($A96,女子登録情報!$O:$O,0))))</f>
        <v/>
      </c>
      <c r="F96" s="9" t="str">
        <f t="shared" si="2"/>
        <v/>
      </c>
      <c r="I96" s="9" t="str">
        <f>IF($A96="","",IF($A96&lt;200000000,INDEX(男子登録情報!#REF!,MATCH($A96,男子登録情報!$O:$O,0)),INDEX(女子登録情報!$B:$B,MATCH($A96,女子登録情報!$O:$O,0))))</f>
        <v/>
      </c>
      <c r="M96" s="9" t="str">
        <f>IF($A96="","",INDEX(元マスター!$C:$C,MATCH($A96,元マスター!$A:$A,0)))&amp;""</f>
        <v/>
      </c>
    </row>
    <row r="97" spans="1:13" x14ac:dyDescent="0.45">
      <c r="A97" s="9" t="str" cm="1">
        <f t="array" ref="A97">IFERROR(INDEX(元マスター!$A:$A,SMALL(IF(元マスター!$A$1:$A$100&lt;&gt;"",ROW($A$1:$A$100)),ROW())),"")</f>
        <v/>
      </c>
      <c r="D97" s="9" t="str">
        <f>IF($A97="","",IF($A97&lt;200000000,INDEX(男子登録情報!$N:$N,MATCH($A97,男子登録情報!$O:$O,0)),INDEX(女子登録情報!$N:$N,MATCH($A97,女子登録情報!$O:$O,0))))</f>
        <v/>
      </c>
      <c r="F97" s="9" t="str">
        <f t="shared" si="2"/>
        <v/>
      </c>
      <c r="I97" s="9" t="str">
        <f>IF($A97="","",IF($A97&lt;200000000,INDEX(男子登録情報!#REF!,MATCH($A97,男子登録情報!$O:$O,0)),INDEX(女子登録情報!$B:$B,MATCH($A97,女子登録情報!$O:$O,0))))</f>
        <v/>
      </c>
      <c r="M97" s="9" t="str">
        <f>IF($A97="","",INDEX(元マスター!$C:$C,MATCH($A97,元マスター!$A:$A,0)))&amp;""</f>
        <v/>
      </c>
    </row>
    <row r="98" spans="1:13" x14ac:dyDescent="0.45">
      <c r="A98" s="9" t="str" cm="1">
        <f t="array" ref="A98">IFERROR(INDEX(元マスター!$A:$A,SMALL(IF(元マスター!$A$1:$A$100&lt;&gt;"",ROW($A$1:$A$100)),ROW())),"")</f>
        <v/>
      </c>
      <c r="D98" s="9" t="str">
        <f>IF($A98="","",IF($A98&lt;200000000,INDEX(男子登録情報!$N:$N,MATCH($A98,男子登録情報!$O:$O,0)),INDEX(女子登録情報!$N:$N,MATCH($A98,女子登録情報!$O:$O,0))))</f>
        <v/>
      </c>
      <c r="F98" s="9" t="str">
        <f t="shared" si="2"/>
        <v/>
      </c>
      <c r="I98" s="9" t="str">
        <f>IF($A98="","",IF($A98&lt;200000000,INDEX(男子登録情報!#REF!,MATCH($A98,男子登録情報!$O:$O,0)),INDEX(女子登録情報!$B:$B,MATCH($A98,女子登録情報!$O:$O,0))))</f>
        <v/>
      </c>
      <c r="M98" s="9" t="str">
        <f>IF($A98="","",INDEX(元マスター!$C:$C,MATCH($A98,元マスター!$A:$A,0)))&amp;""</f>
        <v/>
      </c>
    </row>
    <row r="99" spans="1:13" x14ac:dyDescent="0.45">
      <c r="A99" s="9" t="str" cm="1">
        <f t="array" ref="A99">IFERROR(INDEX(元マスター!$A:$A,SMALL(IF(元マスター!$A$1:$A$100&lt;&gt;"",ROW($A$1:$A$100)),ROW())),"")</f>
        <v/>
      </c>
      <c r="D99" s="9" t="str">
        <f>IF($A99="","",IF($A99&lt;200000000,INDEX(男子登録情報!$N:$N,MATCH($A99,男子登録情報!$O:$O,0)),INDEX(女子登録情報!$N:$N,MATCH($A99,女子登録情報!$O:$O,0))))</f>
        <v/>
      </c>
      <c r="F99" s="9" t="str">
        <f t="shared" si="2"/>
        <v/>
      </c>
      <c r="I99" s="9" t="str">
        <f>IF($A99="","",IF($A99&lt;200000000,INDEX(男子登録情報!#REF!,MATCH($A99,男子登録情報!$O:$O,0)),INDEX(女子登録情報!$B:$B,MATCH($A99,女子登録情報!$O:$O,0))))</f>
        <v/>
      </c>
      <c r="M99" s="9" t="str">
        <f>IF($A99="","",INDEX(元マスター!$C:$C,MATCH($A99,元マスター!$A:$A,0)))&amp;""</f>
        <v/>
      </c>
    </row>
    <row r="100" spans="1:13" x14ac:dyDescent="0.45">
      <c r="A100" s="9" t="str" cm="1">
        <f t="array" ref="A100">IFERROR(INDEX(元マスター!$A:$A,SMALL(IF(元マスター!$A$1:$A$100&lt;&gt;"",ROW($A$1:$A$100)),ROW())),"")</f>
        <v/>
      </c>
      <c r="D100" s="9" t="str">
        <f>IF($A100="","",IF($A100&lt;200000000,INDEX(男子登録情報!$N:$N,MATCH($A100,男子登録情報!$O:$O,0)),INDEX(女子登録情報!$N:$N,MATCH($A100,女子登録情報!$O:$O,0))))</f>
        <v/>
      </c>
      <c r="F100" s="9" t="str">
        <f t="shared" si="2"/>
        <v/>
      </c>
      <c r="I100" s="9" t="str">
        <f>IF($A100="","",IF($A100&lt;200000000,INDEX(男子登録情報!#REF!,MATCH($A100,男子登録情報!$O:$O,0)),INDEX(女子登録情報!$B:$B,MATCH($A100,女子登録情報!$O:$O,0))))</f>
        <v/>
      </c>
      <c r="M100" s="9" t="str">
        <f>IF($A100="","",INDEX(元マスター!$C:$C,MATCH($A100,元マスター!$A:$A,0)))&amp;""</f>
        <v/>
      </c>
    </row>
    <row r="101" spans="1:13" x14ac:dyDescent="0.45">
      <c r="A101" s="9" t="str" cm="1">
        <f t="array" ref="A101">IFERROR(INDEX(元マスター!$A:$A,SMALL(IF(元マスター!$A$1:$A$100&lt;&gt;"",ROW($A$1:$A$100)),ROW())),"")</f>
        <v/>
      </c>
      <c r="D101" s="9" t="str">
        <f>IF($A101="","",IF($A101&lt;200000000,INDEX(男子登録情報!$N:$N,MATCH($A101,男子登録情報!$O:$O,0)),INDEX(女子登録情報!$N:$N,MATCH($A101,女子登録情報!$O:$O,0))))</f>
        <v/>
      </c>
      <c r="F101" s="9" t="str">
        <f>IF($A101="","",IF($A101&lt;200000000,1,2))</f>
        <v/>
      </c>
      <c r="I101" s="9" t="str">
        <f>IF($A101="","",IF($A101&lt;200000000,INDEX(男子登録情報!#REF!,MATCH($A101,男子登録情報!$O:$O,0)),INDEX(女子登録情報!$B:$B,MATCH($A101,女子登録情報!$O:$O,0))))</f>
        <v/>
      </c>
      <c r="M101" s="9" t="str">
        <f>IF($A101="","",INDEX(元マスター!$C:$C,MATCH($A101,元マスター!$A:$A,0)))&amp;""</f>
        <v/>
      </c>
    </row>
  </sheetData>
  <phoneticPr fontId="2"/>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59999389629810485"/>
  </sheetPr>
  <dimension ref="A1:E13"/>
  <sheetViews>
    <sheetView tabSelected="1" zoomScaleNormal="100" workbookViewId="0">
      <selection activeCell="D3" sqref="D3"/>
    </sheetView>
  </sheetViews>
  <sheetFormatPr defaultColWidth="0" defaultRowHeight="0" customHeight="1" zeroHeight="1" x14ac:dyDescent="0.45"/>
  <cols>
    <col min="1" max="1" width="8.59765625" style="1" customWidth="1"/>
    <col min="2" max="3" width="7.09765625" style="1" customWidth="1"/>
    <col min="4" max="4" width="36.59765625" style="1" customWidth="1"/>
    <col min="5" max="5" width="8.59765625" style="1" customWidth="1"/>
    <col min="6" max="16384" width="8.59765625" style="1" hidden="1"/>
  </cols>
  <sheetData>
    <row r="1" spans="2:4" ht="18" customHeight="1" thickBot="1" x14ac:dyDescent="0.5"/>
    <row r="2" spans="2:4" ht="21.9" customHeight="1" x14ac:dyDescent="0.45">
      <c r="B2" s="151" t="s">
        <v>0</v>
      </c>
      <c r="C2" s="152"/>
      <c r="D2" s="4" t="str">
        <f>IF(編集用!$D$2="","",編集用!$D$2&amp;" ロードの部")</f>
        <v>第103回関西学生陸上競技対校選手権大会 ロードの部</v>
      </c>
    </row>
    <row r="3" spans="2:4" ht="21.9" customHeight="1" thickBot="1" x14ac:dyDescent="0.5">
      <c r="B3" s="153" t="s">
        <v>833</v>
      </c>
      <c r="C3" s="154"/>
      <c r="D3" s="5"/>
    </row>
    <row r="4" spans="2:4" ht="12" customHeight="1" thickBot="1" x14ac:dyDescent="0.5"/>
    <row r="5" spans="2:4" ht="15.9" customHeight="1" thickBot="1" x14ac:dyDescent="0.5">
      <c r="B5" s="155" t="s">
        <v>834</v>
      </c>
      <c r="C5" s="156"/>
      <c r="D5" s="157"/>
    </row>
    <row r="6" spans="2:4" ht="21.9" customHeight="1" x14ac:dyDescent="0.45">
      <c r="B6" s="6" t="s">
        <v>835</v>
      </c>
      <c r="C6" s="158"/>
      <c r="D6" s="159"/>
    </row>
    <row r="7" spans="2:4" ht="15.9" customHeight="1" thickBot="1" x14ac:dyDescent="0.5">
      <c r="B7" s="160" t="s">
        <v>836</v>
      </c>
      <c r="C7" s="161"/>
      <c r="D7" s="7" t="s">
        <v>837</v>
      </c>
    </row>
    <row r="8" spans="2:4" ht="21.9" customHeight="1" thickTop="1" x14ac:dyDescent="0.45">
      <c r="B8" s="162"/>
      <c r="C8" s="163"/>
      <c r="D8" s="8"/>
    </row>
    <row r="9" spans="2:4" ht="15.9" customHeight="1" thickBot="1" x14ac:dyDescent="0.5">
      <c r="B9" s="144" t="s">
        <v>838</v>
      </c>
      <c r="C9" s="145"/>
      <c r="D9" s="146"/>
    </row>
    <row r="10" spans="2:4" ht="51.9" customHeight="1" thickTop="1" thickBot="1" x14ac:dyDescent="0.5">
      <c r="B10" s="147"/>
      <c r="C10" s="148"/>
      <c r="D10" s="149"/>
    </row>
    <row r="11" spans="2:4" ht="12" customHeight="1" x14ac:dyDescent="0.45"/>
    <row r="12" spans="2:4" ht="18" x14ac:dyDescent="0.45">
      <c r="B12" s="150" t="str">
        <f>IF(OR($D$3="",$C$6="",$B$8="",$D$8="",$B$10=""),"※色の付いている欄を入力してください。","")</f>
        <v>※色の付いている欄を入力してください。</v>
      </c>
      <c r="C12" s="150"/>
      <c r="D12" s="150"/>
    </row>
    <row r="13" spans="2:4" ht="18" x14ac:dyDescent="0.45"/>
  </sheetData>
  <sheetProtection sheet="1" selectLockedCells="1"/>
  <mergeCells count="9">
    <mergeCell ref="B9:D9"/>
    <mergeCell ref="B10:D10"/>
    <mergeCell ref="B12:D12"/>
    <mergeCell ref="B2:C2"/>
    <mergeCell ref="B3:C3"/>
    <mergeCell ref="B5:D5"/>
    <mergeCell ref="C6:D6"/>
    <mergeCell ref="B7:C7"/>
    <mergeCell ref="B8:C8"/>
  </mergeCells>
  <phoneticPr fontId="2"/>
  <conditionalFormatting sqref="B12:D13">
    <cfRule type="cellIs" dxfId="38" priority="1" operator="notEqual">
      <formula>""</formula>
    </cfRule>
  </conditionalFormatting>
  <conditionalFormatting sqref="D3 C6:D6 B8:D8 B10:D10">
    <cfRule type="cellIs" dxfId="37" priority="2" operator="equal">
      <formula>""</formula>
    </cfRule>
  </conditionalFormatting>
  <dataValidations count="4">
    <dataValidation imeMode="on" allowBlank="1" showInputMessage="1" showErrorMessage="1" sqref="C6:D6" xr:uid="{00000000-0002-0000-0500-000000000000}"/>
    <dataValidation type="textLength" imeMode="disabled" operator="equal" allowBlank="1" showInputMessage="1" showErrorMessage="1" errorTitle="入力エラー" error="ハイフンを除く半角数字7桁で入力してください" promptTitle="連絡先郵便番号" prompt="ハイフンを除く半角数字7桁で入力してください" sqref="B8:C8" xr:uid="{00000000-0002-0000-0500-000001000000}">
      <formula1>7</formula1>
    </dataValidation>
    <dataValidation imeMode="disabled" allowBlank="1" showInputMessage="1" showErrorMessage="1" sqref="D8" xr:uid="{00000000-0002-0000-0500-000002000000}"/>
    <dataValidation imeMode="on" allowBlank="1" showInputMessage="1" showErrorMessage="1" promptTitle="連絡先住所" prompt="簡潔に市町村名から入力してください_x000a_マンション名、通り名などは不要です" sqref="B10:D10" xr:uid="{00000000-0002-0000-0500-000003000000}"/>
  </dataValidations>
  <pageMargins left="0.7" right="0.7" top="0.75" bottom="0.75" header="0.3" footer="0.3"/>
  <pageSetup paperSize="9" orientation="portrait" horizontalDpi="0" verticalDpi="0" r:id="rId1"/>
  <extLst>
    <ext xmlns:x14="http://schemas.microsoft.com/office/spreadsheetml/2009/9/main" uri="{CCE6A557-97BC-4b89-ADB6-D9C93CAAB3DF}">
      <x14:dataValidations xmlns:xm="http://schemas.microsoft.com/office/excel/2006/main" count="1">
        <x14:dataValidation type="list" imeMode="disabled" allowBlank="1" showInputMessage="1" showErrorMessage="1" errorTitle="エラー" error="リストから正しい団体名を選択してください" promptTitle="団体名略称" prompt="リストから団体名を選択してください" xr:uid="{00000000-0002-0000-0500-000004000000}">
          <x14:formula1>
            <xm:f>所属情報!$B$2:$B$73</xm:f>
          </x14:formula1>
          <xm:sqref>D3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59999389629810485"/>
  </sheetPr>
  <dimension ref="A1:R68"/>
  <sheetViews>
    <sheetView topLeftCell="A28" zoomScaleNormal="100" workbookViewId="0">
      <selection activeCell="C31" sqref="C31"/>
    </sheetView>
  </sheetViews>
  <sheetFormatPr defaultColWidth="0" defaultRowHeight="18" zeroHeight="1" x14ac:dyDescent="0.45"/>
  <cols>
    <col min="1" max="1" width="8.59765625" style="13" customWidth="1"/>
    <col min="2" max="2" width="12.3984375" style="13" bestFit="1" customWidth="1"/>
    <col min="3" max="3" width="14.3984375" style="13" bestFit="1" customWidth="1"/>
    <col min="4" max="4" width="10.3984375" style="13" bestFit="1" customWidth="1"/>
    <col min="5" max="5" width="9.09765625" style="13" customWidth="1"/>
    <col min="6" max="6" width="8.5" style="13" bestFit="1" customWidth="1"/>
    <col min="7" max="7" width="6.3984375" style="13" customWidth="1"/>
    <col min="8" max="8" width="12.3984375" style="13" bestFit="1" customWidth="1"/>
    <col min="9" max="9" width="3.09765625" style="13" bestFit="1" customWidth="1"/>
    <col min="10" max="10" width="4.8984375" style="13" bestFit="1" customWidth="1"/>
    <col min="11" max="11" width="3.09765625" style="13" bestFit="1" customWidth="1"/>
    <col min="12" max="12" width="3" style="13" bestFit="1" customWidth="1"/>
    <col min="13" max="13" width="3.09765625" style="13" bestFit="1" customWidth="1"/>
    <col min="14" max="14" width="3" style="13" bestFit="1" customWidth="1"/>
    <col min="15" max="15" width="3.09765625" style="13" bestFit="1" customWidth="1"/>
    <col min="16" max="16" width="8.59765625" style="13" customWidth="1"/>
    <col min="17" max="16384" width="8.59765625" style="13" hidden="1"/>
  </cols>
  <sheetData>
    <row r="1" spans="2:18" ht="22.8" thickBot="1" x14ac:dyDescent="0.5">
      <c r="B1" s="206" t="str">
        <f>編集用!$D$2&amp;" ロードの部　対校の部"</f>
        <v>第103回関西学生陸上競技対校選手権大会 ロードの部　対校の部</v>
      </c>
      <c r="C1" s="206"/>
      <c r="D1" s="206"/>
      <c r="E1" s="206"/>
      <c r="F1" s="206"/>
      <c r="G1" s="206"/>
      <c r="H1" s="206"/>
      <c r="I1" s="206"/>
      <c r="J1" s="206"/>
      <c r="K1" s="206"/>
      <c r="L1" s="206"/>
      <c r="M1" s="206"/>
      <c r="N1" s="206"/>
      <c r="O1" s="206"/>
    </row>
    <row r="2" spans="2:18" ht="18.600000000000001" thickBot="1" x14ac:dyDescent="0.5">
      <c r="B2" s="141" t="s">
        <v>980</v>
      </c>
      <c r="C2" s="142"/>
      <c r="D2" s="142"/>
      <c r="E2" s="36" t="s">
        <v>1039</v>
      </c>
      <c r="F2" s="211" t="s">
        <v>1080</v>
      </c>
      <c r="G2" s="212"/>
      <c r="H2" s="142" t="s">
        <v>837</v>
      </c>
      <c r="I2" s="142"/>
      <c r="J2" s="142"/>
      <c r="K2" s="142"/>
      <c r="L2" s="142"/>
      <c r="M2" s="142"/>
      <c r="N2" s="142"/>
      <c r="O2" s="143"/>
    </row>
    <row r="3" spans="2:18" ht="19.2" thickTop="1" thickBot="1" x14ac:dyDescent="0.5">
      <c r="B3" s="213" t="str">
        <f>IF(申込書!$D$3="","",申込書!$D$3)</f>
        <v/>
      </c>
      <c r="C3" s="214"/>
      <c r="D3" s="214"/>
      <c r="E3" s="27" t="s">
        <v>1079</v>
      </c>
      <c r="F3" s="209" t="str">
        <f>SUM($R$8:$R$10)&amp;"名"</f>
        <v>0名</v>
      </c>
      <c r="G3" s="210"/>
      <c r="H3" s="207" t="str">
        <f>IF(申込書!$D$8="","",申込書!$D$8)</f>
        <v/>
      </c>
      <c r="I3" s="207"/>
      <c r="J3" s="207"/>
      <c r="K3" s="207"/>
      <c r="L3" s="207"/>
      <c r="M3" s="207"/>
      <c r="N3" s="207"/>
      <c r="O3" s="208"/>
    </row>
    <row r="4" spans="2:18" ht="18.600000000000001" thickBot="1" x14ac:dyDescent="0.5">
      <c r="B4" s="141" t="s">
        <v>983</v>
      </c>
      <c r="C4" s="142"/>
      <c r="D4" s="142"/>
      <c r="E4" s="211" t="s">
        <v>836</v>
      </c>
      <c r="F4" s="212"/>
      <c r="G4" s="142" t="s">
        <v>838</v>
      </c>
      <c r="H4" s="142"/>
      <c r="I4" s="142"/>
      <c r="J4" s="142"/>
      <c r="K4" s="142"/>
      <c r="L4" s="142"/>
      <c r="M4" s="142"/>
      <c r="N4" s="142"/>
      <c r="O4" s="143"/>
    </row>
    <row r="5" spans="2:18" ht="19.2" thickTop="1" thickBot="1" x14ac:dyDescent="0.5">
      <c r="B5" s="205" t="str">
        <f>IF(申込書!$C$6="","",申込書!$C$6)</f>
        <v/>
      </c>
      <c r="C5" s="200"/>
      <c r="D5" s="33" t="s">
        <v>984</v>
      </c>
      <c r="E5" s="215" t="str">
        <f>IF(申込書!$B$8="","",申込書!$B$8)</f>
        <v/>
      </c>
      <c r="F5" s="216"/>
      <c r="G5" s="217" t="str">
        <f>IF(申込書!$B$10="","",申込書!$B$10)</f>
        <v/>
      </c>
      <c r="H5" s="217"/>
      <c r="I5" s="217"/>
      <c r="J5" s="217"/>
      <c r="K5" s="217"/>
      <c r="L5" s="217"/>
      <c r="M5" s="217"/>
      <c r="N5" s="217"/>
      <c r="O5" s="218"/>
    </row>
    <row r="6" spans="2:18" ht="18.600000000000001" thickBot="1" x14ac:dyDescent="0.5"/>
    <row r="7" spans="2:18" ht="18.600000000000001" thickBot="1" x14ac:dyDescent="0.5">
      <c r="B7" s="195" t="s">
        <v>1051</v>
      </c>
      <c r="C7" s="196"/>
      <c r="D7" s="196"/>
      <c r="E7" s="196"/>
      <c r="F7" s="196"/>
      <c r="G7" s="196"/>
      <c r="H7" s="196"/>
      <c r="I7" s="196"/>
      <c r="J7" s="196"/>
      <c r="K7" s="196"/>
      <c r="L7" s="196"/>
      <c r="M7" s="196"/>
      <c r="N7" s="196"/>
      <c r="O7" s="197"/>
      <c r="R7" s="31" t="s">
        <v>994</v>
      </c>
    </row>
    <row r="8" spans="2:18" x14ac:dyDescent="0.45">
      <c r="B8" s="28" t="s">
        <v>1034</v>
      </c>
      <c r="C8" s="21" t="s">
        <v>1043</v>
      </c>
      <c r="D8" s="23" t="s">
        <v>1035</v>
      </c>
      <c r="E8" s="41"/>
      <c r="F8" s="23" t="s">
        <v>1036</v>
      </c>
      <c r="G8" s="42"/>
      <c r="H8" s="20" t="s">
        <v>1042</v>
      </c>
      <c r="I8" s="193" t="str">
        <f>IFERROR(INDEX(男子登録情報!$A:$A,MATCH(男子対校の部申込!$G$8,男子登録情報!$B:$B,0)),"")</f>
        <v/>
      </c>
      <c r="J8" s="198"/>
      <c r="K8" s="198"/>
      <c r="L8" s="198"/>
      <c r="M8" s="198"/>
      <c r="N8" s="198"/>
      <c r="O8" s="194"/>
      <c r="R8" s="29" t="str">
        <f>IF($G$8="","",1)</f>
        <v/>
      </c>
    </row>
    <row r="9" spans="2:18" ht="18.600000000000001" thickBot="1" x14ac:dyDescent="0.5">
      <c r="B9" s="16" t="s">
        <v>1037</v>
      </c>
      <c r="C9" s="34" t="str">
        <f>IFERROR(INDEX(男子登録情報!$C:$C,MATCH(男子対校の部申込!$G$8,男子登録情報!$B:$B,0)),"")</f>
        <v/>
      </c>
      <c r="D9" s="16" t="s">
        <v>1038</v>
      </c>
      <c r="E9" s="33" t="str">
        <f>IFERROR(INDEX(男子登録情報!$D:$D,MATCH(男子対校の部申込!$G$8,男子登録情報!$B:$B,0)),"")</f>
        <v/>
      </c>
      <c r="F9" s="16" t="s">
        <v>1040</v>
      </c>
      <c r="G9" s="34" t="str">
        <f>IFERROR(INDEX(男子登録情報!$F:$F,MATCH(男子対校の部申込!$G$8,男子登録情報!$B:$B,0)),"")</f>
        <v/>
      </c>
      <c r="H9" s="16" t="s">
        <v>1041</v>
      </c>
      <c r="I9" s="199" t="str">
        <f>IFERROR(INDEX(男子登録情報!$E:$E,MATCH(男子対校の部申込!$G$8,男子登録情報!$B:$B,0)),"")</f>
        <v/>
      </c>
      <c r="J9" s="200"/>
      <c r="K9" s="200"/>
      <c r="L9" s="200"/>
      <c r="M9" s="200"/>
      <c r="N9" s="200"/>
      <c r="O9" s="201"/>
      <c r="R9" s="29" t="str">
        <f>IF($G$28="","",1)</f>
        <v/>
      </c>
    </row>
    <row r="10" spans="2:18" ht="18.600000000000001" thickBot="1" x14ac:dyDescent="0.5">
      <c r="B10" s="190" t="s">
        <v>1050</v>
      </c>
      <c r="C10" s="191"/>
      <c r="D10" s="191"/>
      <c r="E10" s="191"/>
      <c r="F10" s="191"/>
      <c r="G10" s="191"/>
      <c r="H10" s="191"/>
      <c r="I10" s="191"/>
      <c r="J10" s="191"/>
      <c r="K10" s="191"/>
      <c r="L10" s="191"/>
      <c r="M10" s="191"/>
      <c r="N10" s="191"/>
      <c r="O10" s="202"/>
      <c r="R10" s="30" t="str">
        <f>IF($G$48="","",1)</f>
        <v/>
      </c>
    </row>
    <row r="11" spans="2:18" x14ac:dyDescent="0.45">
      <c r="B11" s="24" t="s">
        <v>1044</v>
      </c>
      <c r="C11" s="43"/>
      <c r="D11" s="15" t="s">
        <v>1052</v>
      </c>
      <c r="E11" s="134" t="str">
        <f>IFERROR(IF(INDEX(リスト!$A:$A,MATCH(男子対校の部申込!$B$3,リスト!$B:$B,0))=1,INDEX(リスト!$R:$R,MATCH($C$11,リスト!$Q:$Q,0)),INDEX(リスト!$S:$S,MATCH($C$11,リスト!$Q:$Q,0))),"")</f>
        <v/>
      </c>
      <c r="F11" s="134"/>
      <c r="G11" s="135"/>
      <c r="H11" s="24" t="s">
        <v>1045</v>
      </c>
      <c r="I11" s="44"/>
      <c r="J11" s="14" t="str">
        <f>IF($C$11="ハーフマラソン","時間","")</f>
        <v/>
      </c>
      <c r="K11" s="45"/>
      <c r="L11" s="14" t="s">
        <v>1046</v>
      </c>
      <c r="M11" s="45"/>
      <c r="N11" s="14" t="s">
        <v>1047</v>
      </c>
      <c r="O11" s="46"/>
    </row>
    <row r="12" spans="2:18" x14ac:dyDescent="0.45">
      <c r="B12" s="25" t="s">
        <v>1061</v>
      </c>
      <c r="C12" s="177"/>
      <c r="D12" s="178"/>
      <c r="E12" s="178"/>
      <c r="F12" s="178"/>
      <c r="G12" s="179"/>
      <c r="H12" s="25" t="s">
        <v>1048</v>
      </c>
      <c r="I12" s="178"/>
      <c r="J12" s="178"/>
      <c r="K12" s="178"/>
      <c r="L12" s="178"/>
      <c r="M12" s="180"/>
      <c r="N12" s="178"/>
      <c r="O12" s="32" t="s">
        <v>1049</v>
      </c>
    </row>
    <row r="13" spans="2:18" ht="18.600000000000001" thickBot="1" x14ac:dyDescent="0.5">
      <c r="B13" s="26" t="s">
        <v>1053</v>
      </c>
      <c r="C13" s="181"/>
      <c r="D13" s="182"/>
      <c r="E13" s="182"/>
      <c r="F13" s="182"/>
      <c r="G13" s="183"/>
      <c r="H13" s="26" t="s">
        <v>1054</v>
      </c>
      <c r="I13" s="182"/>
      <c r="J13" s="182"/>
      <c r="K13" s="33" t="s">
        <v>1055</v>
      </c>
      <c r="L13" s="40"/>
      <c r="M13" s="33" t="s">
        <v>1057</v>
      </c>
      <c r="N13" s="40"/>
      <c r="O13" s="34" t="s">
        <v>1056</v>
      </c>
    </row>
    <row r="14" spans="2:18" ht="18.600000000000001" thickBot="1" x14ac:dyDescent="0.5">
      <c r="B14" s="190" t="s">
        <v>1075</v>
      </c>
      <c r="C14" s="191"/>
      <c r="D14" s="191"/>
      <c r="E14" s="191"/>
      <c r="F14" s="191"/>
      <c r="G14" s="191"/>
      <c r="H14" s="191"/>
      <c r="I14" s="191"/>
      <c r="J14" s="191"/>
      <c r="K14" s="191"/>
      <c r="L14" s="191"/>
      <c r="M14" s="191"/>
      <c r="N14" s="192" t="s">
        <v>1074</v>
      </c>
      <c r="O14" s="138"/>
    </row>
    <row r="15" spans="2:18" x14ac:dyDescent="0.45">
      <c r="B15" s="15" t="s">
        <v>1062</v>
      </c>
      <c r="C15" s="186" t="s">
        <v>4974</v>
      </c>
      <c r="D15" s="187"/>
      <c r="E15" s="187"/>
      <c r="F15" s="187"/>
      <c r="G15" s="187"/>
      <c r="H15" s="187"/>
      <c r="I15" s="173"/>
      <c r="J15" s="173"/>
      <c r="K15" s="173"/>
      <c r="L15" s="174" t="s">
        <v>1076</v>
      </c>
      <c r="M15" s="152"/>
      <c r="N15" s="193"/>
      <c r="O15" s="194"/>
    </row>
    <row r="16" spans="2:18" x14ac:dyDescent="0.45">
      <c r="B16" s="170" t="s">
        <v>1063</v>
      </c>
      <c r="C16" s="203" t="s">
        <v>2038</v>
      </c>
      <c r="D16" s="185"/>
      <c r="E16" s="185"/>
      <c r="F16" s="185"/>
      <c r="G16" s="185"/>
      <c r="H16" s="185"/>
      <c r="I16" s="185"/>
      <c r="J16" s="185"/>
      <c r="K16" s="185"/>
      <c r="L16" s="185"/>
      <c r="M16" s="204"/>
      <c r="N16" s="177"/>
      <c r="O16" s="179"/>
    </row>
    <row r="17" spans="2:15" x14ac:dyDescent="0.45">
      <c r="B17" s="171"/>
      <c r="C17" s="184"/>
      <c r="D17" s="185"/>
      <c r="E17" s="185"/>
      <c r="F17" s="185"/>
      <c r="G17" s="185"/>
      <c r="H17" s="185"/>
      <c r="I17" s="185"/>
      <c r="J17" s="185"/>
      <c r="K17" s="185"/>
      <c r="L17" s="185"/>
      <c r="M17" s="204"/>
      <c r="N17" s="177"/>
      <c r="O17" s="179"/>
    </row>
    <row r="18" spans="2:15" ht="18" customHeight="1" x14ac:dyDescent="0.45">
      <c r="B18" s="171"/>
      <c r="C18" s="203" t="s">
        <v>2039</v>
      </c>
      <c r="D18" s="185"/>
      <c r="E18" s="185"/>
      <c r="F18" s="185"/>
      <c r="G18" s="185"/>
      <c r="H18" s="185"/>
      <c r="I18" s="185"/>
      <c r="J18" s="185"/>
      <c r="K18" s="185"/>
      <c r="L18" s="185"/>
      <c r="M18" s="204"/>
      <c r="N18" s="177"/>
      <c r="O18" s="179"/>
    </row>
    <row r="19" spans="2:15" x14ac:dyDescent="0.45">
      <c r="B19" s="171"/>
      <c r="C19" s="184"/>
      <c r="D19" s="185"/>
      <c r="E19" s="185"/>
      <c r="F19" s="185"/>
      <c r="G19" s="185"/>
      <c r="H19" s="185"/>
      <c r="I19" s="185"/>
      <c r="J19" s="185"/>
      <c r="K19" s="185"/>
      <c r="L19" s="185"/>
      <c r="M19" s="204"/>
      <c r="N19" s="177"/>
      <c r="O19" s="179"/>
    </row>
    <row r="20" spans="2:15" x14ac:dyDescent="0.45">
      <c r="B20" s="171"/>
      <c r="C20" s="184" t="s">
        <v>2040</v>
      </c>
      <c r="D20" s="185"/>
      <c r="E20" s="185"/>
      <c r="F20" s="185"/>
      <c r="G20" s="185"/>
      <c r="H20" s="185"/>
      <c r="I20" s="185"/>
      <c r="J20" s="185"/>
      <c r="K20" s="185"/>
      <c r="L20" s="185"/>
      <c r="M20" s="204"/>
      <c r="N20" s="177"/>
      <c r="O20" s="179"/>
    </row>
    <row r="21" spans="2:15" x14ac:dyDescent="0.45">
      <c r="B21" s="171"/>
      <c r="C21" s="184" t="s">
        <v>1058</v>
      </c>
      <c r="D21" s="185"/>
      <c r="E21" s="185"/>
      <c r="F21" s="185"/>
      <c r="G21" s="185"/>
      <c r="H21" s="185"/>
      <c r="I21" s="185"/>
      <c r="J21" s="185"/>
      <c r="K21" s="185"/>
      <c r="L21" s="185"/>
      <c r="M21" s="204"/>
      <c r="N21" s="177"/>
      <c r="O21" s="179"/>
    </row>
    <row r="22" spans="2:15" x14ac:dyDescent="0.45">
      <c r="B22" s="171"/>
      <c r="C22" s="184" t="s">
        <v>2041</v>
      </c>
      <c r="D22" s="185"/>
      <c r="E22" s="47"/>
      <c r="F22" s="35" t="s">
        <v>1055</v>
      </c>
      <c r="G22" s="47"/>
      <c r="H22" s="35" t="s">
        <v>1071</v>
      </c>
      <c r="I22" s="178"/>
      <c r="J22" s="178"/>
      <c r="K22" s="167" t="s">
        <v>1072</v>
      </c>
      <c r="L22" s="167"/>
      <c r="M22" s="168"/>
      <c r="N22" s="177"/>
      <c r="O22" s="179"/>
    </row>
    <row r="23" spans="2:15" x14ac:dyDescent="0.45">
      <c r="B23" s="171"/>
      <c r="C23" s="184" t="s">
        <v>1060</v>
      </c>
      <c r="D23" s="185"/>
      <c r="E23" s="47"/>
      <c r="F23" s="35" t="s">
        <v>1055</v>
      </c>
      <c r="G23" s="47"/>
      <c r="H23" s="35" t="s">
        <v>1071</v>
      </c>
      <c r="I23" s="178"/>
      <c r="J23" s="178"/>
      <c r="K23" s="167" t="s">
        <v>1072</v>
      </c>
      <c r="L23" s="167"/>
      <c r="M23" s="168"/>
      <c r="N23" s="177"/>
      <c r="O23" s="179"/>
    </row>
    <row r="24" spans="2:15" x14ac:dyDescent="0.45">
      <c r="B24" s="171"/>
      <c r="C24" s="164" t="s">
        <v>2042</v>
      </c>
      <c r="D24" s="165"/>
      <c r="E24" s="165"/>
      <c r="F24" s="165"/>
      <c r="G24" s="165"/>
      <c r="H24" s="115"/>
      <c r="I24" s="166"/>
      <c r="J24" s="166"/>
      <c r="K24" s="167" t="s">
        <v>1072</v>
      </c>
      <c r="L24" s="167"/>
      <c r="M24" s="168"/>
      <c r="N24" s="177"/>
      <c r="O24" s="179"/>
    </row>
    <row r="25" spans="2:15" ht="18.600000000000001" thickBot="1" x14ac:dyDescent="0.5">
      <c r="B25" s="172"/>
      <c r="C25" s="116" t="s">
        <v>2044</v>
      </c>
      <c r="D25" s="169"/>
      <c r="E25" s="169"/>
      <c r="F25" s="169"/>
      <c r="G25" s="169"/>
      <c r="H25" s="169"/>
      <c r="I25" s="169"/>
      <c r="J25" s="169"/>
      <c r="K25" s="169"/>
      <c r="L25" s="169"/>
      <c r="M25" s="117" t="s">
        <v>2043</v>
      </c>
      <c r="N25" s="188"/>
      <c r="O25" s="189"/>
    </row>
    <row r="26" spans="2:15" ht="18.600000000000001" thickBot="1" x14ac:dyDescent="0.5">
      <c r="B26" s="22"/>
      <c r="C26" s="17"/>
      <c r="D26" s="33"/>
      <c r="E26" s="33"/>
      <c r="F26" s="33"/>
      <c r="G26" s="33"/>
      <c r="H26" s="33"/>
      <c r="I26" s="33"/>
      <c r="J26" s="33"/>
      <c r="K26" s="33"/>
      <c r="L26" s="33"/>
      <c r="M26" s="33"/>
      <c r="N26" s="33"/>
      <c r="O26" s="18"/>
    </row>
    <row r="27" spans="2:15" ht="18.600000000000001" thickBot="1" x14ac:dyDescent="0.5">
      <c r="B27" s="195" t="s">
        <v>1077</v>
      </c>
      <c r="C27" s="196"/>
      <c r="D27" s="196"/>
      <c r="E27" s="196"/>
      <c r="F27" s="196"/>
      <c r="G27" s="196"/>
      <c r="H27" s="196"/>
      <c r="I27" s="196"/>
      <c r="J27" s="196"/>
      <c r="K27" s="196"/>
      <c r="L27" s="196"/>
      <c r="M27" s="196"/>
      <c r="N27" s="196"/>
      <c r="O27" s="197"/>
    </row>
    <row r="28" spans="2:15" x14ac:dyDescent="0.45">
      <c r="B28" s="28" t="s">
        <v>1034</v>
      </c>
      <c r="C28" s="21" t="s">
        <v>978</v>
      </c>
      <c r="D28" s="23" t="s">
        <v>996</v>
      </c>
      <c r="E28" s="41"/>
      <c r="F28" s="23" t="s">
        <v>1036</v>
      </c>
      <c r="G28" s="42"/>
      <c r="H28" s="20" t="s">
        <v>989</v>
      </c>
      <c r="I28" s="193" t="str">
        <f>IFERROR(INDEX(男子登録情報!$A:$A,MATCH(男子対校の部申込!$G$28,男子登録情報!$B:$B,0)),"")</f>
        <v/>
      </c>
      <c r="J28" s="198"/>
      <c r="K28" s="198"/>
      <c r="L28" s="198"/>
      <c r="M28" s="198"/>
      <c r="N28" s="198"/>
      <c r="O28" s="194"/>
    </row>
    <row r="29" spans="2:15" ht="18.600000000000001" thickBot="1" x14ac:dyDescent="0.5">
      <c r="B29" s="16" t="s">
        <v>835</v>
      </c>
      <c r="C29" s="34" t="str">
        <f>IFERROR(INDEX(男子登録情報!$C:$C,MATCH(男子対校の部申込!$G$28,男子登録情報!$B:$B,0)),"")</f>
        <v/>
      </c>
      <c r="D29" s="16" t="s">
        <v>987</v>
      </c>
      <c r="E29" s="33" t="str">
        <f>IFERROR(INDEX(男子登録情報!$D:$D,MATCH(男子対校の部申込!$G$28,男子登録情報!$B:$B,0)),"")</f>
        <v/>
      </c>
      <c r="F29" s="16" t="s">
        <v>988</v>
      </c>
      <c r="G29" s="34" t="str">
        <f>IFERROR(INDEX(男子登録情報!$F:$F,MATCH(男子対校の部申込!$G$28,男子登録情報!$B:$B,0)),"")</f>
        <v/>
      </c>
      <c r="H29" s="16" t="s">
        <v>1007</v>
      </c>
      <c r="I29" s="199" t="str">
        <f>IFERROR(INDEX(男子登録情報!$E:$E,MATCH(男子対校の部申込!$G$28,男子登録情報!$B:$B,0)),"")</f>
        <v/>
      </c>
      <c r="J29" s="200"/>
      <c r="K29" s="200"/>
      <c r="L29" s="200"/>
      <c r="M29" s="200"/>
      <c r="N29" s="200"/>
      <c r="O29" s="201"/>
    </row>
    <row r="30" spans="2:15" ht="18.600000000000001" thickBot="1" x14ac:dyDescent="0.5">
      <c r="B30" s="190" t="s">
        <v>1050</v>
      </c>
      <c r="C30" s="191"/>
      <c r="D30" s="191"/>
      <c r="E30" s="191"/>
      <c r="F30" s="191"/>
      <c r="G30" s="191"/>
      <c r="H30" s="191"/>
      <c r="I30" s="191"/>
      <c r="J30" s="191"/>
      <c r="K30" s="191"/>
      <c r="L30" s="191"/>
      <c r="M30" s="191"/>
      <c r="N30" s="191"/>
      <c r="O30" s="202"/>
    </row>
    <row r="31" spans="2:15" x14ac:dyDescent="0.45">
      <c r="B31" s="24" t="s">
        <v>1044</v>
      </c>
      <c r="C31" s="43"/>
      <c r="D31" s="15" t="s">
        <v>1052</v>
      </c>
      <c r="E31" s="134" t="str">
        <f>IFERROR(IF(INDEX(リスト!$A:$A,MATCH(男子対校の部申込!$B$3,リスト!$B:$B,0))=1,INDEX(リスト!$R:$R,MATCH($C$31,リスト!$Q:$Q,0)),INDEX(リスト!$S:$S,MATCH($C$31,リスト!$Q:$Q,0))),"")</f>
        <v/>
      </c>
      <c r="F31" s="134"/>
      <c r="G31" s="135"/>
      <c r="H31" s="24" t="s">
        <v>1045</v>
      </c>
      <c r="I31" s="44"/>
      <c r="J31" s="14" t="str">
        <f>IF($C$31="ハーフマラソン","時間","")</f>
        <v/>
      </c>
      <c r="K31" s="45"/>
      <c r="L31" s="14" t="s">
        <v>990</v>
      </c>
      <c r="M31" s="45"/>
      <c r="N31" s="14" t="s">
        <v>991</v>
      </c>
      <c r="O31" s="46"/>
    </row>
    <row r="32" spans="2:15" x14ac:dyDescent="0.45">
      <c r="B32" s="25" t="s">
        <v>1061</v>
      </c>
      <c r="C32" s="177"/>
      <c r="D32" s="178"/>
      <c r="E32" s="178"/>
      <c r="F32" s="178"/>
      <c r="G32" s="179"/>
      <c r="H32" s="25" t="s">
        <v>1048</v>
      </c>
      <c r="I32" s="178"/>
      <c r="J32" s="178"/>
      <c r="K32" s="178"/>
      <c r="L32" s="178"/>
      <c r="M32" s="180"/>
      <c r="N32" s="178"/>
      <c r="O32" s="32" t="s">
        <v>1049</v>
      </c>
    </row>
    <row r="33" spans="2:15" ht="18.600000000000001" thickBot="1" x14ac:dyDescent="0.5">
      <c r="B33" s="26" t="s">
        <v>1053</v>
      </c>
      <c r="C33" s="181"/>
      <c r="D33" s="182"/>
      <c r="E33" s="182"/>
      <c r="F33" s="182"/>
      <c r="G33" s="183"/>
      <c r="H33" s="26" t="s">
        <v>1054</v>
      </c>
      <c r="I33" s="182"/>
      <c r="J33" s="182"/>
      <c r="K33" s="33" t="s">
        <v>1055</v>
      </c>
      <c r="L33" s="40"/>
      <c r="M33" s="33" t="s">
        <v>1057</v>
      </c>
      <c r="N33" s="40"/>
      <c r="O33" s="34" t="s">
        <v>1056</v>
      </c>
    </row>
    <row r="34" spans="2:15" ht="18.600000000000001" thickBot="1" x14ac:dyDescent="0.5">
      <c r="B34" s="190" t="s">
        <v>1075</v>
      </c>
      <c r="C34" s="191"/>
      <c r="D34" s="191"/>
      <c r="E34" s="191"/>
      <c r="F34" s="191"/>
      <c r="G34" s="191"/>
      <c r="H34" s="191"/>
      <c r="I34" s="191"/>
      <c r="J34" s="191"/>
      <c r="K34" s="191"/>
      <c r="L34" s="191"/>
      <c r="M34" s="191"/>
      <c r="N34" s="192" t="s">
        <v>1074</v>
      </c>
      <c r="O34" s="138"/>
    </row>
    <row r="35" spans="2:15" x14ac:dyDescent="0.45">
      <c r="B35" s="15" t="s">
        <v>1062</v>
      </c>
      <c r="C35" s="186" t="s">
        <v>4974</v>
      </c>
      <c r="D35" s="187"/>
      <c r="E35" s="187"/>
      <c r="F35" s="187"/>
      <c r="G35" s="187"/>
      <c r="H35" s="187"/>
      <c r="I35" s="173"/>
      <c r="J35" s="173"/>
      <c r="K35" s="173"/>
      <c r="L35" s="174" t="s">
        <v>1076</v>
      </c>
      <c r="M35" s="152"/>
      <c r="N35" s="193"/>
      <c r="O35" s="194"/>
    </row>
    <row r="36" spans="2:15" ht="18" customHeight="1" x14ac:dyDescent="0.45">
      <c r="B36" s="170" t="s">
        <v>1063</v>
      </c>
      <c r="C36" s="203" t="s">
        <v>2038</v>
      </c>
      <c r="D36" s="185"/>
      <c r="E36" s="185"/>
      <c r="F36" s="185"/>
      <c r="G36" s="185"/>
      <c r="H36" s="185"/>
      <c r="I36" s="185"/>
      <c r="J36" s="185"/>
      <c r="K36" s="185"/>
      <c r="L36" s="185"/>
      <c r="M36" s="204"/>
      <c r="N36" s="177"/>
      <c r="O36" s="179"/>
    </row>
    <row r="37" spans="2:15" x14ac:dyDescent="0.45">
      <c r="B37" s="171"/>
      <c r="C37" s="184"/>
      <c r="D37" s="185"/>
      <c r="E37" s="185"/>
      <c r="F37" s="185"/>
      <c r="G37" s="185"/>
      <c r="H37" s="185"/>
      <c r="I37" s="185"/>
      <c r="J37" s="185"/>
      <c r="K37" s="185"/>
      <c r="L37" s="185"/>
      <c r="M37" s="204"/>
      <c r="N37" s="177"/>
      <c r="O37" s="179"/>
    </row>
    <row r="38" spans="2:15" ht="18" customHeight="1" x14ac:dyDescent="0.45">
      <c r="B38" s="171"/>
      <c r="C38" s="203" t="s">
        <v>2039</v>
      </c>
      <c r="D38" s="185"/>
      <c r="E38" s="185"/>
      <c r="F38" s="185"/>
      <c r="G38" s="185"/>
      <c r="H38" s="185"/>
      <c r="I38" s="185"/>
      <c r="J38" s="185"/>
      <c r="K38" s="185"/>
      <c r="L38" s="185"/>
      <c r="M38" s="204"/>
      <c r="N38" s="177"/>
      <c r="O38" s="179"/>
    </row>
    <row r="39" spans="2:15" x14ac:dyDescent="0.45">
      <c r="B39" s="171"/>
      <c r="C39" s="184"/>
      <c r="D39" s="185"/>
      <c r="E39" s="185"/>
      <c r="F39" s="185"/>
      <c r="G39" s="185"/>
      <c r="H39" s="185"/>
      <c r="I39" s="185"/>
      <c r="J39" s="185"/>
      <c r="K39" s="185"/>
      <c r="L39" s="185"/>
      <c r="M39" s="204"/>
      <c r="N39" s="177"/>
      <c r="O39" s="179"/>
    </row>
    <row r="40" spans="2:15" x14ac:dyDescent="0.45">
      <c r="B40" s="171"/>
      <c r="C40" s="184" t="s">
        <v>2040</v>
      </c>
      <c r="D40" s="185"/>
      <c r="E40" s="185"/>
      <c r="F40" s="185"/>
      <c r="G40" s="185"/>
      <c r="H40" s="185"/>
      <c r="I40" s="185"/>
      <c r="J40" s="185"/>
      <c r="K40" s="185"/>
      <c r="L40" s="185"/>
      <c r="M40" s="204"/>
      <c r="N40" s="177"/>
      <c r="O40" s="179"/>
    </row>
    <row r="41" spans="2:15" x14ac:dyDescent="0.45">
      <c r="B41" s="171"/>
      <c r="C41" s="184" t="s">
        <v>1058</v>
      </c>
      <c r="D41" s="185"/>
      <c r="E41" s="185"/>
      <c r="F41" s="185"/>
      <c r="G41" s="185"/>
      <c r="H41" s="185"/>
      <c r="I41" s="185"/>
      <c r="J41" s="185"/>
      <c r="K41" s="185"/>
      <c r="L41" s="185"/>
      <c r="M41" s="204"/>
      <c r="N41" s="177"/>
      <c r="O41" s="179"/>
    </row>
    <row r="42" spans="2:15" x14ac:dyDescent="0.45">
      <c r="B42" s="171"/>
      <c r="C42" s="184" t="s">
        <v>2041</v>
      </c>
      <c r="D42" s="185"/>
      <c r="E42" s="47"/>
      <c r="F42" s="35" t="s">
        <v>1055</v>
      </c>
      <c r="G42" s="47"/>
      <c r="H42" s="35" t="s">
        <v>1071</v>
      </c>
      <c r="I42" s="178"/>
      <c r="J42" s="178"/>
      <c r="K42" s="167" t="s">
        <v>1072</v>
      </c>
      <c r="L42" s="167"/>
      <c r="M42" s="168"/>
      <c r="N42" s="177"/>
      <c r="O42" s="179"/>
    </row>
    <row r="43" spans="2:15" x14ac:dyDescent="0.45">
      <c r="B43" s="171"/>
      <c r="C43" s="184" t="s">
        <v>1060</v>
      </c>
      <c r="D43" s="185"/>
      <c r="E43" s="47"/>
      <c r="F43" s="35" t="s">
        <v>1055</v>
      </c>
      <c r="G43" s="47"/>
      <c r="H43" s="35" t="s">
        <v>1071</v>
      </c>
      <c r="I43" s="178"/>
      <c r="J43" s="178"/>
      <c r="K43" s="167" t="s">
        <v>1072</v>
      </c>
      <c r="L43" s="167"/>
      <c r="M43" s="168"/>
      <c r="N43" s="177"/>
      <c r="O43" s="179"/>
    </row>
    <row r="44" spans="2:15" x14ac:dyDescent="0.45">
      <c r="B44" s="171"/>
      <c r="C44" s="164" t="s">
        <v>2042</v>
      </c>
      <c r="D44" s="165"/>
      <c r="E44" s="165"/>
      <c r="F44" s="165"/>
      <c r="G44" s="165"/>
      <c r="H44" s="115"/>
      <c r="I44" s="166"/>
      <c r="J44" s="166"/>
      <c r="K44" s="167" t="s">
        <v>1072</v>
      </c>
      <c r="L44" s="167"/>
      <c r="M44" s="168"/>
      <c r="N44" s="177"/>
      <c r="O44" s="179"/>
    </row>
    <row r="45" spans="2:15" ht="18.600000000000001" thickBot="1" x14ac:dyDescent="0.5">
      <c r="B45" s="172"/>
      <c r="C45" s="116" t="s">
        <v>2044</v>
      </c>
      <c r="D45" s="169"/>
      <c r="E45" s="169"/>
      <c r="F45" s="169"/>
      <c r="G45" s="169"/>
      <c r="H45" s="169"/>
      <c r="I45" s="169"/>
      <c r="J45" s="169"/>
      <c r="K45" s="169"/>
      <c r="L45" s="169"/>
      <c r="M45" s="117" t="s">
        <v>2043</v>
      </c>
      <c r="N45" s="188"/>
      <c r="O45" s="189"/>
    </row>
    <row r="46" spans="2:15" ht="18.600000000000001" thickBot="1" x14ac:dyDescent="0.5">
      <c r="B46" s="22"/>
      <c r="C46" s="17"/>
      <c r="D46" s="33"/>
      <c r="E46" s="33"/>
      <c r="F46" s="33"/>
      <c r="G46" s="33"/>
      <c r="H46" s="33"/>
      <c r="I46" s="33"/>
      <c r="J46" s="33"/>
      <c r="K46" s="33"/>
      <c r="L46" s="33"/>
      <c r="M46" s="33"/>
      <c r="N46" s="33"/>
      <c r="O46" s="18"/>
    </row>
    <row r="47" spans="2:15" ht="18.600000000000001" thickBot="1" x14ac:dyDescent="0.5">
      <c r="B47" s="195" t="s">
        <v>1078</v>
      </c>
      <c r="C47" s="196"/>
      <c r="D47" s="196"/>
      <c r="E47" s="196"/>
      <c r="F47" s="196"/>
      <c r="G47" s="196"/>
      <c r="H47" s="196"/>
      <c r="I47" s="196"/>
      <c r="J47" s="196"/>
      <c r="K47" s="196"/>
      <c r="L47" s="196"/>
      <c r="M47" s="196"/>
      <c r="N47" s="196"/>
      <c r="O47" s="197"/>
    </row>
    <row r="48" spans="2:15" x14ac:dyDescent="0.45">
      <c r="B48" s="28" t="s">
        <v>1034</v>
      </c>
      <c r="C48" s="21" t="s">
        <v>978</v>
      </c>
      <c r="D48" s="23" t="s">
        <v>996</v>
      </c>
      <c r="E48" s="41"/>
      <c r="F48" s="23" t="s">
        <v>1036</v>
      </c>
      <c r="G48" s="42"/>
      <c r="H48" s="20" t="s">
        <v>989</v>
      </c>
      <c r="I48" s="193" t="str">
        <f>IFERROR(INDEX(男子登録情報!$A:$A,MATCH(男子対校の部申込!$G$48,男子登録情報!$B:$B,0)),"")</f>
        <v/>
      </c>
      <c r="J48" s="198"/>
      <c r="K48" s="198"/>
      <c r="L48" s="198"/>
      <c r="M48" s="198"/>
      <c r="N48" s="198"/>
      <c r="O48" s="194"/>
    </row>
    <row r="49" spans="2:15" ht="18.600000000000001" thickBot="1" x14ac:dyDescent="0.5">
      <c r="B49" s="16" t="s">
        <v>835</v>
      </c>
      <c r="C49" s="34" t="str">
        <f>IFERROR(INDEX(男子登録情報!$C:$C,MATCH(男子対校の部申込!$G$48,男子登録情報!$B:$B,0)),"")</f>
        <v/>
      </c>
      <c r="D49" s="16" t="s">
        <v>987</v>
      </c>
      <c r="E49" s="33" t="str">
        <f>IFERROR(INDEX(男子登録情報!$D:$D,MATCH(男子対校の部申込!$G$48,男子登録情報!$B:$B,0)),"")</f>
        <v/>
      </c>
      <c r="F49" s="16" t="s">
        <v>988</v>
      </c>
      <c r="G49" s="34" t="str">
        <f>IFERROR(INDEX(男子登録情報!$F:$F,MATCH(男子対校の部申込!$G$48,男子登録情報!$B:$B,0)),"")</f>
        <v/>
      </c>
      <c r="H49" s="16" t="s">
        <v>1007</v>
      </c>
      <c r="I49" s="199" t="str">
        <f>IFERROR(INDEX(男子登録情報!$E:$E,MATCH(男子対校の部申込!$G$48,男子登録情報!$B:$B,0)),"")</f>
        <v/>
      </c>
      <c r="J49" s="200"/>
      <c r="K49" s="200"/>
      <c r="L49" s="200"/>
      <c r="M49" s="200"/>
      <c r="N49" s="200"/>
      <c r="O49" s="201"/>
    </row>
    <row r="50" spans="2:15" ht="18.600000000000001" thickBot="1" x14ac:dyDescent="0.5">
      <c r="B50" s="190" t="s">
        <v>1050</v>
      </c>
      <c r="C50" s="191"/>
      <c r="D50" s="191"/>
      <c r="E50" s="191"/>
      <c r="F50" s="191"/>
      <c r="G50" s="191"/>
      <c r="H50" s="191"/>
      <c r="I50" s="191"/>
      <c r="J50" s="191"/>
      <c r="K50" s="191"/>
      <c r="L50" s="191"/>
      <c r="M50" s="191"/>
      <c r="N50" s="191"/>
      <c r="O50" s="202"/>
    </row>
    <row r="51" spans="2:15" x14ac:dyDescent="0.45">
      <c r="B51" s="24" t="s">
        <v>1044</v>
      </c>
      <c r="C51" s="43" t="s">
        <v>1008</v>
      </c>
      <c r="D51" s="15" t="s">
        <v>1052</v>
      </c>
      <c r="E51" s="134" t="str">
        <f>IFERROR(IF(INDEX(リスト!$A:$A,MATCH(男子対校の部申込!$B$3,リスト!$B:$B,0))=1,INDEX(リスト!$R:$R,MATCH($C$51,リスト!$Q:$Q,0)),INDEX(リスト!$S:$S,MATCH($C$51,リスト!$Q:$Q,0))),"")</f>
        <v/>
      </c>
      <c r="F51" s="134"/>
      <c r="G51" s="135"/>
      <c r="H51" s="24" t="s">
        <v>1045</v>
      </c>
      <c r="I51" s="44"/>
      <c r="J51" s="14" t="str">
        <f>IF($C$51="ハーフマラソン","時間","")</f>
        <v>時間</v>
      </c>
      <c r="K51" s="45"/>
      <c r="L51" s="14" t="s">
        <v>990</v>
      </c>
      <c r="M51" s="45"/>
      <c r="N51" s="14" t="s">
        <v>991</v>
      </c>
      <c r="O51" s="46"/>
    </row>
    <row r="52" spans="2:15" x14ac:dyDescent="0.45">
      <c r="B52" s="25" t="s">
        <v>1061</v>
      </c>
      <c r="C52" s="177"/>
      <c r="D52" s="178"/>
      <c r="E52" s="178"/>
      <c r="F52" s="178"/>
      <c r="G52" s="179"/>
      <c r="H52" s="25" t="s">
        <v>1048</v>
      </c>
      <c r="I52" s="178"/>
      <c r="J52" s="178"/>
      <c r="K52" s="178"/>
      <c r="L52" s="178"/>
      <c r="M52" s="180"/>
      <c r="N52" s="178"/>
      <c r="O52" s="32" t="s">
        <v>1049</v>
      </c>
    </row>
    <row r="53" spans="2:15" ht="18.600000000000001" thickBot="1" x14ac:dyDescent="0.5">
      <c r="B53" s="26" t="s">
        <v>1053</v>
      </c>
      <c r="C53" s="181"/>
      <c r="D53" s="182"/>
      <c r="E53" s="182"/>
      <c r="F53" s="182"/>
      <c r="G53" s="183"/>
      <c r="H53" s="26" t="s">
        <v>1054</v>
      </c>
      <c r="I53" s="182"/>
      <c r="J53" s="182"/>
      <c r="K53" s="33" t="s">
        <v>1055</v>
      </c>
      <c r="L53" s="40"/>
      <c r="M53" s="33" t="s">
        <v>1057</v>
      </c>
      <c r="N53" s="40"/>
      <c r="O53" s="34" t="s">
        <v>1056</v>
      </c>
    </row>
    <row r="54" spans="2:15" ht="18.600000000000001" thickBot="1" x14ac:dyDescent="0.5">
      <c r="B54" s="190" t="s">
        <v>1075</v>
      </c>
      <c r="C54" s="191"/>
      <c r="D54" s="191"/>
      <c r="E54" s="191"/>
      <c r="F54" s="191"/>
      <c r="G54" s="191"/>
      <c r="H54" s="191"/>
      <c r="I54" s="191"/>
      <c r="J54" s="191"/>
      <c r="K54" s="191"/>
      <c r="L54" s="191"/>
      <c r="M54" s="191"/>
      <c r="N54" s="192" t="s">
        <v>1074</v>
      </c>
      <c r="O54" s="138"/>
    </row>
    <row r="55" spans="2:15" hidden="1" x14ac:dyDescent="0.45">
      <c r="B55" s="15" t="s">
        <v>1062</v>
      </c>
      <c r="C55" s="186" t="s">
        <v>2037</v>
      </c>
      <c r="D55" s="187"/>
      <c r="E55" s="187"/>
      <c r="F55" s="187"/>
      <c r="G55" s="187"/>
      <c r="H55" s="187"/>
      <c r="I55" s="173"/>
      <c r="J55" s="173"/>
      <c r="K55" s="173"/>
      <c r="L55" s="174" t="s">
        <v>1076</v>
      </c>
      <c r="M55" s="152"/>
      <c r="N55" s="175"/>
      <c r="O55" s="176"/>
    </row>
    <row r="56" spans="2:15" x14ac:dyDescent="0.45">
      <c r="B56" s="15" t="s">
        <v>1062</v>
      </c>
      <c r="C56" s="186" t="s">
        <v>4974</v>
      </c>
      <c r="D56" s="187"/>
      <c r="E56" s="187"/>
      <c r="F56" s="187"/>
      <c r="G56" s="187"/>
      <c r="H56" s="187"/>
      <c r="I56" s="173"/>
      <c r="J56" s="173"/>
      <c r="K56" s="173"/>
      <c r="L56" s="174" t="s">
        <v>1076</v>
      </c>
      <c r="M56" s="152"/>
      <c r="N56" s="193"/>
      <c r="O56" s="194"/>
    </row>
    <row r="57" spans="2:15" ht="18" customHeight="1" x14ac:dyDescent="0.45">
      <c r="B57" s="170" t="s">
        <v>1063</v>
      </c>
      <c r="C57" s="203" t="s">
        <v>2038</v>
      </c>
      <c r="D57" s="185"/>
      <c r="E57" s="185"/>
      <c r="F57" s="185"/>
      <c r="G57" s="185"/>
      <c r="H57" s="185"/>
      <c r="I57" s="185"/>
      <c r="J57" s="185"/>
      <c r="K57" s="185"/>
      <c r="L57" s="185"/>
      <c r="M57" s="204"/>
      <c r="N57" s="177"/>
      <c r="O57" s="179"/>
    </row>
    <row r="58" spans="2:15" x14ac:dyDescent="0.45">
      <c r="B58" s="171"/>
      <c r="C58" s="184"/>
      <c r="D58" s="185"/>
      <c r="E58" s="185"/>
      <c r="F58" s="185"/>
      <c r="G58" s="185"/>
      <c r="H58" s="185"/>
      <c r="I58" s="185"/>
      <c r="J58" s="185"/>
      <c r="K58" s="185"/>
      <c r="L58" s="185"/>
      <c r="M58" s="204"/>
      <c r="N58" s="177"/>
      <c r="O58" s="179"/>
    </row>
    <row r="59" spans="2:15" ht="18" customHeight="1" x14ac:dyDescent="0.45">
      <c r="B59" s="171"/>
      <c r="C59" s="203" t="s">
        <v>2039</v>
      </c>
      <c r="D59" s="185"/>
      <c r="E59" s="185"/>
      <c r="F59" s="185"/>
      <c r="G59" s="185"/>
      <c r="H59" s="185"/>
      <c r="I59" s="185"/>
      <c r="J59" s="185"/>
      <c r="K59" s="185"/>
      <c r="L59" s="185"/>
      <c r="M59" s="204"/>
      <c r="N59" s="177"/>
      <c r="O59" s="179"/>
    </row>
    <row r="60" spans="2:15" x14ac:dyDescent="0.45">
      <c r="B60" s="171"/>
      <c r="C60" s="184"/>
      <c r="D60" s="185"/>
      <c r="E60" s="185"/>
      <c r="F60" s="185"/>
      <c r="G60" s="185"/>
      <c r="H60" s="185"/>
      <c r="I60" s="185"/>
      <c r="J60" s="185"/>
      <c r="K60" s="185"/>
      <c r="L60" s="185"/>
      <c r="M60" s="204"/>
      <c r="N60" s="177"/>
      <c r="O60" s="179"/>
    </row>
    <row r="61" spans="2:15" x14ac:dyDescent="0.45">
      <c r="B61" s="171"/>
      <c r="C61" s="184" t="s">
        <v>2040</v>
      </c>
      <c r="D61" s="185"/>
      <c r="E61" s="185"/>
      <c r="F61" s="185"/>
      <c r="G61" s="185"/>
      <c r="H61" s="185"/>
      <c r="I61" s="185"/>
      <c r="J61" s="185"/>
      <c r="K61" s="185"/>
      <c r="L61" s="185"/>
      <c r="M61" s="204"/>
      <c r="N61" s="177"/>
      <c r="O61" s="179"/>
    </row>
    <row r="62" spans="2:15" x14ac:dyDescent="0.45">
      <c r="B62" s="171"/>
      <c r="C62" s="184" t="s">
        <v>1058</v>
      </c>
      <c r="D62" s="185"/>
      <c r="E62" s="185"/>
      <c r="F62" s="185"/>
      <c r="G62" s="185"/>
      <c r="H62" s="185"/>
      <c r="I62" s="185"/>
      <c r="J62" s="185"/>
      <c r="K62" s="185"/>
      <c r="L62" s="185"/>
      <c r="M62" s="204"/>
      <c r="N62" s="177"/>
      <c r="O62" s="179"/>
    </row>
    <row r="63" spans="2:15" x14ac:dyDescent="0.45">
      <c r="B63" s="171"/>
      <c r="C63" s="184" t="s">
        <v>2041</v>
      </c>
      <c r="D63" s="185"/>
      <c r="E63" s="47"/>
      <c r="F63" s="35" t="s">
        <v>1055</v>
      </c>
      <c r="G63" s="47"/>
      <c r="H63" s="35" t="s">
        <v>1071</v>
      </c>
      <c r="I63" s="178"/>
      <c r="J63" s="178"/>
      <c r="K63" s="167" t="s">
        <v>1072</v>
      </c>
      <c r="L63" s="167"/>
      <c r="M63" s="168"/>
      <c r="N63" s="177"/>
      <c r="O63" s="179"/>
    </row>
    <row r="64" spans="2:15" x14ac:dyDescent="0.45">
      <c r="B64" s="171"/>
      <c r="C64" s="184" t="s">
        <v>1060</v>
      </c>
      <c r="D64" s="185"/>
      <c r="E64" s="47"/>
      <c r="F64" s="35" t="s">
        <v>1055</v>
      </c>
      <c r="G64" s="47"/>
      <c r="H64" s="35" t="s">
        <v>1071</v>
      </c>
      <c r="I64" s="178"/>
      <c r="J64" s="178"/>
      <c r="K64" s="167" t="s">
        <v>1072</v>
      </c>
      <c r="L64" s="167"/>
      <c r="M64" s="168"/>
      <c r="N64" s="177"/>
      <c r="O64" s="179"/>
    </row>
    <row r="65" spans="2:15" x14ac:dyDescent="0.45">
      <c r="B65" s="171"/>
      <c r="C65" s="164" t="s">
        <v>2042</v>
      </c>
      <c r="D65" s="165"/>
      <c r="E65" s="165"/>
      <c r="F65" s="165"/>
      <c r="G65" s="165"/>
      <c r="H65" s="115"/>
      <c r="I65" s="166"/>
      <c r="J65" s="166"/>
      <c r="K65" s="167" t="s">
        <v>1072</v>
      </c>
      <c r="L65" s="167"/>
      <c r="M65" s="168"/>
      <c r="N65" s="177"/>
      <c r="O65" s="179"/>
    </row>
    <row r="66" spans="2:15" ht="18.600000000000001" thickBot="1" x14ac:dyDescent="0.5">
      <c r="B66" s="172"/>
      <c r="C66" s="116" t="s">
        <v>2044</v>
      </c>
      <c r="D66" s="169"/>
      <c r="E66" s="169"/>
      <c r="F66" s="169"/>
      <c r="G66" s="169"/>
      <c r="H66" s="169"/>
      <c r="I66" s="169"/>
      <c r="J66" s="169"/>
      <c r="K66" s="169"/>
      <c r="L66" s="169"/>
      <c r="M66" s="117" t="s">
        <v>2043</v>
      </c>
      <c r="N66" s="188"/>
      <c r="O66" s="189"/>
    </row>
    <row r="67" spans="2:15" x14ac:dyDescent="0.45"/>
    <row r="68" spans="2:15" x14ac:dyDescent="0.45"/>
  </sheetData>
  <sheetProtection sheet="1" selectLockedCells="1"/>
  <mergeCells count="134">
    <mergeCell ref="B10:O10"/>
    <mergeCell ref="I8:O8"/>
    <mergeCell ref="I9:O9"/>
    <mergeCell ref="B5:C5"/>
    <mergeCell ref="B4:D4"/>
    <mergeCell ref="B1:O1"/>
    <mergeCell ref="H3:O3"/>
    <mergeCell ref="H2:O2"/>
    <mergeCell ref="F3:G3"/>
    <mergeCell ref="F2:G2"/>
    <mergeCell ref="E4:F4"/>
    <mergeCell ref="B3:D3"/>
    <mergeCell ref="B2:D2"/>
    <mergeCell ref="E5:F5"/>
    <mergeCell ref="G4:O4"/>
    <mergeCell ref="G5:O5"/>
    <mergeCell ref="B7:O7"/>
    <mergeCell ref="N25:O25"/>
    <mergeCell ref="N24:O24"/>
    <mergeCell ref="N23:O23"/>
    <mergeCell ref="N22:O22"/>
    <mergeCell ref="N21:O21"/>
    <mergeCell ref="N20:O20"/>
    <mergeCell ref="N18:O19"/>
    <mergeCell ref="N16:O17"/>
    <mergeCell ref="E11:G11"/>
    <mergeCell ref="C12:G12"/>
    <mergeCell ref="I12:L12"/>
    <mergeCell ref="M12:N12"/>
    <mergeCell ref="I13:J13"/>
    <mergeCell ref="C13:G13"/>
    <mergeCell ref="B14:M14"/>
    <mergeCell ref="N14:O14"/>
    <mergeCell ref="C15:H15"/>
    <mergeCell ref="I15:K15"/>
    <mergeCell ref="L15:M15"/>
    <mergeCell ref="N15:O15"/>
    <mergeCell ref="K22:M22"/>
    <mergeCell ref="K23:M23"/>
    <mergeCell ref="I22:J22"/>
    <mergeCell ref="I23:J23"/>
    <mergeCell ref="K24:M24"/>
    <mergeCell ref="I24:J24"/>
    <mergeCell ref="C24:G24"/>
    <mergeCell ref="D25:L25"/>
    <mergeCell ref="B16:B25"/>
    <mergeCell ref="C22:D22"/>
    <mergeCell ref="C23:D23"/>
    <mergeCell ref="C16:M17"/>
    <mergeCell ref="C18:M19"/>
    <mergeCell ref="C20:M20"/>
    <mergeCell ref="C21:M21"/>
    <mergeCell ref="C43:D43"/>
    <mergeCell ref="I43:J43"/>
    <mergeCell ref="N45:O45"/>
    <mergeCell ref="K43:M43"/>
    <mergeCell ref="N43:O43"/>
    <mergeCell ref="C36:M37"/>
    <mergeCell ref="N36:O37"/>
    <mergeCell ref="B27:O27"/>
    <mergeCell ref="I28:O28"/>
    <mergeCell ref="I29:O29"/>
    <mergeCell ref="B30:O30"/>
    <mergeCell ref="E31:G31"/>
    <mergeCell ref="B36:B45"/>
    <mergeCell ref="B34:M34"/>
    <mergeCell ref="N34:O34"/>
    <mergeCell ref="C35:H35"/>
    <mergeCell ref="I35:K35"/>
    <mergeCell ref="L35:M35"/>
    <mergeCell ref="N35:O35"/>
    <mergeCell ref="C32:G32"/>
    <mergeCell ref="I32:L32"/>
    <mergeCell ref="M32:N32"/>
    <mergeCell ref="C33:G33"/>
    <mergeCell ref="I33:J33"/>
    <mergeCell ref="C38:M39"/>
    <mergeCell ref="N38:O39"/>
    <mergeCell ref="C40:M40"/>
    <mergeCell ref="N40:O40"/>
    <mergeCell ref="C41:M41"/>
    <mergeCell ref="N41:O41"/>
    <mergeCell ref="C42:D42"/>
    <mergeCell ref="I42:J42"/>
    <mergeCell ref="K42:M42"/>
    <mergeCell ref="N42:O42"/>
    <mergeCell ref="N44:O44"/>
    <mergeCell ref="K64:M64"/>
    <mergeCell ref="N64:O64"/>
    <mergeCell ref="B47:O47"/>
    <mergeCell ref="I48:O48"/>
    <mergeCell ref="I49:O49"/>
    <mergeCell ref="B50:O50"/>
    <mergeCell ref="E51:G51"/>
    <mergeCell ref="I63:J63"/>
    <mergeCell ref="K63:M63"/>
    <mergeCell ref="N63:O63"/>
    <mergeCell ref="C64:D64"/>
    <mergeCell ref="I64:J64"/>
    <mergeCell ref="C57:M58"/>
    <mergeCell ref="N57:O58"/>
    <mergeCell ref="C59:M60"/>
    <mergeCell ref="N59:O60"/>
    <mergeCell ref="C61:M61"/>
    <mergeCell ref="N61:O61"/>
    <mergeCell ref="C62:M62"/>
    <mergeCell ref="N62:O62"/>
    <mergeCell ref="C56:H56"/>
    <mergeCell ref="I56:K56"/>
    <mergeCell ref="L56:M56"/>
    <mergeCell ref="N55:O55"/>
    <mergeCell ref="C52:G52"/>
    <mergeCell ref="I52:L52"/>
    <mergeCell ref="M52:N52"/>
    <mergeCell ref="C53:G53"/>
    <mergeCell ref="I53:J53"/>
    <mergeCell ref="C63:D63"/>
    <mergeCell ref="C55:H55"/>
    <mergeCell ref="N66:O66"/>
    <mergeCell ref="N65:O65"/>
    <mergeCell ref="B54:M54"/>
    <mergeCell ref="N54:O54"/>
    <mergeCell ref="N56:O56"/>
    <mergeCell ref="C44:G44"/>
    <mergeCell ref="I44:J44"/>
    <mergeCell ref="K44:M44"/>
    <mergeCell ref="D45:L45"/>
    <mergeCell ref="B57:B66"/>
    <mergeCell ref="C65:G65"/>
    <mergeCell ref="I65:J65"/>
    <mergeCell ref="K65:M65"/>
    <mergeCell ref="D66:L66"/>
    <mergeCell ref="I55:K55"/>
    <mergeCell ref="L55:M55"/>
  </mergeCells>
  <phoneticPr fontId="2"/>
  <conditionalFormatting sqref="B8:O16 C17:O23 C24 H24 K24:O24 C25:D25 M25:O25 B28:O34 B35:B36 C35:M43 N35:O45 C44 H44 K44:M44 C45:D45 M45 B48:O56 B57:M57 N57:O66 C58:M64 C65 H65 K65:M65 C66:D66 M66">
    <cfRule type="cellIs" dxfId="36" priority="1" operator="notEqual">
      <formula>""</formula>
    </cfRule>
  </conditionalFormatting>
  <conditionalFormatting sqref="C11 C31 C51">
    <cfRule type="expression" dxfId="35" priority="30">
      <formula>$G8&lt;&gt;""</formula>
    </cfRule>
  </conditionalFormatting>
  <conditionalFormatting sqref="E8 G8">
    <cfRule type="cellIs" dxfId="34" priority="31" operator="equal">
      <formula>""</formula>
    </cfRule>
  </conditionalFormatting>
  <conditionalFormatting sqref="E28 G28">
    <cfRule type="expression" dxfId="33" priority="32">
      <formula>$G8&lt;&gt;""</formula>
    </cfRule>
  </conditionalFormatting>
  <conditionalFormatting sqref="E48 G48">
    <cfRule type="expression" dxfId="32" priority="24">
      <formula>$G28&lt;&gt;""</formula>
    </cfRule>
  </conditionalFormatting>
  <conditionalFormatting sqref="I11 I31 I51">
    <cfRule type="expression" dxfId="31" priority="28">
      <formula>$C11="ハーフマラソン"</formula>
    </cfRule>
  </conditionalFormatting>
  <conditionalFormatting sqref="I15 E22:E23 G22:G23 I22:I23 I35 E42:E43 G42:G43 I42:I43 I55:I56 E63:E64 G63:G64 I63:I64">
    <cfRule type="expression" dxfId="30" priority="29">
      <formula>$N15="○"</formula>
    </cfRule>
  </conditionalFormatting>
  <conditionalFormatting sqref="K11 M11 I12:N12 C12:G13 I13 L13 N13">
    <cfRule type="expression" dxfId="29" priority="23">
      <formula>$C$11&lt;&gt;""</formula>
    </cfRule>
  </conditionalFormatting>
  <conditionalFormatting sqref="K31 M31:M32 C32:C33 I32:I33 L33 N33">
    <cfRule type="expression" dxfId="28" priority="2">
      <formula>$C$31&lt;&gt;""</formula>
    </cfRule>
  </conditionalFormatting>
  <conditionalFormatting sqref="K51 M51 I52:N52 C52:G53 I53 L53 N53">
    <cfRule type="expression" dxfId="27" priority="3">
      <formula>$C$51&lt;&gt;""</formula>
    </cfRule>
  </conditionalFormatting>
  <conditionalFormatting sqref="O11 O31 O51">
    <cfRule type="expression" dxfId="26" priority="26">
      <formula>AND($C11&lt;&gt;"",$C11&lt;&gt;"ハーフマラソン")</formula>
    </cfRule>
  </conditionalFormatting>
  <dataValidations count="15">
    <dataValidation type="list" imeMode="disabled" allowBlank="1" showInputMessage="1" showErrorMessage="1" errorTitle="エラー" error="正しい区分を選択してください" promptTitle="区分" prompt="大学内でいずれの種目においても参加標準記録突破者がいない場合、「学校枠」として1名のみいずれかの種目に出場できます（走高跳、棒高跳、混成競技、リレーを除く）" sqref="E8" xr:uid="{00000000-0002-0000-0600-000000000000}">
      <formula1>区分1</formula1>
    </dataValidation>
    <dataValidation type="list" imeMode="disabled" allowBlank="1" showInputMessage="1" showErrorMessage="1" errorTitle="エラー" error="正しい種目を選択してください" promptTitle="標準突破種目" prompt="標準記録を突破している種目を1つ選択してください" sqref="C11 C31 C51" xr:uid="{00000000-0002-0000-0600-000001000000}">
      <formula1>男子リスト</formula1>
    </dataValidation>
    <dataValidation type="list" imeMode="disabled" allowBlank="1" showInputMessage="1" showErrorMessage="1" errorTitle="エラー" error="正しいラウンドを選択してください" promptTitle="ラウンド" prompt="記録会の場合は「記録会」を、その他競技会の場合はラウンドを選択してください" sqref="I12:L12 I32:L32 I52:L52" xr:uid="{00000000-0002-0000-0600-000002000000}">
      <formula1>ラウンド</formula1>
    </dataValidation>
    <dataValidation imeMode="disabled" allowBlank="1" showInputMessage="1" showErrorMessage="1" sqref="M12:N12 M32:N32 M52:N52 I11 I31 I51" xr:uid="{00000000-0002-0000-0600-000003000000}"/>
    <dataValidation type="list" imeMode="disabled" allowBlank="1" showInputMessage="1" showErrorMessage="1" errorTitle="エラー" error="正しい標準記録突破日を入力してください" sqref="I13:J13 I33:J33 I53:J53" xr:uid="{00000000-0002-0000-0600-000004000000}">
      <formula1>標準記録突破年</formula1>
    </dataValidation>
    <dataValidation type="whole" imeMode="disabled" allowBlank="1" showInputMessage="1" showErrorMessage="1" errorTitle="エラー" error="正しい標準記録突破日を入力してください" sqref="L13 L33 L53" xr:uid="{00000000-0002-0000-0600-000005000000}">
      <formula1>1</formula1>
      <formula2>12</formula2>
    </dataValidation>
    <dataValidation type="whole" imeMode="disabled" allowBlank="1" showInputMessage="1" showErrorMessage="1" errorTitle="エラー" error="正しい標準記録突破日を入力してください" sqref="N13 N33 N53" xr:uid="{00000000-0002-0000-0600-000006000000}">
      <formula1>1</formula1>
      <formula2>31</formula2>
    </dataValidation>
    <dataValidation type="whole" imeMode="disabled" allowBlank="1" showInputMessage="1" showErrorMessage="1" errorTitle="エラー" error="正しい登録番号を入力してください" sqref="G8 G28 G48" xr:uid="{00000000-0002-0000-0600-000007000000}">
      <formula1>1</formula1>
      <formula2>9999</formula2>
    </dataValidation>
    <dataValidation type="list" imeMode="disabled" allowBlank="1" showInputMessage="1" showErrorMessage="1" sqref="N15:O25 N35:O45 N55:O66" xr:uid="{00000000-0002-0000-0600-000008000000}">
      <formula1>選択</formula1>
    </dataValidation>
    <dataValidation imeMode="disabled" operator="greaterThanOrEqual" allowBlank="1" showInputMessage="1" showErrorMessage="1" sqref="E42:E43 I42:J43 I35:K35 E22:E23 I22:J23 I15:K15 E63:E64 I63:J64 I55:K56" xr:uid="{00000000-0002-0000-0600-000009000000}"/>
    <dataValidation type="whole" imeMode="disabled" operator="lessThanOrEqual" allowBlank="1" showInputMessage="1" showErrorMessage="1" errorTitle="エラー" error="正しい記録を入力してください" sqref="M11 K11 K31 M31 K51 M51" xr:uid="{00000000-0002-0000-0600-00000A000000}">
      <formula1>59</formula1>
    </dataValidation>
    <dataValidation type="whole" imeMode="disabled" operator="lessThanOrEqual" allowBlank="1" showInputMessage="1" showErrorMessage="1" errorTitle="エラー" error="正しい記録を入力してください" sqref="O11 O31 O51" xr:uid="{00000000-0002-0000-0600-00000B000000}">
      <formula1>99</formula1>
    </dataValidation>
    <dataValidation type="whole" imeMode="disabled" allowBlank="1" showInputMessage="1" showErrorMessage="1" errorTitle="エラー" error="正しい月を選択してください" sqref="G42:G43 G22:G23 G63:G64" xr:uid="{00000000-0002-0000-0600-00000C000000}">
      <formula1>1</formula1>
      <formula2>12</formula2>
    </dataValidation>
    <dataValidation type="list" imeMode="disabled" allowBlank="1" showInputMessage="1" showErrorMessage="1" errorTitle="エラー" error="正しい区分を選択してください" sqref="E28 E48" xr:uid="{00000000-0002-0000-0600-00000D000000}">
      <formula1>区分2</formula1>
    </dataValidation>
    <dataValidation type="list" allowBlank="1" showInputMessage="1" showErrorMessage="1" sqref="H24 H44 H65" xr:uid="{00000000-0002-0000-0600-00000E000000}">
      <formula1>陸協記録集</formula1>
    </dataValidation>
  </dataValidations>
  <printOptions horizontalCentered="1"/>
  <pageMargins left="0.70866141732283472" right="0.70866141732283472" top="0.74803149606299213" bottom="0.74803149606299213" header="0.31496062992125984" footer="0.31496062992125984"/>
  <pageSetup paperSize="9" scale="77" fitToWidth="0" fitToHeight="0" orientation="portrait" r:id="rId1"/>
  <rowBreaks count="1" manualBreakCount="1">
    <brk id="45" min="1" max="14"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T39"/>
  <sheetViews>
    <sheetView zoomScaleNormal="100" workbookViewId="0">
      <selection activeCell="B3" sqref="B3:F3"/>
    </sheetView>
  </sheetViews>
  <sheetFormatPr defaultColWidth="0" defaultRowHeight="18" zeroHeight="1" x14ac:dyDescent="0.45"/>
  <cols>
    <col min="1" max="1" width="8.59765625" style="13" customWidth="1"/>
    <col min="2" max="2" width="4" style="13" bestFit="1" customWidth="1"/>
    <col min="3" max="3" width="7.8984375" style="13" bestFit="1" customWidth="1"/>
    <col min="4" max="4" width="10.3984375" style="13" bestFit="1" customWidth="1"/>
    <col min="5" max="5" width="8.09765625" style="13" bestFit="1" customWidth="1"/>
    <col min="6" max="6" width="4.8984375" style="13" bestFit="1" customWidth="1"/>
    <col min="7" max="7" width="12.3984375" style="13" bestFit="1" customWidth="1"/>
    <col min="8" max="8" width="17.09765625" style="13" bestFit="1" customWidth="1"/>
    <col min="9" max="9" width="14.3984375" style="13" bestFit="1" customWidth="1"/>
    <col min="10" max="10" width="3" style="13" customWidth="1"/>
    <col min="11" max="11" width="4.8984375" style="13" bestFit="1" customWidth="1"/>
    <col min="12" max="12" width="3.09765625" style="13" bestFit="1" customWidth="1"/>
    <col min="13" max="13" width="3" style="13" bestFit="1" customWidth="1"/>
    <col min="14" max="14" width="3.09765625" style="13" bestFit="1" customWidth="1"/>
    <col min="15" max="15" width="3" style="13" bestFit="1" customWidth="1"/>
    <col min="16" max="16" width="3.09765625" style="13" bestFit="1" customWidth="1"/>
    <col min="17" max="17" width="8.59765625" style="13" customWidth="1"/>
    <col min="18" max="18" width="8.59765625" style="13" hidden="1" customWidth="1"/>
    <col min="19" max="19" width="4.8984375" style="13" hidden="1" customWidth="1"/>
    <col min="20" max="20" width="10.3984375" style="13" hidden="1" customWidth="1"/>
    <col min="21" max="21" width="8.59765625" style="13" hidden="1" customWidth="1"/>
    <col min="22" max="16384" width="8.59765625" style="13" hidden="1"/>
  </cols>
  <sheetData>
    <row r="1" spans="2:20" ht="22.8" thickBot="1" x14ac:dyDescent="0.5">
      <c r="B1" s="223" t="str">
        <f>編集用!$D$2&amp;" ロードの部　オープンの部"</f>
        <v>第103回関西学生陸上競技対校選手権大会 ロードの部　オープンの部</v>
      </c>
      <c r="C1" s="223"/>
      <c r="D1" s="223"/>
      <c r="E1" s="223"/>
      <c r="F1" s="223"/>
      <c r="G1" s="223"/>
      <c r="H1" s="223"/>
      <c r="I1" s="223"/>
      <c r="J1" s="223"/>
      <c r="K1" s="223"/>
      <c r="L1" s="223"/>
      <c r="M1" s="223"/>
      <c r="N1" s="223"/>
      <c r="O1" s="223"/>
      <c r="P1" s="223"/>
      <c r="Q1" s="67"/>
    </row>
    <row r="2" spans="2:20" ht="18.600000000000001" thickBot="1" x14ac:dyDescent="0.5">
      <c r="B2" s="141" t="s">
        <v>980</v>
      </c>
      <c r="C2" s="142"/>
      <c r="D2" s="142"/>
      <c r="E2" s="142"/>
      <c r="F2" s="142"/>
      <c r="G2" s="68" t="s">
        <v>981</v>
      </c>
      <c r="H2" s="36" t="s">
        <v>1006</v>
      </c>
      <c r="I2" s="211" t="s">
        <v>837</v>
      </c>
      <c r="J2" s="142"/>
      <c r="K2" s="142"/>
      <c r="L2" s="142"/>
      <c r="M2" s="142"/>
      <c r="N2" s="142"/>
      <c r="O2" s="142"/>
      <c r="P2" s="143"/>
    </row>
    <row r="3" spans="2:20" ht="19.2" thickTop="1" thickBot="1" x14ac:dyDescent="0.5">
      <c r="B3" s="221" t="str">
        <f>IF(申込書!$D$3="","",申込書!$D$3)</f>
        <v/>
      </c>
      <c r="C3" s="222"/>
      <c r="D3" s="222"/>
      <c r="E3" s="222"/>
      <c r="F3" s="222"/>
      <c r="G3" s="69" t="s">
        <v>982</v>
      </c>
      <c r="H3" s="49" t="str">
        <f>SUM($S$9:$S$38)&amp;"名"</f>
        <v>0名</v>
      </c>
      <c r="I3" s="228" t="str">
        <f>IF(申込書!$D$8="","",申込書!$D$8)</f>
        <v/>
      </c>
      <c r="J3" s="229"/>
      <c r="K3" s="229"/>
      <c r="L3" s="229"/>
      <c r="M3" s="229"/>
      <c r="N3" s="229"/>
      <c r="O3" s="229"/>
      <c r="P3" s="230"/>
    </row>
    <row r="4" spans="2:20" ht="18.600000000000001" thickBot="1" x14ac:dyDescent="0.5">
      <c r="B4" s="141" t="s">
        <v>983</v>
      </c>
      <c r="C4" s="142"/>
      <c r="D4" s="142"/>
      <c r="E4" s="142"/>
      <c r="F4" s="142"/>
      <c r="G4" s="68" t="s">
        <v>836</v>
      </c>
      <c r="H4" s="211" t="s">
        <v>838</v>
      </c>
      <c r="I4" s="142"/>
      <c r="J4" s="142"/>
      <c r="K4" s="142"/>
      <c r="L4" s="142"/>
      <c r="M4" s="142"/>
      <c r="N4" s="142"/>
      <c r="O4" s="142"/>
      <c r="P4" s="143"/>
    </row>
    <row r="5" spans="2:20" ht="19.2" thickTop="1" thickBot="1" x14ac:dyDescent="0.5">
      <c r="B5" s="205" t="str">
        <f>IF(申込書!$C$6="","",申込書!$C$6)</f>
        <v/>
      </c>
      <c r="C5" s="200"/>
      <c r="D5" s="200"/>
      <c r="E5" s="200"/>
      <c r="F5" s="33" t="s">
        <v>984</v>
      </c>
      <c r="G5" s="70" t="str">
        <f>IF(申込書!$B$8="","",申込書!$B$8)</f>
        <v/>
      </c>
      <c r="H5" s="228" t="str">
        <f>IF(申込書!$B$10="","",申込書!$B$10)</f>
        <v/>
      </c>
      <c r="I5" s="229"/>
      <c r="J5" s="229"/>
      <c r="K5" s="229"/>
      <c r="L5" s="229"/>
      <c r="M5" s="229"/>
      <c r="N5" s="229"/>
      <c r="O5" s="229"/>
      <c r="P5" s="230"/>
    </row>
    <row r="6" spans="2:20" ht="18" customHeight="1" thickBot="1" x14ac:dyDescent="0.5"/>
    <row r="7" spans="2:20" ht="18" customHeight="1" thickBot="1" x14ac:dyDescent="0.5">
      <c r="B7" s="226" t="s">
        <v>985</v>
      </c>
      <c r="C7" s="236" t="s">
        <v>986</v>
      </c>
      <c r="D7" s="219" t="s">
        <v>835</v>
      </c>
      <c r="E7" s="219" t="s">
        <v>987</v>
      </c>
      <c r="F7" s="219" t="s">
        <v>988</v>
      </c>
      <c r="G7" s="227" t="s">
        <v>989</v>
      </c>
      <c r="H7" s="224" t="s">
        <v>1004</v>
      </c>
      <c r="I7" s="226" t="s">
        <v>1103</v>
      </c>
      <c r="J7" s="219"/>
      <c r="K7" s="219"/>
      <c r="L7" s="219"/>
      <c r="M7" s="219"/>
      <c r="N7" s="219"/>
      <c r="O7" s="219"/>
      <c r="P7" s="227"/>
    </row>
    <row r="8" spans="2:20" ht="18" customHeight="1" thickBot="1" x14ac:dyDescent="0.5">
      <c r="B8" s="232"/>
      <c r="C8" s="237"/>
      <c r="D8" s="220"/>
      <c r="E8" s="220"/>
      <c r="F8" s="220"/>
      <c r="G8" s="231"/>
      <c r="H8" s="225"/>
      <c r="I8" s="71" t="s">
        <v>1</v>
      </c>
      <c r="J8" s="233" t="s">
        <v>1104</v>
      </c>
      <c r="K8" s="234"/>
      <c r="L8" s="234"/>
      <c r="M8" s="234"/>
      <c r="N8" s="234"/>
      <c r="O8" s="234"/>
      <c r="P8" s="235"/>
      <c r="S8" s="72" t="s">
        <v>994</v>
      </c>
      <c r="T8" s="72" t="s">
        <v>995</v>
      </c>
    </row>
    <row r="9" spans="2:20" ht="18.600000000000001" thickTop="1" x14ac:dyDescent="0.45">
      <c r="B9" s="73">
        <v>1</v>
      </c>
      <c r="C9" s="52"/>
      <c r="D9" s="74" t="str">
        <f>IFERROR(IF($C9="","",INDEX(男子登録情報!$C:$C,MATCH($C9,男子登録情報!$B:$B,0))),"")</f>
        <v/>
      </c>
      <c r="E9" s="74" t="str">
        <f>IFERROR(IF($C9="","",INDEX(男子登録情報!$D:$D,MATCH($C9,男子登録情報!$B:$B,0))),"")</f>
        <v/>
      </c>
      <c r="F9" s="74" t="str">
        <f>IFERROR(IF($C9="","",INDEX(男子登録情報!$F:$F,MATCH($C9,男子登録情報!$B:$B,0))),"")</f>
        <v/>
      </c>
      <c r="G9" s="75" t="str">
        <f>IFERROR(IF($C9="","",INDEX(男子登録情報!#REF!,MATCH($C9,男子登録情報!$B:$B,0))),"")</f>
        <v/>
      </c>
      <c r="H9" s="41"/>
      <c r="I9" s="53"/>
      <c r="J9" s="54"/>
      <c r="K9" s="76" t="str">
        <f>IF($I9="ハーフマラソン","時間","")</f>
        <v/>
      </c>
      <c r="L9" s="55"/>
      <c r="M9" s="76" t="s">
        <v>990</v>
      </c>
      <c r="N9" s="55"/>
      <c r="O9" s="76" t="s">
        <v>991</v>
      </c>
      <c r="P9" s="56"/>
      <c r="S9" s="77" t="str">
        <f>IF($C9="","",1)</f>
        <v/>
      </c>
      <c r="T9" s="78"/>
    </row>
    <row r="10" spans="2:20" x14ac:dyDescent="0.45">
      <c r="B10" s="79">
        <v>2</v>
      </c>
      <c r="C10" s="57"/>
      <c r="D10" s="80" t="str">
        <f>IFERROR(IF($C10="","",INDEX(男子登録情報!$C:$C,MATCH($C10,男子登録情報!$B:$B,0))),"")</f>
        <v/>
      </c>
      <c r="E10" s="80" t="str">
        <f>IFERROR(IF($C10="","",INDEX(男子登録情報!$D:$D,MATCH($C10,男子登録情報!$B:$B,0))),"")</f>
        <v/>
      </c>
      <c r="F10" s="80" t="str">
        <f>IFERROR(IF($C10="","",INDEX(男子登録情報!$F:$F,MATCH($C10,男子登録情報!$B:$B,0))),"")</f>
        <v/>
      </c>
      <c r="G10" s="81" t="str">
        <f>IFERROR(IF($C10="","",INDEX(男子登録情報!#REF!,MATCH($C10,男子登録情報!$B:$B,0))),"")</f>
        <v/>
      </c>
      <c r="H10" s="47"/>
      <c r="I10" s="58"/>
      <c r="J10" s="48"/>
      <c r="K10" s="35" t="str">
        <f t="shared" ref="K10:K38" si="0">IF($I10="ハーフマラソン","時間","")</f>
        <v/>
      </c>
      <c r="L10" s="59"/>
      <c r="M10" s="35" t="s">
        <v>990</v>
      </c>
      <c r="N10" s="59"/>
      <c r="O10" s="35" t="s">
        <v>991</v>
      </c>
      <c r="P10" s="60"/>
      <c r="S10" s="29" t="str">
        <f t="shared" ref="S10:S38" si="1">IF($C10="","",1)</f>
        <v/>
      </c>
      <c r="T10" s="29" t="str">
        <f>IF(AND($S10&lt;&gt;"",$S9=""),1,"")</f>
        <v/>
      </c>
    </row>
    <row r="11" spans="2:20" x14ac:dyDescent="0.45">
      <c r="B11" s="79">
        <v>3</v>
      </c>
      <c r="C11" s="57"/>
      <c r="D11" s="80" t="str">
        <f>IFERROR(IF($C11="","",INDEX(男子登録情報!$C:$C,MATCH($C11,男子登録情報!$B:$B,0))),"")</f>
        <v/>
      </c>
      <c r="E11" s="80" t="str">
        <f>IFERROR(IF($C11="","",INDEX(男子登録情報!$D:$D,MATCH($C11,男子登録情報!$B:$B,0))),"")</f>
        <v/>
      </c>
      <c r="F11" s="80" t="str">
        <f>IFERROR(IF($C11="","",INDEX(男子登録情報!$F:$F,MATCH($C11,男子登録情報!$B:$B,0))),"")</f>
        <v/>
      </c>
      <c r="G11" s="81" t="str">
        <f>IFERROR(IF($C11="","",INDEX(男子登録情報!#REF!,MATCH($C11,男子登録情報!$B:$B,0))),"")</f>
        <v/>
      </c>
      <c r="H11" s="47"/>
      <c r="I11" s="58"/>
      <c r="J11" s="48"/>
      <c r="K11" s="35" t="str">
        <f t="shared" si="0"/>
        <v/>
      </c>
      <c r="L11" s="59"/>
      <c r="M11" s="35" t="s">
        <v>990</v>
      </c>
      <c r="N11" s="59"/>
      <c r="O11" s="35" t="s">
        <v>991</v>
      </c>
      <c r="P11" s="60"/>
      <c r="S11" s="29" t="str">
        <f t="shared" si="1"/>
        <v/>
      </c>
      <c r="T11" s="29" t="str">
        <f t="shared" ref="T11:T38" si="2">IF(AND($S11&lt;&gt;"",$S10=""),1,"")</f>
        <v/>
      </c>
    </row>
    <row r="12" spans="2:20" x14ac:dyDescent="0.45">
      <c r="B12" s="79">
        <v>4</v>
      </c>
      <c r="C12" s="57"/>
      <c r="D12" s="80" t="str">
        <f>IFERROR(IF($C12="","",INDEX(男子登録情報!$C:$C,MATCH($C12,男子登録情報!$B:$B,0))),"")</f>
        <v/>
      </c>
      <c r="E12" s="80" t="str">
        <f>IFERROR(IF($C12="","",INDEX(男子登録情報!$D:$D,MATCH($C12,男子登録情報!$B:$B,0))),"")</f>
        <v/>
      </c>
      <c r="F12" s="80" t="str">
        <f>IFERROR(IF($C12="","",INDEX(男子登録情報!$F:$F,MATCH($C12,男子登録情報!$B:$B,0))),"")</f>
        <v/>
      </c>
      <c r="G12" s="81" t="str">
        <f>IFERROR(IF($C12="","",INDEX(男子登録情報!#REF!,MATCH($C12,男子登録情報!$B:$B,0))),"")</f>
        <v/>
      </c>
      <c r="H12" s="47"/>
      <c r="I12" s="58"/>
      <c r="J12" s="48"/>
      <c r="K12" s="35" t="str">
        <f t="shared" si="0"/>
        <v/>
      </c>
      <c r="L12" s="59"/>
      <c r="M12" s="35" t="s">
        <v>990</v>
      </c>
      <c r="N12" s="59"/>
      <c r="O12" s="35" t="s">
        <v>991</v>
      </c>
      <c r="P12" s="60"/>
      <c r="S12" s="29" t="str">
        <f t="shared" si="1"/>
        <v/>
      </c>
      <c r="T12" s="29" t="str">
        <f t="shared" si="2"/>
        <v/>
      </c>
    </row>
    <row r="13" spans="2:20" x14ac:dyDescent="0.45">
      <c r="B13" s="79">
        <v>5</v>
      </c>
      <c r="C13" s="57"/>
      <c r="D13" s="80" t="str">
        <f>IFERROR(IF($C13="","",INDEX(男子登録情報!$C:$C,MATCH($C13,男子登録情報!$B:$B,0))),"")</f>
        <v/>
      </c>
      <c r="E13" s="80" t="str">
        <f>IFERROR(IF($C13="","",INDEX(男子登録情報!$D:$D,MATCH($C13,男子登録情報!$B:$B,0))),"")</f>
        <v/>
      </c>
      <c r="F13" s="80" t="str">
        <f>IFERROR(IF($C13="","",INDEX(男子登録情報!$F:$F,MATCH($C13,男子登録情報!$B:$B,0))),"")</f>
        <v/>
      </c>
      <c r="G13" s="81" t="str">
        <f>IFERROR(IF($C13="","",INDEX(男子登録情報!#REF!,MATCH($C13,男子登録情報!$B:$B,0))),"")</f>
        <v/>
      </c>
      <c r="H13" s="47"/>
      <c r="I13" s="58"/>
      <c r="J13" s="48"/>
      <c r="K13" s="35" t="str">
        <f t="shared" si="0"/>
        <v/>
      </c>
      <c r="L13" s="59"/>
      <c r="M13" s="35" t="s">
        <v>990</v>
      </c>
      <c r="N13" s="59"/>
      <c r="O13" s="35" t="s">
        <v>991</v>
      </c>
      <c r="P13" s="60"/>
      <c r="S13" s="29" t="str">
        <f t="shared" si="1"/>
        <v/>
      </c>
      <c r="T13" s="29" t="str">
        <f t="shared" si="2"/>
        <v/>
      </c>
    </row>
    <row r="14" spans="2:20" x14ac:dyDescent="0.45">
      <c r="B14" s="79">
        <v>6</v>
      </c>
      <c r="C14" s="57"/>
      <c r="D14" s="80" t="str">
        <f>IFERROR(IF($C14="","",INDEX(男子登録情報!$C:$C,MATCH($C14,男子登録情報!$B:$B,0))),"")</f>
        <v/>
      </c>
      <c r="E14" s="80" t="str">
        <f>IFERROR(IF($C14="","",INDEX(男子登録情報!$D:$D,MATCH($C14,男子登録情報!$B:$B,0))),"")</f>
        <v/>
      </c>
      <c r="F14" s="80" t="str">
        <f>IFERROR(IF($C14="","",INDEX(男子登録情報!$F:$F,MATCH($C14,男子登録情報!$B:$B,0))),"")</f>
        <v/>
      </c>
      <c r="G14" s="81" t="str">
        <f>IFERROR(IF($C14="","",INDEX(男子登録情報!#REF!,MATCH($C14,男子登録情報!$B:$B,0))),"")</f>
        <v/>
      </c>
      <c r="H14" s="47"/>
      <c r="I14" s="58"/>
      <c r="J14" s="48"/>
      <c r="K14" s="35" t="str">
        <f t="shared" si="0"/>
        <v/>
      </c>
      <c r="L14" s="59"/>
      <c r="M14" s="35" t="s">
        <v>990</v>
      </c>
      <c r="N14" s="59"/>
      <c r="O14" s="35" t="s">
        <v>991</v>
      </c>
      <c r="P14" s="60"/>
      <c r="S14" s="29" t="str">
        <f t="shared" si="1"/>
        <v/>
      </c>
      <c r="T14" s="29" t="str">
        <f t="shared" si="2"/>
        <v/>
      </c>
    </row>
    <row r="15" spans="2:20" x14ac:dyDescent="0.45">
      <c r="B15" s="79">
        <v>7</v>
      </c>
      <c r="C15" s="57"/>
      <c r="D15" s="80" t="str">
        <f>IFERROR(IF($C15="","",INDEX(男子登録情報!$C:$C,MATCH($C15,男子登録情報!$B:$B,0))),"")</f>
        <v/>
      </c>
      <c r="E15" s="80" t="str">
        <f>IFERROR(IF($C15="","",INDEX(男子登録情報!$D:$D,MATCH($C15,男子登録情報!$B:$B,0))),"")</f>
        <v/>
      </c>
      <c r="F15" s="80" t="str">
        <f>IFERROR(IF($C15="","",INDEX(男子登録情報!$F:$F,MATCH($C15,男子登録情報!$B:$B,0))),"")</f>
        <v/>
      </c>
      <c r="G15" s="81" t="str">
        <f>IFERROR(IF($C15="","",INDEX(男子登録情報!#REF!,MATCH($C15,男子登録情報!$B:$B,0))),"")</f>
        <v/>
      </c>
      <c r="H15" s="47"/>
      <c r="I15" s="58"/>
      <c r="J15" s="48"/>
      <c r="K15" s="35" t="str">
        <f t="shared" si="0"/>
        <v/>
      </c>
      <c r="L15" s="59"/>
      <c r="M15" s="35" t="s">
        <v>990</v>
      </c>
      <c r="N15" s="59"/>
      <c r="O15" s="35" t="s">
        <v>991</v>
      </c>
      <c r="P15" s="60"/>
      <c r="S15" s="29" t="str">
        <f t="shared" si="1"/>
        <v/>
      </c>
      <c r="T15" s="29" t="str">
        <f t="shared" si="2"/>
        <v/>
      </c>
    </row>
    <row r="16" spans="2:20" x14ac:dyDescent="0.45">
      <c r="B16" s="79">
        <v>8</v>
      </c>
      <c r="C16" s="57"/>
      <c r="D16" s="80" t="str">
        <f>IFERROR(IF($C16="","",INDEX(男子登録情報!$C:$C,MATCH($C16,男子登録情報!$B:$B,0))),"")</f>
        <v/>
      </c>
      <c r="E16" s="80" t="str">
        <f>IFERROR(IF($C16="","",INDEX(男子登録情報!$D:$D,MATCH($C16,男子登録情報!$B:$B,0))),"")</f>
        <v/>
      </c>
      <c r="F16" s="80" t="str">
        <f>IFERROR(IF($C16="","",INDEX(男子登録情報!$F:$F,MATCH($C16,男子登録情報!$B:$B,0))),"")</f>
        <v/>
      </c>
      <c r="G16" s="81" t="str">
        <f>IFERROR(IF($C16="","",INDEX(男子登録情報!#REF!,MATCH($C16,男子登録情報!$B:$B,0))),"")</f>
        <v/>
      </c>
      <c r="H16" s="47"/>
      <c r="I16" s="58"/>
      <c r="J16" s="48"/>
      <c r="K16" s="35" t="str">
        <f t="shared" si="0"/>
        <v/>
      </c>
      <c r="L16" s="59"/>
      <c r="M16" s="35" t="s">
        <v>990</v>
      </c>
      <c r="N16" s="59"/>
      <c r="O16" s="35" t="s">
        <v>991</v>
      </c>
      <c r="P16" s="60"/>
      <c r="S16" s="29" t="str">
        <f t="shared" si="1"/>
        <v/>
      </c>
      <c r="T16" s="29" t="str">
        <f t="shared" si="2"/>
        <v/>
      </c>
    </row>
    <row r="17" spans="2:20" x14ac:dyDescent="0.45">
      <c r="B17" s="79">
        <v>9</v>
      </c>
      <c r="C17" s="57"/>
      <c r="D17" s="80" t="str">
        <f>IFERROR(IF($C17="","",INDEX(男子登録情報!$C:$C,MATCH($C17,男子登録情報!$B:$B,0))),"")</f>
        <v/>
      </c>
      <c r="E17" s="80" t="str">
        <f>IFERROR(IF($C17="","",INDEX(男子登録情報!$D:$D,MATCH($C17,男子登録情報!$B:$B,0))),"")</f>
        <v/>
      </c>
      <c r="F17" s="80" t="str">
        <f>IFERROR(IF($C17="","",INDEX(男子登録情報!$F:$F,MATCH($C17,男子登録情報!$B:$B,0))),"")</f>
        <v/>
      </c>
      <c r="G17" s="81" t="str">
        <f>IFERROR(IF($C17="","",INDEX(男子登録情報!#REF!,MATCH($C17,男子登録情報!$B:$B,0))),"")</f>
        <v/>
      </c>
      <c r="H17" s="47"/>
      <c r="I17" s="58"/>
      <c r="J17" s="48"/>
      <c r="K17" s="35" t="str">
        <f t="shared" si="0"/>
        <v/>
      </c>
      <c r="L17" s="59"/>
      <c r="M17" s="35" t="s">
        <v>990</v>
      </c>
      <c r="N17" s="59"/>
      <c r="O17" s="35" t="s">
        <v>991</v>
      </c>
      <c r="P17" s="60"/>
      <c r="S17" s="29" t="str">
        <f t="shared" si="1"/>
        <v/>
      </c>
      <c r="T17" s="29" t="str">
        <f t="shared" si="2"/>
        <v/>
      </c>
    </row>
    <row r="18" spans="2:20" x14ac:dyDescent="0.45">
      <c r="B18" s="79">
        <v>10</v>
      </c>
      <c r="C18" s="57"/>
      <c r="D18" s="80" t="str">
        <f>IFERROR(IF($C18="","",INDEX(男子登録情報!$C:$C,MATCH($C18,男子登録情報!$B:$B,0))),"")</f>
        <v/>
      </c>
      <c r="E18" s="80" t="str">
        <f>IFERROR(IF($C18="","",INDEX(男子登録情報!$D:$D,MATCH($C18,男子登録情報!$B:$B,0))),"")</f>
        <v/>
      </c>
      <c r="F18" s="80" t="str">
        <f>IFERROR(IF($C18="","",INDEX(男子登録情報!$F:$F,MATCH($C18,男子登録情報!$B:$B,0))),"")</f>
        <v/>
      </c>
      <c r="G18" s="81" t="str">
        <f>IFERROR(IF($C18="","",INDEX(男子登録情報!#REF!,MATCH($C18,男子登録情報!$B:$B,0))),"")</f>
        <v/>
      </c>
      <c r="H18" s="47"/>
      <c r="I18" s="58"/>
      <c r="J18" s="48"/>
      <c r="K18" s="35" t="str">
        <f t="shared" si="0"/>
        <v/>
      </c>
      <c r="L18" s="59"/>
      <c r="M18" s="35" t="s">
        <v>990</v>
      </c>
      <c r="N18" s="59"/>
      <c r="O18" s="35" t="s">
        <v>991</v>
      </c>
      <c r="P18" s="60"/>
      <c r="S18" s="29" t="str">
        <f t="shared" si="1"/>
        <v/>
      </c>
      <c r="T18" s="29" t="str">
        <f t="shared" si="2"/>
        <v/>
      </c>
    </row>
    <row r="19" spans="2:20" x14ac:dyDescent="0.45">
      <c r="B19" s="79">
        <v>11</v>
      </c>
      <c r="C19" s="57"/>
      <c r="D19" s="80" t="str">
        <f>IFERROR(IF($C19="","",INDEX(男子登録情報!$C:$C,MATCH($C19,男子登録情報!$B:$B,0))),"")</f>
        <v/>
      </c>
      <c r="E19" s="80" t="str">
        <f>IFERROR(IF($C19="","",INDEX(男子登録情報!$D:$D,MATCH($C19,男子登録情報!$B:$B,0))),"")</f>
        <v/>
      </c>
      <c r="F19" s="80" t="str">
        <f>IFERROR(IF($C19="","",INDEX(男子登録情報!$F:$F,MATCH($C19,男子登録情報!$B:$B,0))),"")</f>
        <v/>
      </c>
      <c r="G19" s="81" t="str">
        <f>IFERROR(IF($C19="","",INDEX(男子登録情報!#REF!,MATCH($C19,男子登録情報!$B:$B,0))),"")</f>
        <v/>
      </c>
      <c r="H19" s="47"/>
      <c r="I19" s="58"/>
      <c r="J19" s="48"/>
      <c r="K19" s="35" t="str">
        <f t="shared" si="0"/>
        <v/>
      </c>
      <c r="L19" s="59"/>
      <c r="M19" s="35" t="s">
        <v>990</v>
      </c>
      <c r="N19" s="59"/>
      <c r="O19" s="35" t="s">
        <v>991</v>
      </c>
      <c r="P19" s="60"/>
      <c r="S19" s="29" t="str">
        <f t="shared" si="1"/>
        <v/>
      </c>
      <c r="T19" s="29" t="str">
        <f t="shared" si="2"/>
        <v/>
      </c>
    </row>
    <row r="20" spans="2:20" x14ac:dyDescent="0.45">
      <c r="B20" s="79">
        <v>12</v>
      </c>
      <c r="C20" s="57"/>
      <c r="D20" s="80" t="str">
        <f>IFERROR(IF($C20="","",INDEX(男子登録情報!$C:$C,MATCH($C20,男子登録情報!$B:$B,0))),"")</f>
        <v/>
      </c>
      <c r="E20" s="80" t="str">
        <f>IFERROR(IF($C20="","",INDEX(男子登録情報!$D:$D,MATCH($C20,男子登録情報!$B:$B,0))),"")</f>
        <v/>
      </c>
      <c r="F20" s="80" t="str">
        <f>IFERROR(IF($C20="","",INDEX(男子登録情報!$F:$F,MATCH($C20,男子登録情報!$B:$B,0))),"")</f>
        <v/>
      </c>
      <c r="G20" s="81" t="str">
        <f>IFERROR(IF($C20="","",INDEX(男子登録情報!#REF!,MATCH($C20,男子登録情報!$B:$B,0))),"")</f>
        <v/>
      </c>
      <c r="H20" s="47"/>
      <c r="I20" s="58"/>
      <c r="J20" s="48"/>
      <c r="K20" s="35" t="str">
        <f t="shared" si="0"/>
        <v/>
      </c>
      <c r="L20" s="59"/>
      <c r="M20" s="35" t="s">
        <v>990</v>
      </c>
      <c r="N20" s="59"/>
      <c r="O20" s="35" t="s">
        <v>991</v>
      </c>
      <c r="P20" s="60"/>
      <c r="S20" s="29" t="str">
        <f t="shared" si="1"/>
        <v/>
      </c>
      <c r="T20" s="29" t="str">
        <f t="shared" si="2"/>
        <v/>
      </c>
    </row>
    <row r="21" spans="2:20" x14ac:dyDescent="0.45">
      <c r="B21" s="79">
        <v>13</v>
      </c>
      <c r="C21" s="57"/>
      <c r="D21" s="80" t="str">
        <f>IFERROR(IF($C21="","",INDEX(男子登録情報!$C:$C,MATCH($C21,男子登録情報!$B:$B,0))),"")</f>
        <v/>
      </c>
      <c r="E21" s="80" t="str">
        <f>IFERROR(IF($C21="","",INDEX(男子登録情報!$D:$D,MATCH($C21,男子登録情報!$B:$B,0))),"")</f>
        <v/>
      </c>
      <c r="F21" s="80" t="str">
        <f>IFERROR(IF($C21="","",INDEX(男子登録情報!$F:$F,MATCH($C21,男子登録情報!$B:$B,0))),"")</f>
        <v/>
      </c>
      <c r="G21" s="81" t="str">
        <f>IFERROR(IF($C21="","",INDEX(男子登録情報!#REF!,MATCH($C21,男子登録情報!$B:$B,0))),"")</f>
        <v/>
      </c>
      <c r="H21" s="47"/>
      <c r="I21" s="58"/>
      <c r="J21" s="48"/>
      <c r="K21" s="35" t="str">
        <f t="shared" si="0"/>
        <v/>
      </c>
      <c r="L21" s="59"/>
      <c r="M21" s="35" t="s">
        <v>990</v>
      </c>
      <c r="N21" s="59"/>
      <c r="O21" s="35" t="s">
        <v>991</v>
      </c>
      <c r="P21" s="60"/>
      <c r="S21" s="29" t="str">
        <f t="shared" si="1"/>
        <v/>
      </c>
      <c r="T21" s="29" t="str">
        <f t="shared" si="2"/>
        <v/>
      </c>
    </row>
    <row r="22" spans="2:20" x14ac:dyDescent="0.45">
      <c r="B22" s="79">
        <v>14</v>
      </c>
      <c r="C22" s="57"/>
      <c r="D22" s="80" t="str">
        <f>IFERROR(IF($C22="","",INDEX(男子登録情報!$C:$C,MATCH($C22,男子登録情報!$B:$B,0))),"")</f>
        <v/>
      </c>
      <c r="E22" s="80" t="str">
        <f>IFERROR(IF($C22="","",INDEX(男子登録情報!$D:$D,MATCH($C22,男子登録情報!$B:$B,0))),"")</f>
        <v/>
      </c>
      <c r="F22" s="80" t="str">
        <f>IFERROR(IF($C22="","",INDEX(男子登録情報!$F:$F,MATCH($C22,男子登録情報!$B:$B,0))),"")</f>
        <v/>
      </c>
      <c r="G22" s="81" t="str">
        <f>IFERROR(IF($C22="","",INDEX(男子登録情報!#REF!,MATCH($C22,男子登録情報!$B:$B,0))),"")</f>
        <v/>
      </c>
      <c r="H22" s="47"/>
      <c r="I22" s="58"/>
      <c r="J22" s="48"/>
      <c r="K22" s="35" t="str">
        <f t="shared" si="0"/>
        <v/>
      </c>
      <c r="L22" s="59"/>
      <c r="M22" s="35" t="s">
        <v>990</v>
      </c>
      <c r="N22" s="59"/>
      <c r="O22" s="35" t="s">
        <v>991</v>
      </c>
      <c r="P22" s="60"/>
      <c r="S22" s="29" t="str">
        <f t="shared" si="1"/>
        <v/>
      </c>
      <c r="T22" s="29" t="str">
        <f t="shared" si="2"/>
        <v/>
      </c>
    </row>
    <row r="23" spans="2:20" x14ac:dyDescent="0.45">
      <c r="B23" s="79">
        <v>15</v>
      </c>
      <c r="C23" s="57"/>
      <c r="D23" s="80" t="str">
        <f>IFERROR(IF($C23="","",INDEX(男子登録情報!$C:$C,MATCH($C23,男子登録情報!$B:$B,0))),"")</f>
        <v/>
      </c>
      <c r="E23" s="80" t="str">
        <f>IFERROR(IF($C23="","",INDEX(男子登録情報!$D:$D,MATCH($C23,男子登録情報!$B:$B,0))),"")</f>
        <v/>
      </c>
      <c r="F23" s="80" t="str">
        <f>IFERROR(IF($C23="","",INDEX(男子登録情報!$F:$F,MATCH($C23,男子登録情報!$B:$B,0))),"")</f>
        <v/>
      </c>
      <c r="G23" s="81" t="str">
        <f>IFERROR(IF($C23="","",INDEX(男子登録情報!#REF!,MATCH($C23,男子登録情報!$B:$B,0))),"")</f>
        <v/>
      </c>
      <c r="H23" s="47"/>
      <c r="I23" s="58"/>
      <c r="J23" s="48"/>
      <c r="K23" s="35" t="str">
        <f t="shared" si="0"/>
        <v/>
      </c>
      <c r="L23" s="59"/>
      <c r="M23" s="35" t="s">
        <v>990</v>
      </c>
      <c r="N23" s="59"/>
      <c r="O23" s="35" t="s">
        <v>991</v>
      </c>
      <c r="P23" s="60"/>
      <c r="S23" s="29" t="str">
        <f t="shared" si="1"/>
        <v/>
      </c>
      <c r="T23" s="29" t="str">
        <f t="shared" si="2"/>
        <v/>
      </c>
    </row>
    <row r="24" spans="2:20" x14ac:dyDescent="0.45">
      <c r="B24" s="79">
        <v>16</v>
      </c>
      <c r="C24" s="57"/>
      <c r="D24" s="80" t="str">
        <f>IFERROR(IF($C24="","",INDEX(男子登録情報!$C:$C,MATCH($C24,男子登録情報!$B:$B,0))),"")</f>
        <v/>
      </c>
      <c r="E24" s="80" t="str">
        <f>IFERROR(IF($C24="","",INDEX(男子登録情報!$D:$D,MATCH($C24,男子登録情報!$B:$B,0))),"")</f>
        <v/>
      </c>
      <c r="F24" s="80" t="str">
        <f>IFERROR(IF($C24="","",INDEX(男子登録情報!$F:$F,MATCH($C24,男子登録情報!$B:$B,0))),"")</f>
        <v/>
      </c>
      <c r="G24" s="81" t="str">
        <f>IFERROR(IF($C24="","",INDEX(男子登録情報!#REF!,MATCH($C24,男子登録情報!$B:$B,0))),"")</f>
        <v/>
      </c>
      <c r="H24" s="47"/>
      <c r="I24" s="58"/>
      <c r="J24" s="48"/>
      <c r="K24" s="35" t="str">
        <f t="shared" si="0"/>
        <v/>
      </c>
      <c r="L24" s="59"/>
      <c r="M24" s="35" t="s">
        <v>990</v>
      </c>
      <c r="N24" s="59"/>
      <c r="O24" s="35" t="s">
        <v>991</v>
      </c>
      <c r="P24" s="60"/>
      <c r="S24" s="29" t="str">
        <f t="shared" si="1"/>
        <v/>
      </c>
      <c r="T24" s="29" t="str">
        <f t="shared" si="2"/>
        <v/>
      </c>
    </row>
    <row r="25" spans="2:20" x14ac:dyDescent="0.45">
      <c r="B25" s="79">
        <v>17</v>
      </c>
      <c r="C25" s="57"/>
      <c r="D25" s="80" t="str">
        <f>IFERROR(IF($C25="","",INDEX(男子登録情報!$C:$C,MATCH($C25,男子登録情報!$B:$B,0))),"")</f>
        <v/>
      </c>
      <c r="E25" s="80" t="str">
        <f>IFERROR(IF($C25="","",INDEX(男子登録情報!$D:$D,MATCH($C25,男子登録情報!$B:$B,0))),"")</f>
        <v/>
      </c>
      <c r="F25" s="80" t="str">
        <f>IFERROR(IF($C25="","",INDEX(男子登録情報!$F:$F,MATCH($C25,男子登録情報!$B:$B,0))),"")</f>
        <v/>
      </c>
      <c r="G25" s="81" t="str">
        <f>IFERROR(IF($C25="","",INDEX(男子登録情報!#REF!,MATCH($C25,男子登録情報!$B:$B,0))),"")</f>
        <v/>
      </c>
      <c r="H25" s="47"/>
      <c r="I25" s="58"/>
      <c r="J25" s="48"/>
      <c r="K25" s="35" t="str">
        <f t="shared" si="0"/>
        <v/>
      </c>
      <c r="L25" s="59"/>
      <c r="M25" s="35" t="s">
        <v>990</v>
      </c>
      <c r="N25" s="59"/>
      <c r="O25" s="35" t="s">
        <v>991</v>
      </c>
      <c r="P25" s="60"/>
      <c r="S25" s="29" t="str">
        <f t="shared" si="1"/>
        <v/>
      </c>
      <c r="T25" s="29" t="str">
        <f t="shared" si="2"/>
        <v/>
      </c>
    </row>
    <row r="26" spans="2:20" x14ac:dyDescent="0.45">
      <c r="B26" s="79">
        <v>18</v>
      </c>
      <c r="C26" s="57"/>
      <c r="D26" s="80" t="str">
        <f>IFERROR(IF($C26="","",INDEX(男子登録情報!$C:$C,MATCH($C26,男子登録情報!$B:$B,0))),"")</f>
        <v/>
      </c>
      <c r="E26" s="80" t="str">
        <f>IFERROR(IF($C26="","",INDEX(男子登録情報!$D:$D,MATCH($C26,男子登録情報!$B:$B,0))),"")</f>
        <v/>
      </c>
      <c r="F26" s="80" t="str">
        <f>IFERROR(IF($C26="","",INDEX(男子登録情報!$F:$F,MATCH($C26,男子登録情報!$B:$B,0))),"")</f>
        <v/>
      </c>
      <c r="G26" s="81" t="str">
        <f>IFERROR(IF($C26="","",INDEX(男子登録情報!#REF!,MATCH($C26,男子登録情報!$B:$B,0))),"")</f>
        <v/>
      </c>
      <c r="H26" s="47"/>
      <c r="I26" s="58"/>
      <c r="J26" s="48"/>
      <c r="K26" s="35" t="str">
        <f t="shared" si="0"/>
        <v/>
      </c>
      <c r="L26" s="59"/>
      <c r="M26" s="35" t="s">
        <v>990</v>
      </c>
      <c r="N26" s="59"/>
      <c r="O26" s="35" t="s">
        <v>991</v>
      </c>
      <c r="P26" s="60"/>
      <c r="S26" s="29" t="str">
        <f t="shared" si="1"/>
        <v/>
      </c>
      <c r="T26" s="29" t="str">
        <f t="shared" si="2"/>
        <v/>
      </c>
    </row>
    <row r="27" spans="2:20" x14ac:dyDescent="0.45">
      <c r="B27" s="79">
        <v>19</v>
      </c>
      <c r="C27" s="57"/>
      <c r="D27" s="80" t="str">
        <f>IFERROR(IF($C27="","",INDEX(男子登録情報!$C:$C,MATCH($C27,男子登録情報!$B:$B,0))),"")</f>
        <v/>
      </c>
      <c r="E27" s="80" t="str">
        <f>IFERROR(IF($C27="","",INDEX(男子登録情報!$D:$D,MATCH($C27,男子登録情報!$B:$B,0))),"")</f>
        <v/>
      </c>
      <c r="F27" s="80" t="str">
        <f>IFERROR(IF($C27="","",INDEX(男子登録情報!$F:$F,MATCH($C27,男子登録情報!$B:$B,0))),"")</f>
        <v/>
      </c>
      <c r="G27" s="81" t="str">
        <f>IFERROR(IF($C27="","",INDEX(男子登録情報!#REF!,MATCH($C27,男子登録情報!$B:$B,0))),"")</f>
        <v/>
      </c>
      <c r="H27" s="47"/>
      <c r="I27" s="58"/>
      <c r="J27" s="48"/>
      <c r="K27" s="35" t="str">
        <f t="shared" si="0"/>
        <v/>
      </c>
      <c r="L27" s="59"/>
      <c r="M27" s="35" t="s">
        <v>990</v>
      </c>
      <c r="N27" s="59"/>
      <c r="O27" s="35" t="s">
        <v>991</v>
      </c>
      <c r="P27" s="60"/>
      <c r="S27" s="29" t="str">
        <f t="shared" si="1"/>
        <v/>
      </c>
      <c r="T27" s="29" t="str">
        <f t="shared" si="2"/>
        <v/>
      </c>
    </row>
    <row r="28" spans="2:20" x14ac:dyDescent="0.45">
      <c r="B28" s="79">
        <v>20</v>
      </c>
      <c r="C28" s="57"/>
      <c r="D28" s="80" t="str">
        <f>IFERROR(IF($C28="","",INDEX(男子登録情報!$C:$C,MATCH($C28,男子登録情報!$B:$B,0))),"")</f>
        <v/>
      </c>
      <c r="E28" s="80" t="str">
        <f>IFERROR(IF($C28="","",INDEX(男子登録情報!$D:$D,MATCH($C28,男子登録情報!$B:$B,0))),"")</f>
        <v/>
      </c>
      <c r="F28" s="80" t="str">
        <f>IFERROR(IF($C28="","",INDEX(男子登録情報!$F:$F,MATCH($C28,男子登録情報!$B:$B,0))),"")</f>
        <v/>
      </c>
      <c r="G28" s="81" t="str">
        <f>IFERROR(IF($C28="","",INDEX(男子登録情報!#REF!,MATCH($C28,男子登録情報!$B:$B,0))),"")</f>
        <v/>
      </c>
      <c r="H28" s="47"/>
      <c r="I28" s="58"/>
      <c r="J28" s="48"/>
      <c r="K28" s="35" t="str">
        <f t="shared" si="0"/>
        <v/>
      </c>
      <c r="L28" s="59"/>
      <c r="M28" s="35" t="s">
        <v>990</v>
      </c>
      <c r="N28" s="59"/>
      <c r="O28" s="35" t="s">
        <v>991</v>
      </c>
      <c r="P28" s="60"/>
      <c r="S28" s="29" t="str">
        <f t="shared" si="1"/>
        <v/>
      </c>
      <c r="T28" s="29" t="str">
        <f t="shared" si="2"/>
        <v/>
      </c>
    </row>
    <row r="29" spans="2:20" x14ac:dyDescent="0.45">
      <c r="B29" s="79">
        <v>21</v>
      </c>
      <c r="C29" s="57"/>
      <c r="D29" s="80" t="str">
        <f>IFERROR(IF($C29="","",INDEX(男子登録情報!$C:$C,MATCH($C29,男子登録情報!$B:$B,0))),"")</f>
        <v/>
      </c>
      <c r="E29" s="80" t="str">
        <f>IFERROR(IF($C29="","",INDEX(男子登録情報!$D:$D,MATCH($C29,男子登録情報!$B:$B,0))),"")</f>
        <v/>
      </c>
      <c r="F29" s="80" t="str">
        <f>IFERROR(IF($C29="","",INDEX(男子登録情報!$F:$F,MATCH($C29,男子登録情報!$B:$B,0))),"")</f>
        <v/>
      </c>
      <c r="G29" s="81" t="str">
        <f>IFERROR(IF($C29="","",INDEX(男子登録情報!#REF!,MATCH($C29,男子登録情報!$B:$B,0))),"")</f>
        <v/>
      </c>
      <c r="H29" s="47"/>
      <c r="I29" s="58"/>
      <c r="J29" s="48"/>
      <c r="K29" s="35" t="str">
        <f t="shared" si="0"/>
        <v/>
      </c>
      <c r="L29" s="59"/>
      <c r="M29" s="35" t="s">
        <v>990</v>
      </c>
      <c r="N29" s="59"/>
      <c r="O29" s="35" t="s">
        <v>991</v>
      </c>
      <c r="P29" s="60"/>
      <c r="S29" s="29" t="str">
        <f t="shared" si="1"/>
        <v/>
      </c>
      <c r="T29" s="29" t="str">
        <f t="shared" si="2"/>
        <v/>
      </c>
    </row>
    <row r="30" spans="2:20" x14ac:dyDescent="0.45">
      <c r="B30" s="79">
        <v>22</v>
      </c>
      <c r="C30" s="57"/>
      <c r="D30" s="80" t="str">
        <f>IFERROR(IF($C30="","",INDEX(男子登録情報!$C:$C,MATCH($C30,男子登録情報!$B:$B,0))),"")</f>
        <v/>
      </c>
      <c r="E30" s="80" t="str">
        <f>IFERROR(IF($C30="","",INDEX(男子登録情報!$D:$D,MATCH($C30,男子登録情報!$B:$B,0))),"")</f>
        <v/>
      </c>
      <c r="F30" s="80" t="str">
        <f>IFERROR(IF($C30="","",INDEX(男子登録情報!$F:$F,MATCH($C30,男子登録情報!$B:$B,0))),"")</f>
        <v/>
      </c>
      <c r="G30" s="81" t="str">
        <f>IFERROR(IF($C30="","",INDEX(男子登録情報!#REF!,MATCH($C30,男子登録情報!$B:$B,0))),"")</f>
        <v/>
      </c>
      <c r="H30" s="47"/>
      <c r="I30" s="58"/>
      <c r="J30" s="48"/>
      <c r="K30" s="35" t="str">
        <f t="shared" si="0"/>
        <v/>
      </c>
      <c r="L30" s="59"/>
      <c r="M30" s="35" t="s">
        <v>990</v>
      </c>
      <c r="N30" s="59"/>
      <c r="O30" s="35" t="s">
        <v>991</v>
      </c>
      <c r="P30" s="60"/>
      <c r="S30" s="29" t="str">
        <f t="shared" si="1"/>
        <v/>
      </c>
      <c r="T30" s="29" t="str">
        <f t="shared" si="2"/>
        <v/>
      </c>
    </row>
    <row r="31" spans="2:20" x14ac:dyDescent="0.45">
      <c r="B31" s="79">
        <v>23</v>
      </c>
      <c r="C31" s="57"/>
      <c r="D31" s="80" t="str">
        <f>IFERROR(IF($C31="","",INDEX(男子登録情報!$C:$C,MATCH($C31,男子登録情報!$B:$B,0))),"")</f>
        <v/>
      </c>
      <c r="E31" s="80" t="str">
        <f>IFERROR(IF($C31="","",INDEX(男子登録情報!$D:$D,MATCH($C31,男子登録情報!$B:$B,0))),"")</f>
        <v/>
      </c>
      <c r="F31" s="80" t="str">
        <f>IFERROR(IF($C31="","",INDEX(男子登録情報!$F:$F,MATCH($C31,男子登録情報!$B:$B,0))),"")</f>
        <v/>
      </c>
      <c r="G31" s="81" t="str">
        <f>IFERROR(IF($C31="","",INDEX(男子登録情報!#REF!,MATCH($C31,男子登録情報!$B:$B,0))),"")</f>
        <v/>
      </c>
      <c r="H31" s="47"/>
      <c r="I31" s="58"/>
      <c r="J31" s="48"/>
      <c r="K31" s="35" t="str">
        <f t="shared" si="0"/>
        <v/>
      </c>
      <c r="L31" s="59"/>
      <c r="M31" s="35" t="s">
        <v>990</v>
      </c>
      <c r="N31" s="59"/>
      <c r="O31" s="35" t="s">
        <v>991</v>
      </c>
      <c r="P31" s="60"/>
      <c r="S31" s="29" t="str">
        <f t="shared" si="1"/>
        <v/>
      </c>
      <c r="T31" s="29" t="str">
        <f t="shared" si="2"/>
        <v/>
      </c>
    </row>
    <row r="32" spans="2:20" x14ac:dyDescent="0.45">
      <c r="B32" s="79">
        <v>24</v>
      </c>
      <c r="C32" s="57"/>
      <c r="D32" s="80" t="str">
        <f>IFERROR(IF($C32="","",INDEX(男子登録情報!$C:$C,MATCH($C32,男子登録情報!$B:$B,0))),"")</f>
        <v/>
      </c>
      <c r="E32" s="80" t="str">
        <f>IFERROR(IF($C32="","",INDEX(男子登録情報!$D:$D,MATCH($C32,男子登録情報!$B:$B,0))),"")</f>
        <v/>
      </c>
      <c r="F32" s="80" t="str">
        <f>IFERROR(IF($C32="","",INDEX(男子登録情報!$F:$F,MATCH($C32,男子登録情報!$B:$B,0))),"")</f>
        <v/>
      </c>
      <c r="G32" s="81" t="str">
        <f>IFERROR(IF($C32="","",INDEX(男子登録情報!#REF!,MATCH($C32,男子登録情報!$B:$B,0))),"")</f>
        <v/>
      </c>
      <c r="H32" s="47"/>
      <c r="I32" s="58"/>
      <c r="J32" s="48"/>
      <c r="K32" s="35" t="str">
        <f t="shared" si="0"/>
        <v/>
      </c>
      <c r="L32" s="59"/>
      <c r="M32" s="35" t="s">
        <v>990</v>
      </c>
      <c r="N32" s="59"/>
      <c r="O32" s="35" t="s">
        <v>991</v>
      </c>
      <c r="P32" s="60"/>
      <c r="S32" s="29" t="str">
        <f t="shared" si="1"/>
        <v/>
      </c>
      <c r="T32" s="29" t="str">
        <f t="shared" si="2"/>
        <v/>
      </c>
    </row>
    <row r="33" spans="2:20" x14ac:dyDescent="0.45">
      <c r="B33" s="79">
        <v>25</v>
      </c>
      <c r="C33" s="57"/>
      <c r="D33" s="80" t="str">
        <f>IFERROR(IF($C33="","",INDEX(男子登録情報!$C:$C,MATCH($C33,男子登録情報!$B:$B,0))),"")</f>
        <v/>
      </c>
      <c r="E33" s="80" t="str">
        <f>IFERROR(IF($C33="","",INDEX(男子登録情報!$D:$D,MATCH($C33,男子登録情報!$B:$B,0))),"")</f>
        <v/>
      </c>
      <c r="F33" s="80" t="str">
        <f>IFERROR(IF($C33="","",INDEX(男子登録情報!$F:$F,MATCH($C33,男子登録情報!$B:$B,0))),"")</f>
        <v/>
      </c>
      <c r="G33" s="81" t="str">
        <f>IFERROR(IF($C33="","",INDEX(男子登録情報!#REF!,MATCH($C33,男子登録情報!$B:$B,0))),"")</f>
        <v/>
      </c>
      <c r="H33" s="47"/>
      <c r="I33" s="58"/>
      <c r="J33" s="48"/>
      <c r="K33" s="35" t="str">
        <f t="shared" si="0"/>
        <v/>
      </c>
      <c r="L33" s="59"/>
      <c r="M33" s="35" t="s">
        <v>990</v>
      </c>
      <c r="N33" s="59"/>
      <c r="O33" s="35" t="s">
        <v>991</v>
      </c>
      <c r="P33" s="60"/>
      <c r="S33" s="29" t="str">
        <f t="shared" si="1"/>
        <v/>
      </c>
      <c r="T33" s="29" t="str">
        <f t="shared" si="2"/>
        <v/>
      </c>
    </row>
    <row r="34" spans="2:20" x14ac:dyDescent="0.45">
      <c r="B34" s="79">
        <v>26</v>
      </c>
      <c r="C34" s="57"/>
      <c r="D34" s="80" t="str">
        <f>IFERROR(IF($C34="","",INDEX(男子登録情報!$C:$C,MATCH($C34,男子登録情報!$B:$B,0))),"")</f>
        <v/>
      </c>
      <c r="E34" s="80" t="str">
        <f>IFERROR(IF($C34="","",INDEX(男子登録情報!$D:$D,MATCH($C34,男子登録情報!$B:$B,0))),"")</f>
        <v/>
      </c>
      <c r="F34" s="80" t="str">
        <f>IFERROR(IF($C34="","",INDEX(男子登録情報!$F:$F,MATCH($C34,男子登録情報!$B:$B,0))),"")</f>
        <v/>
      </c>
      <c r="G34" s="81" t="str">
        <f>IFERROR(IF($C34="","",INDEX(男子登録情報!#REF!,MATCH($C34,男子登録情報!$B:$B,0))),"")</f>
        <v/>
      </c>
      <c r="H34" s="47"/>
      <c r="I34" s="58"/>
      <c r="J34" s="48"/>
      <c r="K34" s="35" t="str">
        <f t="shared" si="0"/>
        <v/>
      </c>
      <c r="L34" s="59"/>
      <c r="M34" s="35" t="s">
        <v>990</v>
      </c>
      <c r="N34" s="59"/>
      <c r="O34" s="35" t="s">
        <v>991</v>
      </c>
      <c r="P34" s="60"/>
      <c r="S34" s="29" t="str">
        <f t="shared" si="1"/>
        <v/>
      </c>
      <c r="T34" s="29" t="str">
        <f t="shared" si="2"/>
        <v/>
      </c>
    </row>
    <row r="35" spans="2:20" x14ac:dyDescent="0.45">
      <c r="B35" s="79">
        <v>27</v>
      </c>
      <c r="C35" s="57"/>
      <c r="D35" s="80" t="str">
        <f>IFERROR(IF($C35="","",INDEX(男子登録情報!$C:$C,MATCH($C35,男子登録情報!$B:$B,0))),"")</f>
        <v/>
      </c>
      <c r="E35" s="80" t="str">
        <f>IFERROR(IF($C35="","",INDEX(男子登録情報!$D:$D,MATCH($C35,男子登録情報!$B:$B,0))),"")</f>
        <v/>
      </c>
      <c r="F35" s="80" t="str">
        <f>IFERROR(IF($C35="","",INDEX(男子登録情報!$F:$F,MATCH($C35,男子登録情報!$B:$B,0))),"")</f>
        <v/>
      </c>
      <c r="G35" s="81" t="str">
        <f>IFERROR(IF($C35="","",INDEX(男子登録情報!#REF!,MATCH($C35,男子登録情報!$B:$B,0))),"")</f>
        <v/>
      </c>
      <c r="H35" s="47"/>
      <c r="I35" s="58"/>
      <c r="J35" s="48"/>
      <c r="K35" s="35" t="str">
        <f t="shared" si="0"/>
        <v/>
      </c>
      <c r="L35" s="59"/>
      <c r="M35" s="35" t="s">
        <v>990</v>
      </c>
      <c r="N35" s="59"/>
      <c r="O35" s="35" t="s">
        <v>991</v>
      </c>
      <c r="P35" s="60"/>
      <c r="S35" s="29" t="str">
        <f t="shared" si="1"/>
        <v/>
      </c>
      <c r="T35" s="29" t="str">
        <f t="shared" si="2"/>
        <v/>
      </c>
    </row>
    <row r="36" spans="2:20" x14ac:dyDescent="0.45">
      <c r="B36" s="79">
        <v>28</v>
      </c>
      <c r="C36" s="57"/>
      <c r="D36" s="80" t="str">
        <f>IFERROR(IF($C36="","",INDEX(男子登録情報!$C:$C,MATCH($C36,男子登録情報!$B:$B,0))),"")</f>
        <v/>
      </c>
      <c r="E36" s="80" t="str">
        <f>IFERROR(IF($C36="","",INDEX(男子登録情報!$D:$D,MATCH($C36,男子登録情報!$B:$B,0))),"")</f>
        <v/>
      </c>
      <c r="F36" s="80" t="str">
        <f>IFERROR(IF($C36="","",INDEX(男子登録情報!$F:$F,MATCH($C36,男子登録情報!$B:$B,0))),"")</f>
        <v/>
      </c>
      <c r="G36" s="81" t="str">
        <f>IFERROR(IF($C36="","",INDEX(男子登録情報!#REF!,MATCH($C36,男子登録情報!$B:$B,0))),"")</f>
        <v/>
      </c>
      <c r="H36" s="47"/>
      <c r="I36" s="58"/>
      <c r="J36" s="48"/>
      <c r="K36" s="35" t="str">
        <f t="shared" si="0"/>
        <v/>
      </c>
      <c r="L36" s="59"/>
      <c r="M36" s="35" t="s">
        <v>990</v>
      </c>
      <c r="N36" s="59"/>
      <c r="O36" s="35" t="s">
        <v>991</v>
      </c>
      <c r="P36" s="60"/>
      <c r="S36" s="29" t="str">
        <f t="shared" si="1"/>
        <v/>
      </c>
      <c r="T36" s="29" t="str">
        <f t="shared" si="2"/>
        <v/>
      </c>
    </row>
    <row r="37" spans="2:20" x14ac:dyDescent="0.45">
      <c r="B37" s="79">
        <v>29</v>
      </c>
      <c r="C37" s="57"/>
      <c r="D37" s="80" t="str">
        <f>IFERROR(IF($C37="","",INDEX(男子登録情報!$C:$C,MATCH($C37,男子登録情報!$B:$B,0))),"")</f>
        <v/>
      </c>
      <c r="E37" s="80" t="str">
        <f>IFERROR(IF($C37="","",INDEX(男子登録情報!$D:$D,MATCH($C37,男子登録情報!$B:$B,0))),"")</f>
        <v/>
      </c>
      <c r="F37" s="80" t="str">
        <f>IFERROR(IF($C37="","",INDEX(男子登録情報!$F:$F,MATCH($C37,男子登録情報!$B:$B,0))),"")</f>
        <v/>
      </c>
      <c r="G37" s="81" t="str">
        <f>IFERROR(IF($C37="","",INDEX(男子登録情報!#REF!,MATCH($C37,男子登録情報!$B:$B,0))),"")</f>
        <v/>
      </c>
      <c r="H37" s="47"/>
      <c r="I37" s="58"/>
      <c r="J37" s="48"/>
      <c r="K37" s="35" t="str">
        <f t="shared" si="0"/>
        <v/>
      </c>
      <c r="L37" s="59"/>
      <c r="M37" s="35" t="s">
        <v>990</v>
      </c>
      <c r="N37" s="59"/>
      <c r="O37" s="35" t="s">
        <v>991</v>
      </c>
      <c r="P37" s="60"/>
      <c r="S37" s="29" t="str">
        <f t="shared" si="1"/>
        <v/>
      </c>
      <c r="T37" s="29" t="str">
        <f t="shared" si="2"/>
        <v/>
      </c>
    </row>
    <row r="38" spans="2:20" ht="18.600000000000001" thickBot="1" x14ac:dyDescent="0.5">
      <c r="B38" s="82">
        <v>30</v>
      </c>
      <c r="C38" s="61"/>
      <c r="D38" s="83" t="str">
        <f>IFERROR(IF($C38="","",INDEX(男子登録情報!$C:$C,MATCH($C38,男子登録情報!$B:$B,0))),"")</f>
        <v/>
      </c>
      <c r="E38" s="83" t="str">
        <f>IFERROR(IF($C38="","",INDEX(男子登録情報!$D:$D,MATCH($C38,男子登録情報!$B:$B,0))),"")</f>
        <v/>
      </c>
      <c r="F38" s="83" t="str">
        <f>IFERROR(IF($C38="","",INDEX(男子登録情報!$F:$F,MATCH($C38,男子登録情報!$B:$B,0))),"")</f>
        <v/>
      </c>
      <c r="G38" s="84" t="str">
        <f>IFERROR(IF($C38="","",INDEX(男子登録情報!#REF!,MATCH($C38,男子登録情報!$B:$B,0))),"")</f>
        <v/>
      </c>
      <c r="H38" s="62"/>
      <c r="I38" s="63"/>
      <c r="J38" s="64"/>
      <c r="K38" s="85" t="str">
        <f t="shared" si="0"/>
        <v/>
      </c>
      <c r="L38" s="65"/>
      <c r="M38" s="85" t="s">
        <v>990</v>
      </c>
      <c r="N38" s="65"/>
      <c r="O38" s="85" t="s">
        <v>991</v>
      </c>
      <c r="P38" s="66"/>
      <c r="S38" s="30" t="str">
        <f t="shared" si="1"/>
        <v/>
      </c>
      <c r="T38" s="30" t="str">
        <f t="shared" si="2"/>
        <v/>
      </c>
    </row>
    <row r="39" spans="2:20" x14ac:dyDescent="0.45"/>
  </sheetData>
  <sheetProtection algorithmName="SHA-512" hashValue="3w63K21zXEFIy4LWPaHJTIQ3C93Ofjdk6pnaHAMdyo2zUENWp8yK5geLipmONW/CpvsRrFkQ7TF1/fq5hS3uEA==" saltValue="rnqJFuFQEgzQ3IqWaZx/zw==" spinCount="100000" sheet="1" objects="1" scenarios="1" selectLockedCells="1"/>
  <mergeCells count="18">
    <mergeCell ref="C7:C8"/>
    <mergeCell ref="D7:D8"/>
    <mergeCell ref="E7:E8"/>
    <mergeCell ref="F7:F8"/>
    <mergeCell ref="B3:F3"/>
    <mergeCell ref="B1:P1"/>
    <mergeCell ref="H7:H8"/>
    <mergeCell ref="I7:P7"/>
    <mergeCell ref="H5:P5"/>
    <mergeCell ref="H4:P4"/>
    <mergeCell ref="I3:P3"/>
    <mergeCell ref="I2:P2"/>
    <mergeCell ref="B2:F2"/>
    <mergeCell ref="B4:F4"/>
    <mergeCell ref="B5:E5"/>
    <mergeCell ref="G7:G8"/>
    <mergeCell ref="B7:B8"/>
    <mergeCell ref="J8:P8"/>
  </mergeCells>
  <phoneticPr fontId="2"/>
  <conditionalFormatting sqref="C9:C38 H9:J38 L9:L38 N9:N38 P9:P38">
    <cfRule type="cellIs" dxfId="25" priority="1" operator="notEqual">
      <formula>""</formula>
    </cfRule>
  </conditionalFormatting>
  <conditionalFormatting sqref="C10:C38">
    <cfRule type="expression" dxfId="24" priority="8">
      <formula>$C9&lt;&gt;""</formula>
    </cfRule>
  </conditionalFormatting>
  <conditionalFormatting sqref="H9:H38">
    <cfRule type="expression" dxfId="23" priority="7">
      <formula>$C9&lt;&gt;""</formula>
    </cfRule>
  </conditionalFormatting>
  <conditionalFormatting sqref="I9:I38">
    <cfRule type="expression" dxfId="22" priority="2">
      <formula>$H9&lt;&gt;""</formula>
    </cfRule>
  </conditionalFormatting>
  <conditionalFormatting sqref="J9:J38">
    <cfRule type="expression" dxfId="21" priority="4">
      <formula>$I9="ハーフマラソン"</formula>
    </cfRule>
  </conditionalFormatting>
  <conditionalFormatting sqref="L9:L38 N9:N38">
    <cfRule type="expression" dxfId="20" priority="5">
      <formula>$I9&lt;&gt;""</formula>
    </cfRule>
  </conditionalFormatting>
  <conditionalFormatting sqref="P9:P38">
    <cfRule type="expression" dxfId="19" priority="3">
      <formula>AND($I9&lt;&gt;"ハーフマラソン",$I9&lt;&gt;"")</formula>
    </cfRule>
  </conditionalFormatting>
  <dataValidations count="6">
    <dataValidation type="list" imeMode="disabled" allowBlank="1" showInputMessage="1" showErrorMessage="1" errorTitle="エラー" error="リストから種目を選択してください" sqref="H9:H38" xr:uid="{00000000-0002-0000-0700-000000000000}">
      <formula1>オープン男子</formula1>
    </dataValidation>
    <dataValidation type="list" imeMode="disabled" allowBlank="1" showInputMessage="1" showErrorMessage="1" errorTitle="エラー" error="正しい種目を選択してください" sqref="I9:I38" xr:uid="{00000000-0002-0000-0700-000001000000}">
      <formula1>男子リスト</formula1>
    </dataValidation>
    <dataValidation type="custom" imeMode="disabled" allowBlank="1" showInputMessage="1" showErrorMessage="1" errorTitle="エラー" error="上の欄から順に登録番号を入力してください" sqref="C9:C38" xr:uid="{00000000-0002-0000-0700-000002000000}">
      <formula1>$T9=""</formula1>
    </dataValidation>
    <dataValidation type="whole" imeMode="disabled" operator="lessThanOrEqual" allowBlank="1" showInputMessage="1" showErrorMessage="1" errorTitle="エラー" error="正しい記録を入力してください" sqref="L9:L38 N9:N38" xr:uid="{00000000-0002-0000-0700-000003000000}">
      <formula1>59</formula1>
    </dataValidation>
    <dataValidation type="whole" imeMode="disabled" operator="lessThanOrEqual" allowBlank="1" showInputMessage="1" showErrorMessage="1" errorTitle="エラー" error="正しい記録を入力してください" sqref="P9:P38" xr:uid="{00000000-0002-0000-0700-000004000000}">
      <formula1>99</formula1>
    </dataValidation>
    <dataValidation imeMode="disabled" allowBlank="1" showInputMessage="1" showErrorMessage="1" sqref="J9:J38" xr:uid="{00000000-0002-0000-0700-000005000000}"/>
  </dataValidations>
  <printOptions horizontalCentered="1"/>
  <pageMargins left="0.7" right="0.7" top="0.75" bottom="0.75" header="0.3" footer="0.3"/>
  <pageSetup paperSize="9" scale="56" fitToHeight="0" orientation="portrait" r:id="rId1"/>
  <colBreaks count="1" manualBreakCount="1">
    <brk id="16"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72"/>
  <sheetViews>
    <sheetView zoomScaleNormal="100" workbookViewId="0">
      <selection activeCell="B3" sqref="B3:E3"/>
    </sheetView>
  </sheetViews>
  <sheetFormatPr defaultColWidth="0" defaultRowHeight="18" zeroHeight="1" x14ac:dyDescent="0.45"/>
  <cols>
    <col min="1" max="1" width="8.59765625" style="13" customWidth="1"/>
    <col min="2" max="2" width="12.3984375" style="13" bestFit="1" customWidth="1"/>
    <col min="3" max="3" width="14.3984375" style="13" bestFit="1" customWidth="1"/>
    <col min="4" max="4" width="10.3984375" style="13" bestFit="1" customWidth="1"/>
    <col min="5" max="5" width="9" style="13" bestFit="1" customWidth="1"/>
    <col min="6" max="6" width="8.5" style="13" bestFit="1" customWidth="1"/>
    <col min="7" max="7" width="6.3984375" style="13" customWidth="1"/>
    <col min="8" max="8" width="12.3984375" style="13" bestFit="1" customWidth="1"/>
    <col min="9" max="9" width="3.09765625" style="13" bestFit="1" customWidth="1"/>
    <col min="10" max="10" width="4.8984375" style="13" bestFit="1" customWidth="1"/>
    <col min="11" max="11" width="3.09765625" style="13" bestFit="1" customWidth="1"/>
    <col min="12" max="12" width="3" style="13" bestFit="1" customWidth="1"/>
    <col min="13" max="13" width="3.09765625" style="13" bestFit="1" customWidth="1"/>
    <col min="14" max="14" width="3" style="13" bestFit="1" customWidth="1"/>
    <col min="15" max="15" width="3.09765625" style="13" bestFit="1" customWidth="1"/>
    <col min="16" max="16" width="8.59765625" style="13" customWidth="1"/>
    <col min="17" max="19" width="8.59765625" style="13" hidden="1" customWidth="1"/>
    <col min="20" max="16384" width="8.59765625" style="13" hidden="1"/>
  </cols>
  <sheetData>
    <row r="1" spans="2:18" ht="22.8" thickBot="1" x14ac:dyDescent="0.5">
      <c r="B1" s="248" t="str">
        <f>編集用!$D$2&amp;" ロードの部　対校の部"</f>
        <v>第103回関西学生陸上競技対校選手権大会 ロードの部　対校の部</v>
      </c>
      <c r="C1" s="248"/>
      <c r="D1" s="248"/>
      <c r="E1" s="248"/>
      <c r="F1" s="248"/>
      <c r="G1" s="248"/>
      <c r="H1" s="248"/>
      <c r="I1" s="248"/>
      <c r="J1" s="248"/>
      <c r="K1" s="248"/>
      <c r="L1" s="248"/>
      <c r="M1" s="248"/>
      <c r="N1" s="248"/>
      <c r="O1" s="248"/>
    </row>
    <row r="2" spans="2:18" ht="18.600000000000001" thickBot="1" x14ac:dyDescent="0.5">
      <c r="B2" s="141" t="s">
        <v>980</v>
      </c>
      <c r="C2" s="142"/>
      <c r="D2" s="142"/>
      <c r="E2" s="36" t="s">
        <v>981</v>
      </c>
      <c r="F2" s="211" t="s">
        <v>1080</v>
      </c>
      <c r="G2" s="212"/>
      <c r="H2" s="142" t="s">
        <v>837</v>
      </c>
      <c r="I2" s="142"/>
      <c r="J2" s="142"/>
      <c r="K2" s="142"/>
      <c r="L2" s="142"/>
      <c r="M2" s="142"/>
      <c r="N2" s="142"/>
      <c r="O2" s="143"/>
    </row>
    <row r="3" spans="2:18" ht="19.2" thickTop="1" thickBot="1" x14ac:dyDescent="0.5">
      <c r="B3" s="213" t="str">
        <f>IF(申込書!$D$3="","",申込書!$D$3)</f>
        <v/>
      </c>
      <c r="C3" s="214"/>
      <c r="D3" s="214"/>
      <c r="E3" s="27" t="s">
        <v>1106</v>
      </c>
      <c r="F3" s="209" t="str">
        <f>SUM($R$8:$R$10)&amp;"名"</f>
        <v>0名</v>
      </c>
      <c r="G3" s="210"/>
      <c r="H3" s="207" t="str">
        <f>IF(申込書!$D$8="","",申込書!$D$8)</f>
        <v/>
      </c>
      <c r="I3" s="207"/>
      <c r="J3" s="207"/>
      <c r="K3" s="207"/>
      <c r="L3" s="207"/>
      <c r="M3" s="207"/>
      <c r="N3" s="207"/>
      <c r="O3" s="208"/>
    </row>
    <row r="4" spans="2:18" ht="18.600000000000001" thickBot="1" x14ac:dyDescent="0.5">
      <c r="B4" s="141" t="s">
        <v>983</v>
      </c>
      <c r="C4" s="142"/>
      <c r="D4" s="142"/>
      <c r="E4" s="211" t="s">
        <v>836</v>
      </c>
      <c r="F4" s="212"/>
      <c r="G4" s="142" t="s">
        <v>838</v>
      </c>
      <c r="H4" s="142"/>
      <c r="I4" s="142"/>
      <c r="J4" s="142"/>
      <c r="K4" s="142"/>
      <c r="L4" s="142"/>
      <c r="M4" s="142"/>
      <c r="N4" s="142"/>
      <c r="O4" s="143"/>
    </row>
    <row r="5" spans="2:18" ht="19.2" thickTop="1" thickBot="1" x14ac:dyDescent="0.5">
      <c r="B5" s="205" t="str">
        <f>IF(申込書!$C$6="","",申込書!$C$6)</f>
        <v/>
      </c>
      <c r="C5" s="200"/>
      <c r="D5" s="33" t="s">
        <v>984</v>
      </c>
      <c r="E5" s="215" t="str">
        <f>IF(申込書!$B$8="","",申込書!$B$8)</f>
        <v/>
      </c>
      <c r="F5" s="216"/>
      <c r="G5" s="217" t="str">
        <f>IF(申込書!$B$10="","",申込書!$B$10)</f>
        <v/>
      </c>
      <c r="H5" s="217"/>
      <c r="I5" s="217"/>
      <c r="J5" s="217"/>
      <c r="K5" s="217"/>
      <c r="L5" s="217"/>
      <c r="M5" s="217"/>
      <c r="N5" s="217"/>
      <c r="O5" s="218"/>
    </row>
    <row r="6" spans="2:18" ht="18.600000000000001" thickBot="1" x14ac:dyDescent="0.5"/>
    <row r="7" spans="2:18" ht="18.600000000000001" thickBot="1" x14ac:dyDescent="0.5">
      <c r="B7" s="245" t="s">
        <v>1051</v>
      </c>
      <c r="C7" s="246"/>
      <c r="D7" s="246"/>
      <c r="E7" s="246"/>
      <c r="F7" s="246"/>
      <c r="G7" s="246"/>
      <c r="H7" s="246"/>
      <c r="I7" s="246"/>
      <c r="J7" s="246"/>
      <c r="K7" s="246"/>
      <c r="L7" s="246"/>
      <c r="M7" s="246"/>
      <c r="N7" s="246"/>
      <c r="O7" s="247"/>
      <c r="R7" s="31" t="s">
        <v>994</v>
      </c>
    </row>
    <row r="8" spans="2:18" x14ac:dyDescent="0.45">
      <c r="B8" s="28" t="s">
        <v>1034</v>
      </c>
      <c r="C8" s="21" t="s">
        <v>978</v>
      </c>
      <c r="D8" s="23" t="s">
        <v>996</v>
      </c>
      <c r="E8" s="41"/>
      <c r="F8" s="23" t="s">
        <v>1036</v>
      </c>
      <c r="G8" s="42"/>
      <c r="H8" s="20" t="s">
        <v>989</v>
      </c>
      <c r="I8" s="193" t="str">
        <f>IFERROR(INDEX(女子登録情報!$C:$C,MATCH(女子対校の部申込!$G$8,女子登録情報!$A:$A,0)),"")</f>
        <v/>
      </c>
      <c r="J8" s="198"/>
      <c r="K8" s="198"/>
      <c r="L8" s="198"/>
      <c r="M8" s="198"/>
      <c r="N8" s="198"/>
      <c r="O8" s="194"/>
      <c r="R8" s="29" t="str">
        <f>IF($G$8="","",1)</f>
        <v/>
      </c>
    </row>
    <row r="9" spans="2:18" ht="18.600000000000001" thickBot="1" x14ac:dyDescent="0.5">
      <c r="B9" s="16" t="s">
        <v>835</v>
      </c>
      <c r="C9" s="34" t="str">
        <f>IFERROR(INDEX(女子登録情報!$D:$D,MATCH(女子対校の部申込!$G$8,女子登録情報!$A:$A,0)),"")</f>
        <v/>
      </c>
      <c r="D9" s="16" t="s">
        <v>987</v>
      </c>
      <c r="E9" s="33" t="str">
        <f>IFERROR(INDEX(女子登録情報!$E:$E,MATCH(女子対校の部申込!$G$8,女子登録情報!$A:$A,0)),"")</f>
        <v/>
      </c>
      <c r="F9" s="16" t="s">
        <v>988</v>
      </c>
      <c r="G9" s="34" t="str">
        <f>IFERROR(INDEX(女子登録情報!$G:$G,MATCH(女子対校の部申込!$G$8,女子登録情報!$A:$A,0)),"")</f>
        <v/>
      </c>
      <c r="H9" s="16" t="s">
        <v>1007</v>
      </c>
      <c r="I9" s="242" t="str">
        <f>IFERROR(INDEX(女子登録情報!$P:$P,MATCH(女子対校の部申込!$G$8,女子登録情報!$A:$A,0)),"")</f>
        <v/>
      </c>
      <c r="J9" s="243"/>
      <c r="K9" s="243"/>
      <c r="L9" s="243"/>
      <c r="M9" s="243"/>
      <c r="N9" s="243"/>
      <c r="O9" s="244"/>
      <c r="R9" s="29" t="str">
        <f>IF($G$30="","",1)</f>
        <v/>
      </c>
    </row>
    <row r="10" spans="2:18" ht="18.600000000000001" thickBot="1" x14ac:dyDescent="0.5">
      <c r="B10" s="190" t="s">
        <v>1050</v>
      </c>
      <c r="C10" s="191"/>
      <c r="D10" s="191"/>
      <c r="E10" s="191"/>
      <c r="F10" s="191"/>
      <c r="G10" s="191"/>
      <c r="H10" s="191"/>
      <c r="I10" s="191"/>
      <c r="J10" s="191"/>
      <c r="K10" s="191"/>
      <c r="L10" s="191"/>
      <c r="M10" s="191"/>
      <c r="N10" s="191"/>
      <c r="O10" s="202"/>
      <c r="R10" s="30" t="str">
        <f>IF($G$52="","",1)</f>
        <v/>
      </c>
    </row>
    <row r="11" spans="2:18" x14ac:dyDescent="0.45">
      <c r="B11" s="24" t="s">
        <v>1044</v>
      </c>
      <c r="C11" s="43"/>
      <c r="D11" s="15" t="s">
        <v>1052</v>
      </c>
      <c r="E11" s="134" t="str">
        <f>IFERROR(INDEX(リスト!$T:$T,MATCH($C$11,リスト!$Q:$Q,0)),"")</f>
        <v/>
      </c>
      <c r="F11" s="134"/>
      <c r="G11" s="135"/>
      <c r="H11" s="24" t="s">
        <v>1045</v>
      </c>
      <c r="I11" s="44"/>
      <c r="J11" s="14" t="str">
        <f>IF($C$11="ハーフマラソン","時間","")</f>
        <v/>
      </c>
      <c r="K11" s="45"/>
      <c r="L11" s="14" t="s">
        <v>990</v>
      </c>
      <c r="M11" s="45"/>
      <c r="N11" s="14" t="s">
        <v>991</v>
      </c>
      <c r="O11" s="46"/>
    </row>
    <row r="12" spans="2:18" x14ac:dyDescent="0.45">
      <c r="B12" s="25" t="s">
        <v>1061</v>
      </c>
      <c r="C12" s="177"/>
      <c r="D12" s="178"/>
      <c r="E12" s="178"/>
      <c r="F12" s="178"/>
      <c r="G12" s="179"/>
      <c r="H12" s="25" t="s">
        <v>1048</v>
      </c>
      <c r="I12" s="178"/>
      <c r="J12" s="178"/>
      <c r="K12" s="178"/>
      <c r="L12" s="178"/>
      <c r="M12" s="180"/>
      <c r="N12" s="178"/>
      <c r="O12" s="32" t="s">
        <v>1049</v>
      </c>
    </row>
    <row r="13" spans="2:18" ht="18.600000000000001" thickBot="1" x14ac:dyDescent="0.5">
      <c r="B13" s="26" t="s">
        <v>1053</v>
      </c>
      <c r="C13" s="181"/>
      <c r="D13" s="182"/>
      <c r="E13" s="182"/>
      <c r="F13" s="182"/>
      <c r="G13" s="183"/>
      <c r="H13" s="26" t="s">
        <v>1054</v>
      </c>
      <c r="I13" s="182"/>
      <c r="J13" s="182"/>
      <c r="K13" s="33" t="s">
        <v>1055</v>
      </c>
      <c r="L13" s="40"/>
      <c r="M13" s="33" t="s">
        <v>1057</v>
      </c>
      <c r="N13" s="40"/>
      <c r="O13" s="34" t="s">
        <v>1056</v>
      </c>
    </row>
    <row r="14" spans="2:18" ht="18.600000000000001" thickBot="1" x14ac:dyDescent="0.5">
      <c r="B14" s="190" t="s">
        <v>1075</v>
      </c>
      <c r="C14" s="191"/>
      <c r="D14" s="191"/>
      <c r="E14" s="191"/>
      <c r="F14" s="191"/>
      <c r="G14" s="191"/>
      <c r="H14" s="191"/>
      <c r="I14" s="191"/>
      <c r="J14" s="191"/>
      <c r="K14" s="191"/>
      <c r="L14" s="191"/>
      <c r="M14" s="191"/>
      <c r="N14" s="192" t="s">
        <v>1074</v>
      </c>
      <c r="O14" s="138"/>
    </row>
    <row r="15" spans="2:18" x14ac:dyDescent="0.45">
      <c r="B15" s="15" t="s">
        <v>1062</v>
      </c>
      <c r="C15" s="186" t="s">
        <v>1121</v>
      </c>
      <c r="D15" s="187"/>
      <c r="E15" s="187"/>
      <c r="F15" s="187"/>
      <c r="G15" s="187"/>
      <c r="H15" s="187"/>
      <c r="I15" s="173"/>
      <c r="J15" s="173"/>
      <c r="K15" s="173"/>
      <c r="L15" s="174" t="s">
        <v>1076</v>
      </c>
      <c r="M15" s="152"/>
      <c r="N15" s="175"/>
      <c r="O15" s="176"/>
    </row>
    <row r="16" spans="2:18" x14ac:dyDescent="0.45">
      <c r="B16" s="238" t="s">
        <v>1063</v>
      </c>
      <c r="C16" s="203" t="s">
        <v>1066</v>
      </c>
      <c r="D16" s="185"/>
      <c r="E16" s="185"/>
      <c r="F16" s="185"/>
      <c r="G16" s="185"/>
      <c r="H16" s="185"/>
      <c r="I16" s="185"/>
      <c r="J16" s="185"/>
      <c r="K16" s="185"/>
      <c r="L16" s="185"/>
      <c r="M16" s="204"/>
      <c r="N16" s="177"/>
      <c r="O16" s="179"/>
    </row>
    <row r="17" spans="2:15" x14ac:dyDescent="0.45">
      <c r="B17" s="238"/>
      <c r="C17" s="184"/>
      <c r="D17" s="185"/>
      <c r="E17" s="185"/>
      <c r="F17" s="185"/>
      <c r="G17" s="185"/>
      <c r="H17" s="185"/>
      <c r="I17" s="185"/>
      <c r="J17" s="185"/>
      <c r="K17" s="185"/>
      <c r="L17" s="185"/>
      <c r="M17" s="204"/>
      <c r="N17" s="177"/>
      <c r="O17" s="179"/>
    </row>
    <row r="18" spans="2:15" ht="18" customHeight="1" x14ac:dyDescent="0.45">
      <c r="B18" s="239" t="s">
        <v>1064</v>
      </c>
      <c r="C18" s="203" t="s">
        <v>1065</v>
      </c>
      <c r="D18" s="185"/>
      <c r="E18" s="185"/>
      <c r="F18" s="185"/>
      <c r="G18" s="185"/>
      <c r="H18" s="185"/>
      <c r="I18" s="185"/>
      <c r="J18" s="185"/>
      <c r="K18" s="185"/>
      <c r="L18" s="185"/>
      <c r="M18" s="204"/>
      <c r="N18" s="177"/>
      <c r="O18" s="179"/>
    </row>
    <row r="19" spans="2:15" x14ac:dyDescent="0.45">
      <c r="B19" s="239"/>
      <c r="C19" s="184"/>
      <c r="D19" s="185"/>
      <c r="E19" s="185"/>
      <c r="F19" s="185"/>
      <c r="G19" s="185"/>
      <c r="H19" s="185"/>
      <c r="I19" s="185"/>
      <c r="J19" s="185"/>
      <c r="K19" s="185"/>
      <c r="L19" s="185"/>
      <c r="M19" s="204"/>
      <c r="N19" s="177"/>
      <c r="O19" s="179"/>
    </row>
    <row r="20" spans="2:15" x14ac:dyDescent="0.45">
      <c r="B20" s="239"/>
      <c r="C20" s="184" t="s">
        <v>1067</v>
      </c>
      <c r="D20" s="185"/>
      <c r="E20" s="185"/>
      <c r="F20" s="185"/>
      <c r="G20" s="185"/>
      <c r="H20" s="185"/>
      <c r="I20" s="185"/>
      <c r="J20" s="185"/>
      <c r="K20" s="185"/>
      <c r="L20" s="185"/>
      <c r="M20" s="204"/>
      <c r="N20" s="177"/>
      <c r="O20" s="179"/>
    </row>
    <row r="21" spans="2:15" x14ac:dyDescent="0.45">
      <c r="B21" s="239"/>
      <c r="C21" s="184" t="s">
        <v>1058</v>
      </c>
      <c r="D21" s="185"/>
      <c r="E21" s="185"/>
      <c r="F21" s="185"/>
      <c r="G21" s="185"/>
      <c r="H21" s="185"/>
      <c r="I21" s="185"/>
      <c r="J21" s="185"/>
      <c r="K21" s="185"/>
      <c r="L21" s="185"/>
      <c r="M21" s="204"/>
      <c r="N21" s="177"/>
      <c r="O21" s="179"/>
    </row>
    <row r="22" spans="2:15" x14ac:dyDescent="0.45">
      <c r="B22" s="239"/>
      <c r="C22" s="184" t="s">
        <v>1059</v>
      </c>
      <c r="D22" s="185"/>
      <c r="E22" s="47"/>
      <c r="F22" s="35" t="s">
        <v>1055</v>
      </c>
      <c r="G22" s="47"/>
      <c r="H22" s="35" t="s">
        <v>1071</v>
      </c>
      <c r="I22" s="178"/>
      <c r="J22" s="178"/>
      <c r="K22" s="167" t="s">
        <v>1072</v>
      </c>
      <c r="L22" s="167"/>
      <c r="M22" s="168"/>
      <c r="N22" s="177"/>
      <c r="O22" s="179"/>
    </row>
    <row r="23" spans="2:15" x14ac:dyDescent="0.45">
      <c r="B23" s="239"/>
      <c r="C23" s="184" t="s">
        <v>1060</v>
      </c>
      <c r="D23" s="185"/>
      <c r="E23" s="47"/>
      <c r="F23" s="35" t="s">
        <v>1055</v>
      </c>
      <c r="G23" s="47"/>
      <c r="H23" s="35" t="s">
        <v>1071</v>
      </c>
      <c r="I23" s="178"/>
      <c r="J23" s="178"/>
      <c r="K23" s="167" t="s">
        <v>1072</v>
      </c>
      <c r="L23" s="167"/>
      <c r="M23" s="168"/>
      <c r="N23" s="177"/>
      <c r="O23" s="179"/>
    </row>
    <row r="24" spans="2:15" x14ac:dyDescent="0.45">
      <c r="B24" s="239"/>
      <c r="C24" s="184" t="s">
        <v>1073</v>
      </c>
      <c r="D24" s="185"/>
      <c r="E24" s="185"/>
      <c r="F24" s="185"/>
      <c r="G24" s="185"/>
      <c r="H24" s="185"/>
      <c r="I24" s="178"/>
      <c r="J24" s="178"/>
      <c r="K24" s="178"/>
      <c r="L24" s="178"/>
      <c r="M24" s="241"/>
      <c r="N24" s="177"/>
      <c r="O24" s="179"/>
    </row>
    <row r="25" spans="2:15" x14ac:dyDescent="0.45">
      <c r="B25" s="239"/>
      <c r="C25" s="184" t="s">
        <v>1081</v>
      </c>
      <c r="D25" s="185"/>
      <c r="E25" s="185"/>
      <c r="F25" s="185"/>
      <c r="G25" s="185"/>
      <c r="H25" s="185"/>
      <c r="I25" s="185"/>
      <c r="J25" s="185"/>
      <c r="K25" s="185"/>
      <c r="L25" s="185"/>
      <c r="M25" s="204"/>
      <c r="N25" s="177"/>
      <c r="O25" s="179"/>
    </row>
    <row r="26" spans="2:15" x14ac:dyDescent="0.45">
      <c r="B26" s="239"/>
      <c r="C26" s="184" t="s">
        <v>1068</v>
      </c>
      <c r="D26" s="185"/>
      <c r="E26" s="185"/>
      <c r="F26" s="185"/>
      <c r="G26" s="185"/>
      <c r="H26" s="185"/>
      <c r="I26" s="185"/>
      <c r="J26" s="185"/>
      <c r="K26" s="185"/>
      <c r="L26" s="185"/>
      <c r="M26" s="204"/>
      <c r="N26" s="177"/>
      <c r="O26" s="179"/>
    </row>
    <row r="27" spans="2:15" ht="18.600000000000001" thickBot="1" x14ac:dyDescent="0.5">
      <c r="B27" s="240"/>
      <c r="C27" s="17" t="s">
        <v>1070</v>
      </c>
      <c r="D27" s="182"/>
      <c r="E27" s="182"/>
      <c r="F27" s="182"/>
      <c r="G27" s="182"/>
      <c r="H27" s="182"/>
      <c r="I27" s="182"/>
      <c r="J27" s="182"/>
      <c r="K27" s="182"/>
      <c r="L27" s="182"/>
      <c r="M27" s="182"/>
      <c r="N27" s="182"/>
      <c r="O27" s="19" t="s">
        <v>1069</v>
      </c>
    </row>
    <row r="28" spans="2:15" ht="18.600000000000001" thickBot="1" x14ac:dyDescent="0.5">
      <c r="B28" s="22"/>
      <c r="C28" s="17"/>
      <c r="D28" s="33"/>
      <c r="E28" s="33"/>
      <c r="F28" s="33"/>
      <c r="G28" s="33"/>
      <c r="H28" s="33"/>
      <c r="I28" s="33"/>
      <c r="J28" s="33"/>
      <c r="K28" s="33"/>
      <c r="L28" s="33"/>
      <c r="M28" s="33"/>
      <c r="N28" s="33"/>
      <c r="O28" s="18"/>
    </row>
    <row r="29" spans="2:15" ht="18.600000000000001" thickBot="1" x14ac:dyDescent="0.5">
      <c r="B29" s="245" t="s">
        <v>1077</v>
      </c>
      <c r="C29" s="246"/>
      <c r="D29" s="246"/>
      <c r="E29" s="246"/>
      <c r="F29" s="246"/>
      <c r="G29" s="246"/>
      <c r="H29" s="246"/>
      <c r="I29" s="246"/>
      <c r="J29" s="246"/>
      <c r="K29" s="246"/>
      <c r="L29" s="246"/>
      <c r="M29" s="246"/>
      <c r="N29" s="246"/>
      <c r="O29" s="247"/>
    </row>
    <row r="30" spans="2:15" x14ac:dyDescent="0.45">
      <c r="B30" s="28" t="s">
        <v>1034</v>
      </c>
      <c r="C30" s="21" t="s">
        <v>978</v>
      </c>
      <c r="D30" s="23" t="s">
        <v>996</v>
      </c>
      <c r="E30" s="41"/>
      <c r="F30" s="23" t="s">
        <v>1036</v>
      </c>
      <c r="G30" s="42"/>
      <c r="H30" s="20" t="s">
        <v>989</v>
      </c>
      <c r="I30" s="193" t="str">
        <f>IFERROR(INDEX(女子登録情報!$C:$C,MATCH(女子対校の部申込!$G$30,女子登録情報!$A:$A,0)),"")</f>
        <v/>
      </c>
      <c r="J30" s="198"/>
      <c r="K30" s="198"/>
      <c r="L30" s="198"/>
      <c r="M30" s="198"/>
      <c r="N30" s="198"/>
      <c r="O30" s="194"/>
    </row>
    <row r="31" spans="2:15" ht="18.600000000000001" thickBot="1" x14ac:dyDescent="0.5">
      <c r="B31" s="16" t="s">
        <v>835</v>
      </c>
      <c r="C31" s="34" t="str">
        <f>IFERROR(INDEX(女子登録情報!$D:$D,MATCH(女子対校の部申込!$G$30,女子登録情報!$A:$A,0)),"")</f>
        <v/>
      </c>
      <c r="D31" s="16" t="s">
        <v>987</v>
      </c>
      <c r="E31" s="33" t="str">
        <f>IFERROR(INDEX(女子登録情報!$E:$E,MATCH(女子対校の部申込!$G$30,女子登録情報!$A:$A,0)),"")</f>
        <v/>
      </c>
      <c r="F31" s="16" t="s">
        <v>988</v>
      </c>
      <c r="G31" s="34" t="str">
        <f>IFERROR(INDEX(女子登録情報!$G:$G,MATCH(女子対校の部申込!$G$30,女子登録情報!$A:$A,0)),"")</f>
        <v/>
      </c>
      <c r="H31" s="16" t="s">
        <v>1007</v>
      </c>
      <c r="I31" s="242" t="str">
        <f>IFERROR(INDEX(女子登録情報!$P:$P,MATCH(女子対校の部申込!$G$30,女子登録情報!$A:$A,0)),"")</f>
        <v/>
      </c>
      <c r="J31" s="243"/>
      <c r="K31" s="243"/>
      <c r="L31" s="243"/>
      <c r="M31" s="243"/>
      <c r="N31" s="243"/>
      <c r="O31" s="244"/>
    </row>
    <row r="32" spans="2:15" ht="18.600000000000001" thickBot="1" x14ac:dyDescent="0.5">
      <c r="B32" s="190" t="s">
        <v>1050</v>
      </c>
      <c r="C32" s="191"/>
      <c r="D32" s="191"/>
      <c r="E32" s="191"/>
      <c r="F32" s="191"/>
      <c r="G32" s="191"/>
      <c r="H32" s="191"/>
      <c r="I32" s="191"/>
      <c r="J32" s="191"/>
      <c r="K32" s="191"/>
      <c r="L32" s="191"/>
      <c r="M32" s="191"/>
      <c r="N32" s="191"/>
      <c r="O32" s="202"/>
    </row>
    <row r="33" spans="2:15" x14ac:dyDescent="0.45">
      <c r="B33" s="24" t="s">
        <v>1044</v>
      </c>
      <c r="C33" s="43"/>
      <c r="D33" s="15" t="s">
        <v>1052</v>
      </c>
      <c r="E33" s="134" t="str">
        <f>IFERROR(INDEX(リスト!$T:$T,MATCH($C$33,リスト!$Q:$Q,0)),"")</f>
        <v/>
      </c>
      <c r="F33" s="134"/>
      <c r="G33" s="135"/>
      <c r="H33" s="24" t="s">
        <v>1045</v>
      </c>
      <c r="I33" s="44"/>
      <c r="J33" s="14" t="str">
        <f>IF($C$33="ハーフマラソン","時間","")</f>
        <v/>
      </c>
      <c r="K33" s="45"/>
      <c r="L33" s="14" t="s">
        <v>990</v>
      </c>
      <c r="M33" s="45"/>
      <c r="N33" s="14" t="s">
        <v>991</v>
      </c>
      <c r="O33" s="46"/>
    </row>
    <row r="34" spans="2:15" x14ac:dyDescent="0.45">
      <c r="B34" s="25" t="s">
        <v>1061</v>
      </c>
      <c r="C34" s="177"/>
      <c r="D34" s="178"/>
      <c r="E34" s="178"/>
      <c r="F34" s="178"/>
      <c r="G34" s="179"/>
      <c r="H34" s="25" t="s">
        <v>1048</v>
      </c>
      <c r="I34" s="178"/>
      <c r="J34" s="178"/>
      <c r="K34" s="178"/>
      <c r="L34" s="178"/>
      <c r="M34" s="180"/>
      <c r="N34" s="178"/>
      <c r="O34" s="32" t="s">
        <v>1049</v>
      </c>
    </row>
    <row r="35" spans="2:15" ht="18.600000000000001" thickBot="1" x14ac:dyDescent="0.5">
      <c r="B35" s="26" t="s">
        <v>1053</v>
      </c>
      <c r="C35" s="181"/>
      <c r="D35" s="182"/>
      <c r="E35" s="182"/>
      <c r="F35" s="182"/>
      <c r="G35" s="183"/>
      <c r="H35" s="26" t="s">
        <v>1054</v>
      </c>
      <c r="I35" s="182"/>
      <c r="J35" s="182"/>
      <c r="K35" s="33" t="s">
        <v>1055</v>
      </c>
      <c r="L35" s="40"/>
      <c r="M35" s="33" t="s">
        <v>1057</v>
      </c>
      <c r="N35" s="40"/>
      <c r="O35" s="34" t="s">
        <v>1056</v>
      </c>
    </row>
    <row r="36" spans="2:15" ht="18.600000000000001" thickBot="1" x14ac:dyDescent="0.5">
      <c r="B36" s="190" t="s">
        <v>1075</v>
      </c>
      <c r="C36" s="191"/>
      <c r="D36" s="191"/>
      <c r="E36" s="191"/>
      <c r="F36" s="191"/>
      <c r="G36" s="191"/>
      <c r="H36" s="191"/>
      <c r="I36" s="191"/>
      <c r="J36" s="191"/>
      <c r="K36" s="191"/>
      <c r="L36" s="191"/>
      <c r="M36" s="191"/>
      <c r="N36" s="192" t="s">
        <v>1074</v>
      </c>
      <c r="O36" s="138"/>
    </row>
    <row r="37" spans="2:15" x14ac:dyDescent="0.45">
      <c r="B37" s="15" t="s">
        <v>1062</v>
      </c>
      <c r="C37" s="186" t="s">
        <v>1121</v>
      </c>
      <c r="D37" s="187"/>
      <c r="E37" s="187"/>
      <c r="F37" s="187"/>
      <c r="G37" s="187"/>
      <c r="H37" s="187"/>
      <c r="I37" s="173"/>
      <c r="J37" s="173"/>
      <c r="K37" s="173"/>
      <c r="L37" s="174" t="s">
        <v>1076</v>
      </c>
      <c r="M37" s="152"/>
      <c r="N37" s="175"/>
      <c r="O37" s="176"/>
    </row>
    <row r="38" spans="2:15" ht="18" customHeight="1" x14ac:dyDescent="0.45">
      <c r="B38" s="238" t="s">
        <v>1063</v>
      </c>
      <c r="C38" s="203" t="s">
        <v>1066</v>
      </c>
      <c r="D38" s="185"/>
      <c r="E38" s="185"/>
      <c r="F38" s="185"/>
      <c r="G38" s="185"/>
      <c r="H38" s="185"/>
      <c r="I38" s="185"/>
      <c r="J38" s="185"/>
      <c r="K38" s="185"/>
      <c r="L38" s="185"/>
      <c r="M38" s="204"/>
      <c r="N38" s="177"/>
      <c r="O38" s="179"/>
    </row>
    <row r="39" spans="2:15" x14ac:dyDescent="0.45">
      <c r="B39" s="238"/>
      <c r="C39" s="184"/>
      <c r="D39" s="185"/>
      <c r="E39" s="185"/>
      <c r="F39" s="185"/>
      <c r="G39" s="185"/>
      <c r="H39" s="185"/>
      <c r="I39" s="185"/>
      <c r="J39" s="185"/>
      <c r="K39" s="185"/>
      <c r="L39" s="185"/>
      <c r="M39" s="204"/>
      <c r="N39" s="177"/>
      <c r="O39" s="179"/>
    </row>
    <row r="40" spans="2:15" ht="18" customHeight="1" x14ac:dyDescent="0.45">
      <c r="B40" s="239" t="s">
        <v>1064</v>
      </c>
      <c r="C40" s="203" t="s">
        <v>1065</v>
      </c>
      <c r="D40" s="185"/>
      <c r="E40" s="185"/>
      <c r="F40" s="185"/>
      <c r="G40" s="185"/>
      <c r="H40" s="185"/>
      <c r="I40" s="185"/>
      <c r="J40" s="185"/>
      <c r="K40" s="185"/>
      <c r="L40" s="185"/>
      <c r="M40" s="204"/>
      <c r="N40" s="177"/>
      <c r="O40" s="179"/>
    </row>
    <row r="41" spans="2:15" x14ac:dyDescent="0.45">
      <c r="B41" s="239"/>
      <c r="C41" s="184"/>
      <c r="D41" s="185"/>
      <c r="E41" s="185"/>
      <c r="F41" s="185"/>
      <c r="G41" s="185"/>
      <c r="H41" s="185"/>
      <c r="I41" s="185"/>
      <c r="J41" s="185"/>
      <c r="K41" s="185"/>
      <c r="L41" s="185"/>
      <c r="M41" s="204"/>
      <c r="N41" s="177"/>
      <c r="O41" s="179"/>
    </row>
    <row r="42" spans="2:15" x14ac:dyDescent="0.45">
      <c r="B42" s="239"/>
      <c r="C42" s="184" t="s">
        <v>1067</v>
      </c>
      <c r="D42" s="185"/>
      <c r="E42" s="185"/>
      <c r="F42" s="185"/>
      <c r="G42" s="185"/>
      <c r="H42" s="185"/>
      <c r="I42" s="185"/>
      <c r="J42" s="185"/>
      <c r="K42" s="185"/>
      <c r="L42" s="185"/>
      <c r="M42" s="204"/>
      <c r="N42" s="177"/>
      <c r="O42" s="179"/>
    </row>
    <row r="43" spans="2:15" x14ac:dyDescent="0.45">
      <c r="B43" s="239"/>
      <c r="C43" s="184" t="s">
        <v>1058</v>
      </c>
      <c r="D43" s="185"/>
      <c r="E43" s="185"/>
      <c r="F43" s="185"/>
      <c r="G43" s="185"/>
      <c r="H43" s="185"/>
      <c r="I43" s="185"/>
      <c r="J43" s="185"/>
      <c r="K43" s="185"/>
      <c r="L43" s="185"/>
      <c r="M43" s="204"/>
      <c r="N43" s="177"/>
      <c r="O43" s="179"/>
    </row>
    <row r="44" spans="2:15" x14ac:dyDescent="0.45">
      <c r="B44" s="239"/>
      <c r="C44" s="184" t="s">
        <v>1059</v>
      </c>
      <c r="D44" s="185"/>
      <c r="E44" s="47"/>
      <c r="F44" s="35" t="s">
        <v>1055</v>
      </c>
      <c r="G44" s="47"/>
      <c r="H44" s="35" t="s">
        <v>1071</v>
      </c>
      <c r="I44" s="178"/>
      <c r="J44" s="178"/>
      <c r="K44" s="167" t="s">
        <v>1072</v>
      </c>
      <c r="L44" s="167"/>
      <c r="M44" s="168"/>
      <c r="N44" s="177"/>
      <c r="O44" s="179"/>
    </row>
    <row r="45" spans="2:15" x14ac:dyDescent="0.45">
      <c r="B45" s="239"/>
      <c r="C45" s="184" t="s">
        <v>1060</v>
      </c>
      <c r="D45" s="185"/>
      <c r="E45" s="47"/>
      <c r="F45" s="35" t="s">
        <v>1055</v>
      </c>
      <c r="G45" s="47"/>
      <c r="H45" s="35" t="s">
        <v>1071</v>
      </c>
      <c r="I45" s="178"/>
      <c r="J45" s="178"/>
      <c r="K45" s="167" t="s">
        <v>1072</v>
      </c>
      <c r="L45" s="167"/>
      <c r="M45" s="168"/>
      <c r="N45" s="177"/>
      <c r="O45" s="179"/>
    </row>
    <row r="46" spans="2:15" x14ac:dyDescent="0.45">
      <c r="B46" s="239"/>
      <c r="C46" s="184" t="s">
        <v>1073</v>
      </c>
      <c r="D46" s="185"/>
      <c r="E46" s="185"/>
      <c r="F46" s="185"/>
      <c r="G46" s="185"/>
      <c r="H46" s="185"/>
      <c r="I46" s="178"/>
      <c r="J46" s="178"/>
      <c r="K46" s="178"/>
      <c r="L46" s="178"/>
      <c r="M46" s="241"/>
      <c r="N46" s="177"/>
      <c r="O46" s="179"/>
    </row>
    <row r="47" spans="2:15" x14ac:dyDescent="0.45">
      <c r="B47" s="239"/>
      <c r="C47" s="184" t="s">
        <v>1081</v>
      </c>
      <c r="D47" s="185"/>
      <c r="E47" s="185"/>
      <c r="F47" s="185"/>
      <c r="G47" s="185"/>
      <c r="H47" s="185"/>
      <c r="I47" s="185"/>
      <c r="J47" s="185"/>
      <c r="K47" s="185"/>
      <c r="L47" s="185"/>
      <c r="M47" s="204"/>
      <c r="N47" s="177"/>
      <c r="O47" s="179"/>
    </row>
    <row r="48" spans="2:15" x14ac:dyDescent="0.45">
      <c r="B48" s="239"/>
      <c r="C48" s="184" t="s">
        <v>1068</v>
      </c>
      <c r="D48" s="185"/>
      <c r="E48" s="185"/>
      <c r="F48" s="185"/>
      <c r="G48" s="185"/>
      <c r="H48" s="185"/>
      <c r="I48" s="185"/>
      <c r="J48" s="185"/>
      <c r="K48" s="185"/>
      <c r="L48" s="185"/>
      <c r="M48" s="204"/>
      <c r="N48" s="177"/>
      <c r="O48" s="179"/>
    </row>
    <row r="49" spans="2:15" ht="18.600000000000001" thickBot="1" x14ac:dyDescent="0.5">
      <c r="B49" s="240"/>
      <c r="C49" s="17" t="s">
        <v>1070</v>
      </c>
      <c r="D49" s="182"/>
      <c r="E49" s="182"/>
      <c r="F49" s="182"/>
      <c r="G49" s="182"/>
      <c r="H49" s="182"/>
      <c r="I49" s="182"/>
      <c r="J49" s="182"/>
      <c r="K49" s="182"/>
      <c r="L49" s="182"/>
      <c r="M49" s="182"/>
      <c r="N49" s="182"/>
      <c r="O49" s="19" t="s">
        <v>1069</v>
      </c>
    </row>
    <row r="50" spans="2:15" ht="18.600000000000001" thickBot="1" x14ac:dyDescent="0.5">
      <c r="B50" s="22"/>
      <c r="C50" s="17"/>
      <c r="D50" s="33"/>
      <c r="E50" s="33"/>
      <c r="F50" s="33"/>
      <c r="G50" s="33"/>
      <c r="H50" s="33"/>
      <c r="I50" s="33"/>
      <c r="J50" s="33"/>
      <c r="K50" s="33"/>
      <c r="L50" s="33"/>
      <c r="M50" s="33"/>
      <c r="N50" s="33"/>
      <c r="O50" s="18"/>
    </row>
    <row r="51" spans="2:15" ht="18.600000000000001" thickBot="1" x14ac:dyDescent="0.5">
      <c r="B51" s="245" t="s">
        <v>1078</v>
      </c>
      <c r="C51" s="246"/>
      <c r="D51" s="246"/>
      <c r="E51" s="246"/>
      <c r="F51" s="246"/>
      <c r="G51" s="246"/>
      <c r="H51" s="246"/>
      <c r="I51" s="246"/>
      <c r="J51" s="246"/>
      <c r="K51" s="246"/>
      <c r="L51" s="246"/>
      <c r="M51" s="246"/>
      <c r="N51" s="246"/>
      <c r="O51" s="247"/>
    </row>
    <row r="52" spans="2:15" x14ac:dyDescent="0.45">
      <c r="B52" s="28" t="s">
        <v>1034</v>
      </c>
      <c r="C52" s="21" t="s">
        <v>978</v>
      </c>
      <c r="D52" s="23" t="s">
        <v>996</v>
      </c>
      <c r="E52" s="41"/>
      <c r="F52" s="23" t="s">
        <v>1036</v>
      </c>
      <c r="G52" s="42"/>
      <c r="H52" s="20" t="s">
        <v>989</v>
      </c>
      <c r="I52" s="193" t="str">
        <f>IFERROR(INDEX(女子登録情報!$C:$C,MATCH(女子対校の部申込!$G$52,女子登録情報!$A:$A,0)),"")</f>
        <v/>
      </c>
      <c r="J52" s="198"/>
      <c r="K52" s="198"/>
      <c r="L52" s="198"/>
      <c r="M52" s="198"/>
      <c r="N52" s="198"/>
      <c r="O52" s="194"/>
    </row>
    <row r="53" spans="2:15" ht="18.600000000000001" thickBot="1" x14ac:dyDescent="0.5">
      <c r="B53" s="16" t="s">
        <v>835</v>
      </c>
      <c r="C53" s="34" t="str">
        <f>IFERROR(INDEX(女子登録情報!$D:$D,MATCH(女子対校の部申込!$G$52,女子登録情報!$A:$A,0)),"")</f>
        <v/>
      </c>
      <c r="D53" s="16" t="s">
        <v>987</v>
      </c>
      <c r="E53" s="33" t="str">
        <f>IFERROR(INDEX(女子登録情報!$E:$E,MATCH(女子対校の部申込!$G$52,女子登録情報!$A:$A,0)),"")</f>
        <v/>
      </c>
      <c r="F53" s="16" t="s">
        <v>988</v>
      </c>
      <c r="G53" s="34" t="str">
        <f>IFERROR(INDEX(女子登録情報!$G:$G,MATCH(女子対校の部申込!$G$52,女子登録情報!$A:$A,0)),"")</f>
        <v/>
      </c>
      <c r="H53" s="16" t="s">
        <v>1007</v>
      </c>
      <c r="I53" s="242" t="str">
        <f>IFERROR(INDEX(女子登録情報!$P:$P,MATCH(女子対校の部申込!$G$52,女子登録情報!$A:$A,0)),"")</f>
        <v/>
      </c>
      <c r="J53" s="243"/>
      <c r="K53" s="243"/>
      <c r="L53" s="243"/>
      <c r="M53" s="243"/>
      <c r="N53" s="243"/>
      <c r="O53" s="244"/>
    </row>
    <row r="54" spans="2:15" ht="18.600000000000001" thickBot="1" x14ac:dyDescent="0.5">
      <c r="B54" s="190" t="s">
        <v>1050</v>
      </c>
      <c r="C54" s="191"/>
      <c r="D54" s="191"/>
      <c r="E54" s="191"/>
      <c r="F54" s="191"/>
      <c r="G54" s="191"/>
      <c r="H54" s="191"/>
      <c r="I54" s="191"/>
      <c r="J54" s="191"/>
      <c r="K54" s="191"/>
      <c r="L54" s="191"/>
      <c r="M54" s="191"/>
      <c r="N54" s="191"/>
      <c r="O54" s="202"/>
    </row>
    <row r="55" spans="2:15" x14ac:dyDescent="0.45">
      <c r="B55" s="24" t="s">
        <v>1044</v>
      </c>
      <c r="C55" s="43"/>
      <c r="D55" s="15" t="s">
        <v>1052</v>
      </c>
      <c r="E55" s="134" t="str">
        <f>IFERROR(INDEX(リスト!$T:$T,MATCH($C$55,リスト!$Q:$Q,0)),"")</f>
        <v/>
      </c>
      <c r="F55" s="134"/>
      <c r="G55" s="135"/>
      <c r="H55" s="24" t="s">
        <v>1045</v>
      </c>
      <c r="I55" s="44"/>
      <c r="J55" s="14" t="str">
        <f>IF($C$55="ハーフマラソン","時間","")</f>
        <v/>
      </c>
      <c r="K55" s="45"/>
      <c r="L55" s="14" t="s">
        <v>990</v>
      </c>
      <c r="M55" s="45"/>
      <c r="N55" s="14" t="s">
        <v>991</v>
      </c>
      <c r="O55" s="46"/>
    </row>
    <row r="56" spans="2:15" x14ac:dyDescent="0.45">
      <c r="B56" s="25" t="s">
        <v>1061</v>
      </c>
      <c r="C56" s="177"/>
      <c r="D56" s="178"/>
      <c r="E56" s="178"/>
      <c r="F56" s="178"/>
      <c r="G56" s="179"/>
      <c r="H56" s="25" t="s">
        <v>1048</v>
      </c>
      <c r="I56" s="178"/>
      <c r="J56" s="178"/>
      <c r="K56" s="178"/>
      <c r="L56" s="178"/>
      <c r="M56" s="180"/>
      <c r="N56" s="178"/>
      <c r="O56" s="32" t="s">
        <v>1049</v>
      </c>
    </row>
    <row r="57" spans="2:15" ht="18.600000000000001" thickBot="1" x14ac:dyDescent="0.5">
      <c r="B57" s="26" t="s">
        <v>1053</v>
      </c>
      <c r="C57" s="181"/>
      <c r="D57" s="182"/>
      <c r="E57" s="182"/>
      <c r="F57" s="182"/>
      <c r="G57" s="183"/>
      <c r="H57" s="26" t="s">
        <v>1054</v>
      </c>
      <c r="I57" s="182"/>
      <c r="J57" s="182"/>
      <c r="K57" s="33" t="s">
        <v>1055</v>
      </c>
      <c r="L57" s="40"/>
      <c r="M57" s="33" t="s">
        <v>1057</v>
      </c>
      <c r="N57" s="40"/>
      <c r="O57" s="34" t="s">
        <v>1056</v>
      </c>
    </row>
    <row r="58" spans="2:15" ht="18.600000000000001" thickBot="1" x14ac:dyDescent="0.5">
      <c r="B58" s="190" t="s">
        <v>1075</v>
      </c>
      <c r="C58" s="191"/>
      <c r="D58" s="191"/>
      <c r="E58" s="191"/>
      <c r="F58" s="191"/>
      <c r="G58" s="191"/>
      <c r="H58" s="191"/>
      <c r="I58" s="191"/>
      <c r="J58" s="191"/>
      <c r="K58" s="191"/>
      <c r="L58" s="191"/>
      <c r="M58" s="191"/>
      <c r="N58" s="192" t="s">
        <v>1074</v>
      </c>
      <c r="O58" s="138"/>
    </row>
    <row r="59" spans="2:15" x14ac:dyDescent="0.45">
      <c r="B59" s="15" t="s">
        <v>1062</v>
      </c>
      <c r="C59" s="186" t="s">
        <v>1121</v>
      </c>
      <c r="D59" s="187"/>
      <c r="E59" s="187"/>
      <c r="F59" s="187"/>
      <c r="G59" s="187"/>
      <c r="H59" s="187"/>
      <c r="I59" s="173"/>
      <c r="J59" s="173"/>
      <c r="K59" s="173"/>
      <c r="L59" s="174" t="s">
        <v>1076</v>
      </c>
      <c r="M59" s="152"/>
      <c r="N59" s="175"/>
      <c r="O59" s="176"/>
    </row>
    <row r="60" spans="2:15" ht="18" customHeight="1" x14ac:dyDescent="0.45">
      <c r="B60" s="238" t="s">
        <v>1063</v>
      </c>
      <c r="C60" s="203" t="s">
        <v>1066</v>
      </c>
      <c r="D60" s="185"/>
      <c r="E60" s="185"/>
      <c r="F60" s="185"/>
      <c r="G60" s="185"/>
      <c r="H60" s="185"/>
      <c r="I60" s="185"/>
      <c r="J60" s="185"/>
      <c r="K60" s="185"/>
      <c r="L60" s="185"/>
      <c r="M60" s="204"/>
      <c r="N60" s="177"/>
      <c r="O60" s="179"/>
    </row>
    <row r="61" spans="2:15" x14ac:dyDescent="0.45">
      <c r="B61" s="238"/>
      <c r="C61" s="184"/>
      <c r="D61" s="185"/>
      <c r="E61" s="185"/>
      <c r="F61" s="185"/>
      <c r="G61" s="185"/>
      <c r="H61" s="185"/>
      <c r="I61" s="185"/>
      <c r="J61" s="185"/>
      <c r="K61" s="185"/>
      <c r="L61" s="185"/>
      <c r="M61" s="204"/>
      <c r="N61" s="177"/>
      <c r="O61" s="179"/>
    </row>
    <row r="62" spans="2:15" ht="18" customHeight="1" x14ac:dyDescent="0.45">
      <c r="B62" s="239" t="s">
        <v>1064</v>
      </c>
      <c r="C62" s="203" t="s">
        <v>1065</v>
      </c>
      <c r="D62" s="185"/>
      <c r="E62" s="185"/>
      <c r="F62" s="185"/>
      <c r="G62" s="185"/>
      <c r="H62" s="185"/>
      <c r="I62" s="185"/>
      <c r="J62" s="185"/>
      <c r="K62" s="185"/>
      <c r="L62" s="185"/>
      <c r="M62" s="204"/>
      <c r="N62" s="177"/>
      <c r="O62" s="179"/>
    </row>
    <row r="63" spans="2:15" x14ac:dyDescent="0.45">
      <c r="B63" s="239"/>
      <c r="C63" s="184"/>
      <c r="D63" s="185"/>
      <c r="E63" s="185"/>
      <c r="F63" s="185"/>
      <c r="G63" s="185"/>
      <c r="H63" s="185"/>
      <c r="I63" s="185"/>
      <c r="J63" s="185"/>
      <c r="K63" s="185"/>
      <c r="L63" s="185"/>
      <c r="M63" s="204"/>
      <c r="N63" s="177"/>
      <c r="O63" s="179"/>
    </row>
    <row r="64" spans="2:15" x14ac:dyDescent="0.45">
      <c r="B64" s="239"/>
      <c r="C64" s="184" t="s">
        <v>1067</v>
      </c>
      <c r="D64" s="185"/>
      <c r="E64" s="185"/>
      <c r="F64" s="185"/>
      <c r="G64" s="185"/>
      <c r="H64" s="185"/>
      <c r="I64" s="185"/>
      <c r="J64" s="185"/>
      <c r="K64" s="185"/>
      <c r="L64" s="185"/>
      <c r="M64" s="204"/>
      <c r="N64" s="177"/>
      <c r="O64" s="179"/>
    </row>
    <row r="65" spans="2:15" x14ac:dyDescent="0.45">
      <c r="B65" s="239"/>
      <c r="C65" s="184" t="s">
        <v>1058</v>
      </c>
      <c r="D65" s="185"/>
      <c r="E65" s="185"/>
      <c r="F65" s="185"/>
      <c r="G65" s="185"/>
      <c r="H65" s="185"/>
      <c r="I65" s="185"/>
      <c r="J65" s="185"/>
      <c r="K65" s="185"/>
      <c r="L65" s="185"/>
      <c r="M65" s="204"/>
      <c r="N65" s="177"/>
      <c r="O65" s="179"/>
    </row>
    <row r="66" spans="2:15" x14ac:dyDescent="0.45">
      <c r="B66" s="239"/>
      <c r="C66" s="184" t="s">
        <v>1059</v>
      </c>
      <c r="D66" s="185"/>
      <c r="E66" s="47"/>
      <c r="F66" s="35" t="s">
        <v>1055</v>
      </c>
      <c r="G66" s="47"/>
      <c r="H66" s="35" t="s">
        <v>1071</v>
      </c>
      <c r="I66" s="178"/>
      <c r="J66" s="178"/>
      <c r="K66" s="167" t="s">
        <v>1072</v>
      </c>
      <c r="L66" s="167"/>
      <c r="M66" s="168"/>
      <c r="N66" s="177"/>
      <c r="O66" s="179"/>
    </row>
    <row r="67" spans="2:15" x14ac:dyDescent="0.45">
      <c r="B67" s="239"/>
      <c r="C67" s="184" t="s">
        <v>1060</v>
      </c>
      <c r="D67" s="185"/>
      <c r="E67" s="47"/>
      <c r="F67" s="35" t="s">
        <v>1055</v>
      </c>
      <c r="G67" s="47"/>
      <c r="H67" s="35" t="s">
        <v>1071</v>
      </c>
      <c r="I67" s="178"/>
      <c r="J67" s="178"/>
      <c r="K67" s="167" t="s">
        <v>1072</v>
      </c>
      <c r="L67" s="167"/>
      <c r="M67" s="168"/>
      <c r="N67" s="177"/>
      <c r="O67" s="179"/>
    </row>
    <row r="68" spans="2:15" x14ac:dyDescent="0.45">
      <c r="B68" s="239"/>
      <c r="C68" s="184" t="s">
        <v>1073</v>
      </c>
      <c r="D68" s="185"/>
      <c r="E68" s="185"/>
      <c r="F68" s="185"/>
      <c r="G68" s="185"/>
      <c r="H68" s="185"/>
      <c r="I68" s="178"/>
      <c r="J68" s="178"/>
      <c r="K68" s="178"/>
      <c r="L68" s="178"/>
      <c r="M68" s="241"/>
      <c r="N68" s="177"/>
      <c r="O68" s="179"/>
    </row>
    <row r="69" spans="2:15" x14ac:dyDescent="0.45">
      <c r="B69" s="239"/>
      <c r="C69" s="184" t="s">
        <v>1081</v>
      </c>
      <c r="D69" s="185"/>
      <c r="E69" s="185"/>
      <c r="F69" s="185"/>
      <c r="G69" s="185"/>
      <c r="H69" s="185"/>
      <c r="I69" s="185"/>
      <c r="J69" s="185"/>
      <c r="K69" s="185"/>
      <c r="L69" s="185"/>
      <c r="M69" s="204"/>
      <c r="N69" s="177"/>
      <c r="O69" s="179"/>
    </row>
    <row r="70" spans="2:15" x14ac:dyDescent="0.45">
      <c r="B70" s="239"/>
      <c r="C70" s="184" t="s">
        <v>1068</v>
      </c>
      <c r="D70" s="185"/>
      <c r="E70" s="185"/>
      <c r="F70" s="185"/>
      <c r="G70" s="185"/>
      <c r="H70" s="185"/>
      <c r="I70" s="185"/>
      <c r="J70" s="185"/>
      <c r="K70" s="185"/>
      <c r="L70" s="185"/>
      <c r="M70" s="204"/>
      <c r="N70" s="177"/>
      <c r="O70" s="179"/>
    </row>
    <row r="71" spans="2:15" ht="18.600000000000001" thickBot="1" x14ac:dyDescent="0.5">
      <c r="B71" s="240"/>
      <c r="C71" s="17" t="s">
        <v>1070</v>
      </c>
      <c r="D71" s="182"/>
      <c r="E71" s="182"/>
      <c r="F71" s="182"/>
      <c r="G71" s="182"/>
      <c r="H71" s="182"/>
      <c r="I71" s="182"/>
      <c r="J71" s="182"/>
      <c r="K71" s="182"/>
      <c r="L71" s="182"/>
      <c r="M71" s="182"/>
      <c r="N71" s="182"/>
      <c r="O71" s="19" t="s">
        <v>1069</v>
      </c>
    </row>
    <row r="72" spans="2:15" x14ac:dyDescent="0.45"/>
  </sheetData>
  <sheetProtection sheet="1" objects="1" scenarios="1" selectLockedCells="1"/>
  <mergeCells count="139">
    <mergeCell ref="B4:D4"/>
    <mergeCell ref="E4:F4"/>
    <mergeCell ref="G4:O4"/>
    <mergeCell ref="B5:C5"/>
    <mergeCell ref="E5:F5"/>
    <mergeCell ref="G5:O5"/>
    <mergeCell ref="B1:O1"/>
    <mergeCell ref="B2:D2"/>
    <mergeCell ref="F2:G2"/>
    <mergeCell ref="H2:O2"/>
    <mergeCell ref="B3:D3"/>
    <mergeCell ref="F3:G3"/>
    <mergeCell ref="H3:O3"/>
    <mergeCell ref="C13:G13"/>
    <mergeCell ref="I13:J13"/>
    <mergeCell ref="B14:M14"/>
    <mergeCell ref="N14:O14"/>
    <mergeCell ref="C15:H15"/>
    <mergeCell ref="I15:K15"/>
    <mergeCell ref="L15:M15"/>
    <mergeCell ref="N15:O15"/>
    <mergeCell ref="B7:O7"/>
    <mergeCell ref="I8:O8"/>
    <mergeCell ref="I9:O9"/>
    <mergeCell ref="B10:O10"/>
    <mergeCell ref="E11:G11"/>
    <mergeCell ref="C12:G12"/>
    <mergeCell ref="I12:L12"/>
    <mergeCell ref="M12:N12"/>
    <mergeCell ref="C22:D22"/>
    <mergeCell ref="I22:J22"/>
    <mergeCell ref="K22:M22"/>
    <mergeCell ref="N22:O22"/>
    <mergeCell ref="C23:D23"/>
    <mergeCell ref="I23:J23"/>
    <mergeCell ref="K23:M23"/>
    <mergeCell ref="N23:O23"/>
    <mergeCell ref="B16:B17"/>
    <mergeCell ref="C16:M17"/>
    <mergeCell ref="N16:O17"/>
    <mergeCell ref="B18:B27"/>
    <mergeCell ref="C18:M19"/>
    <mergeCell ref="N18:O19"/>
    <mergeCell ref="C20:M20"/>
    <mergeCell ref="N20:O20"/>
    <mergeCell ref="C21:M21"/>
    <mergeCell ref="N21:O21"/>
    <mergeCell ref="D27:N27"/>
    <mergeCell ref="B29:O29"/>
    <mergeCell ref="I30:O30"/>
    <mergeCell ref="I31:O31"/>
    <mergeCell ref="B32:O32"/>
    <mergeCell ref="E33:G33"/>
    <mergeCell ref="C24:H24"/>
    <mergeCell ref="I24:M24"/>
    <mergeCell ref="N24:O24"/>
    <mergeCell ref="C25:M25"/>
    <mergeCell ref="N25:O25"/>
    <mergeCell ref="C26:M26"/>
    <mergeCell ref="N26:O26"/>
    <mergeCell ref="C37:H37"/>
    <mergeCell ref="I37:K37"/>
    <mergeCell ref="L37:M37"/>
    <mergeCell ref="N37:O37"/>
    <mergeCell ref="B38:B39"/>
    <mergeCell ref="C38:M39"/>
    <mergeCell ref="N38:O39"/>
    <mergeCell ref="C34:G34"/>
    <mergeCell ref="I34:L34"/>
    <mergeCell ref="M34:N34"/>
    <mergeCell ref="C35:G35"/>
    <mergeCell ref="I35:J35"/>
    <mergeCell ref="B36:M36"/>
    <mergeCell ref="N36:O36"/>
    <mergeCell ref="N44:O44"/>
    <mergeCell ref="C45:D45"/>
    <mergeCell ref="I45:J45"/>
    <mergeCell ref="K45:M45"/>
    <mergeCell ref="N45:O45"/>
    <mergeCell ref="C46:H46"/>
    <mergeCell ref="I46:M46"/>
    <mergeCell ref="N46:O46"/>
    <mergeCell ref="B40:B49"/>
    <mergeCell ref="C40:M41"/>
    <mergeCell ref="N40:O41"/>
    <mergeCell ref="C42:M42"/>
    <mergeCell ref="N42:O42"/>
    <mergeCell ref="C43:M43"/>
    <mergeCell ref="N43:O43"/>
    <mergeCell ref="C44:D44"/>
    <mergeCell ref="I44:J44"/>
    <mergeCell ref="K44:M44"/>
    <mergeCell ref="I52:O52"/>
    <mergeCell ref="I53:O53"/>
    <mergeCell ref="B54:O54"/>
    <mergeCell ref="E55:G55"/>
    <mergeCell ref="C56:G56"/>
    <mergeCell ref="I56:L56"/>
    <mergeCell ref="M56:N56"/>
    <mergeCell ref="C47:M47"/>
    <mergeCell ref="N47:O47"/>
    <mergeCell ref="C48:M48"/>
    <mergeCell ref="N48:O48"/>
    <mergeCell ref="D49:N49"/>
    <mergeCell ref="B51:O51"/>
    <mergeCell ref="C57:G57"/>
    <mergeCell ref="I57:J57"/>
    <mergeCell ref="B58:M58"/>
    <mergeCell ref="N58:O58"/>
    <mergeCell ref="C59:H59"/>
    <mergeCell ref="I59:K59"/>
    <mergeCell ref="L59:M59"/>
    <mergeCell ref="N59:O59"/>
    <mergeCell ref="K67:M67"/>
    <mergeCell ref="N67:O67"/>
    <mergeCell ref="B60:B61"/>
    <mergeCell ref="C60:M61"/>
    <mergeCell ref="N60:O61"/>
    <mergeCell ref="B62:B71"/>
    <mergeCell ref="C62:M63"/>
    <mergeCell ref="N62:O63"/>
    <mergeCell ref="C64:M64"/>
    <mergeCell ref="N64:O64"/>
    <mergeCell ref="C65:M65"/>
    <mergeCell ref="N65:O65"/>
    <mergeCell ref="D71:N71"/>
    <mergeCell ref="C68:H68"/>
    <mergeCell ref="I68:M68"/>
    <mergeCell ref="N68:O68"/>
    <mergeCell ref="C69:M69"/>
    <mergeCell ref="N69:O69"/>
    <mergeCell ref="C70:M70"/>
    <mergeCell ref="N70:O70"/>
    <mergeCell ref="C66:D66"/>
    <mergeCell ref="I66:J66"/>
    <mergeCell ref="K66:M66"/>
    <mergeCell ref="N66:O66"/>
    <mergeCell ref="C67:D67"/>
    <mergeCell ref="I67:J67"/>
  </mergeCells>
  <phoneticPr fontId="2"/>
  <conditionalFormatting sqref="B8:O27 B30:O49 B52:O71">
    <cfRule type="cellIs" dxfId="18" priority="1" operator="notEqual">
      <formula>""</formula>
    </cfRule>
  </conditionalFormatting>
  <conditionalFormatting sqref="C11 C33 C55">
    <cfRule type="expression" dxfId="17" priority="10">
      <formula>$G8&lt;&gt;""</formula>
    </cfRule>
  </conditionalFormatting>
  <conditionalFormatting sqref="D27 D49 D71">
    <cfRule type="expression" dxfId="16" priority="6">
      <formula>OR($N25="○",$N26="○")</formula>
    </cfRule>
  </conditionalFormatting>
  <conditionalFormatting sqref="E8 G8">
    <cfRule type="cellIs" dxfId="15" priority="11" operator="equal">
      <formula>""</formula>
    </cfRule>
  </conditionalFormatting>
  <conditionalFormatting sqref="E30 G30 E52 G52">
    <cfRule type="expression" dxfId="14" priority="5">
      <formula>$G8&lt;&gt;""</formula>
    </cfRule>
  </conditionalFormatting>
  <conditionalFormatting sqref="I11 I33 I55">
    <cfRule type="expression" dxfId="13" priority="8">
      <formula>$C11="ハーフマラソン"</formula>
    </cfRule>
  </conditionalFormatting>
  <conditionalFormatting sqref="I15 E22:E23 G22:G23 I22:I24 I37 E44:E45 G44:G45 I44:I46 I59 E66:E67 G66:G67 I66:I68">
    <cfRule type="expression" dxfId="12" priority="9">
      <formula>$N15="○"</formula>
    </cfRule>
  </conditionalFormatting>
  <conditionalFormatting sqref="K11 M11 I12:N12 C12:G13 I13 L13 N13">
    <cfRule type="expression" dxfId="11" priority="4">
      <formula>$C$11&lt;&gt;""</formula>
    </cfRule>
  </conditionalFormatting>
  <conditionalFormatting sqref="K33 M33:M34 C34:C35 I34:I35 L35 N35">
    <cfRule type="expression" dxfId="10" priority="2">
      <formula>$C$33&lt;&gt;""</formula>
    </cfRule>
  </conditionalFormatting>
  <conditionalFormatting sqref="K55 M55 I56:N56 C56:G57 I57 L57 N57">
    <cfRule type="expression" dxfId="9" priority="3">
      <formula>$C$55&lt;&gt;""</formula>
    </cfRule>
  </conditionalFormatting>
  <conditionalFormatting sqref="O11 O33 O55">
    <cfRule type="expression" dxfId="8" priority="7">
      <formula>AND($C11&lt;&gt;"",$C11&lt;&gt;"ハーフマラソン")</formula>
    </cfRule>
  </conditionalFormatting>
  <dataValidations count="14">
    <dataValidation type="whole" imeMode="disabled" allowBlank="1" showInputMessage="1" showErrorMessage="1" errorTitle="エラー" error="正しい月を選択してください" sqref="G66:G67 G44:G45 G22:G23" xr:uid="{00000000-0002-0000-0800-000000000000}">
      <formula1>1</formula1>
      <formula2>12</formula2>
    </dataValidation>
    <dataValidation type="whole" imeMode="disabled" operator="lessThanOrEqual" allowBlank="1" showInputMessage="1" showErrorMessage="1" errorTitle="エラー" error="正しい記録を入力してください" sqref="O11 O33 O55" xr:uid="{00000000-0002-0000-0800-000001000000}">
      <formula1>99</formula1>
    </dataValidation>
    <dataValidation type="whole" imeMode="disabled" operator="lessThanOrEqual" allowBlank="1" showInputMessage="1" showErrorMessage="1" errorTitle="エラー" error="正しい記録を入力してください" sqref="M11 K11 K33 M33 K55 M55" xr:uid="{00000000-0002-0000-0800-000002000000}">
      <formula1>59</formula1>
    </dataValidation>
    <dataValidation imeMode="disabled" operator="greaterThanOrEqual" allowBlank="1" showInputMessage="1" showErrorMessage="1" sqref="E66:E67 I66:J67 I59:K59 E22:E23 I22:J23 I15:K15 I37:K37 E44:E45 I44:J45" xr:uid="{00000000-0002-0000-0800-000003000000}"/>
    <dataValidation type="list" imeMode="disabled" allowBlank="1" showInputMessage="1" showErrorMessage="1" sqref="I24:M24 I46:M46 I68:M68" xr:uid="{00000000-0002-0000-0800-000004000000}">
      <formula1>陸協記録集</formula1>
    </dataValidation>
    <dataValidation type="list" imeMode="disabled" allowBlank="1" showInputMessage="1" showErrorMessage="1" sqref="N15:O26 N37:O48 N59:O70" xr:uid="{00000000-0002-0000-0800-000005000000}">
      <formula1>選択</formula1>
    </dataValidation>
    <dataValidation type="whole" imeMode="disabled" allowBlank="1" showInputMessage="1" showErrorMessage="1" errorTitle="エラー" error="正しい登録番号を入力してください" sqref="G8 G30 G52" xr:uid="{00000000-0002-0000-0800-000006000000}">
      <formula1>1</formula1>
      <formula2>9999</formula2>
    </dataValidation>
    <dataValidation type="whole" imeMode="disabled" allowBlank="1" showInputMessage="1" showErrorMessage="1" errorTitle="エラー" error="正しい標準記録突破日を入力してください" sqref="N13 N35 N57" xr:uid="{00000000-0002-0000-0800-000007000000}">
      <formula1>1</formula1>
      <formula2>31</formula2>
    </dataValidation>
    <dataValidation type="whole" imeMode="disabled" allowBlank="1" showInputMessage="1" showErrorMessage="1" errorTitle="エラー" error="正しい標準記録突破日を入力してください" sqref="L13 L35 L57" xr:uid="{00000000-0002-0000-0800-000008000000}">
      <formula1>1</formula1>
      <formula2>12</formula2>
    </dataValidation>
    <dataValidation type="list" imeMode="disabled" allowBlank="1" showInputMessage="1" showErrorMessage="1" errorTitle="エラー" error="正しい標準記録突破日を入力してください" sqref="I13:J13 I35:J35 I57:J57" xr:uid="{00000000-0002-0000-0800-000009000000}">
      <formula1>標準記録突破年</formula1>
    </dataValidation>
    <dataValidation imeMode="disabled" allowBlank="1" showInputMessage="1" showErrorMessage="1" sqref="M12:N12 M34:N34 M56:N56 I11 I33 I55" xr:uid="{00000000-0002-0000-0800-00000A000000}"/>
    <dataValidation type="list" imeMode="disabled" allowBlank="1" showInputMessage="1" showErrorMessage="1" errorTitle="エラー" error="正しいラウンドを選択してください" promptTitle="ラウンド" prompt="記録会の場合は「記録会」を、その他競技会の場合はラウンドを選択してください" sqref="I12:L12 I34:L34 I56:L56" xr:uid="{00000000-0002-0000-0800-00000B000000}">
      <formula1>ラウンド</formula1>
    </dataValidation>
    <dataValidation type="list" imeMode="disabled" allowBlank="1" showInputMessage="1" showErrorMessage="1" errorTitle="エラー" error="正しい種目を選択してください" promptTitle="標準突破種目" prompt="標準記録を突破している種目を1つ選択してください" sqref="C11 C55 C33" xr:uid="{00000000-0002-0000-0800-00000C000000}">
      <formula1>女子リスト</formula1>
    </dataValidation>
    <dataValidation type="list" imeMode="disabled" allowBlank="1" showInputMessage="1" showErrorMessage="1" errorTitle="エラー" error="正しい区分を選択してください" promptTitle="区分" prompt="大学内でいずれの種目においても参加標準記録突破者がいない場合、「学校枠」として1名のみいずれかの種目に出場できます（走高跳、棒高跳、混成競技、リレーを除く）" sqref="E8 E30 E52" xr:uid="{00000000-0002-0000-0800-00000D000000}">
      <formula1>区分1</formula1>
    </dataValidation>
  </dataValidations>
  <printOptions horizontalCentered="1"/>
  <pageMargins left="0.70866141732283472" right="0.70866141732283472" top="0.74803149606299213" bottom="0.74803149606299213" header="0.31496062992125984" footer="0.31496062992125984"/>
  <pageSetup paperSize="9" scale="77" fitToWidth="0" fitToHeight="0" orientation="portrait" r:id="rId1"/>
  <rowBreaks count="1" manualBreakCount="1">
    <brk id="49" min="1" max="1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12</vt:i4>
      </vt:variant>
    </vt:vector>
  </HeadingPairs>
  <TitlesOfParts>
    <vt:vector size="25" baseType="lpstr">
      <vt:lpstr>所属情報</vt:lpstr>
      <vt:lpstr>編集用</vt:lpstr>
      <vt:lpstr>男子登録情報</vt:lpstr>
      <vt:lpstr>女子登録情報</vt:lpstr>
      <vt:lpstr>完成マスター</vt:lpstr>
      <vt:lpstr>申込書</vt:lpstr>
      <vt:lpstr>男子対校の部申込</vt:lpstr>
      <vt:lpstr>男子オープンの部申込</vt:lpstr>
      <vt:lpstr>女子対校の部申込</vt:lpstr>
      <vt:lpstr>女子オープンの部申込</vt:lpstr>
      <vt:lpstr>申込確認表</vt:lpstr>
      <vt:lpstr>元マスター</vt:lpstr>
      <vt:lpstr>リスト</vt:lpstr>
      <vt:lpstr>女子対校の部申込!Print_Area</vt:lpstr>
      <vt:lpstr>男子対校の部申込!Print_Area</vt:lpstr>
      <vt:lpstr>女子対校の部申込!Print_Titles</vt:lpstr>
      <vt:lpstr>男子対校の部申込!Print_Titles</vt:lpstr>
      <vt:lpstr>オープン女子</vt:lpstr>
      <vt:lpstr>オープン男子</vt:lpstr>
      <vt:lpstr>ラウンド</vt:lpstr>
      <vt:lpstr>区分1</vt:lpstr>
      <vt:lpstr>区分2</vt:lpstr>
      <vt:lpstr>選択</vt:lpstr>
      <vt:lpstr>標準記録突破年</vt:lpstr>
      <vt:lpstr>陸協記録集</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OkadaKohei</dc:creator>
  <cp:lastModifiedBy>直生 山岡</cp:lastModifiedBy>
  <cp:lastPrinted>2022-03-22T06:52:24Z</cp:lastPrinted>
  <dcterms:created xsi:type="dcterms:W3CDTF">2022-03-05T08:04:26Z</dcterms:created>
  <dcterms:modified xsi:type="dcterms:W3CDTF">2026-03-07T14:19:05Z</dcterms:modified>
</cp:coreProperties>
</file>